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.rosiak\Desktop\"/>
    </mc:Choice>
  </mc:AlternateContent>
  <xr:revisionPtr revIDLastSave="0" documentId="13_ncr:1_{C66AF0C8-79A2-40C4-8FAE-9BB18A2880FC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rkusz1" sheetId="1" r:id="rId1"/>
    <sheet name="Arkusz2" sheetId="2" r:id="rId2"/>
  </sheets>
  <calcPr calcId="191029"/>
  <fileRecoveryPr autoRecover="0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66" i="1" l="1"/>
  <c r="X166" i="1"/>
  <c r="O166" i="1"/>
  <c r="P166" i="1"/>
  <c r="Q166" i="1"/>
  <c r="R166" i="1"/>
  <c r="S166" i="1"/>
  <c r="T166" i="1"/>
  <c r="U166" i="1"/>
  <c r="V166" i="1"/>
  <c r="W166" i="1"/>
  <c r="N166" i="1"/>
  <c r="O20561" i="1"/>
  <c r="O789" i="1"/>
  <c r="O784" i="1"/>
  <c r="N20561" i="1"/>
  <c r="N784" i="1"/>
  <c r="X765" i="1"/>
  <c r="X770" i="1"/>
  <c r="X775" i="1"/>
  <c r="X780" i="1"/>
  <c r="X745" i="1"/>
  <c r="W20566" i="1"/>
  <c r="V20566" i="1"/>
  <c r="U20566" i="1"/>
  <c r="T20566" i="1"/>
  <c r="S20566" i="1"/>
  <c r="R20566" i="1"/>
  <c r="Q20566" i="1"/>
  <c r="P20566" i="1"/>
  <c r="O20566" i="1"/>
  <c r="N20566" i="1"/>
  <c r="M20566" i="1"/>
  <c r="X20562" i="1" s="1"/>
  <c r="F20562" i="1" s="1"/>
  <c r="L20566" i="1"/>
  <c r="Q56" i="1"/>
  <c r="R56" i="1"/>
  <c r="S56" i="1"/>
  <c r="T56" i="1"/>
  <c r="U56" i="1"/>
  <c r="V56" i="1"/>
  <c r="W56" i="1"/>
  <c r="N90" i="1" l="1"/>
  <c r="M83" i="1"/>
  <c r="N83" i="1"/>
  <c r="M29" i="1"/>
  <c r="X79" i="1" l="1"/>
  <c r="F79" i="1" s="1"/>
  <c r="W689" i="1"/>
  <c r="V689" i="1"/>
  <c r="U689" i="1"/>
  <c r="T689" i="1"/>
  <c r="S689" i="1"/>
  <c r="R689" i="1"/>
  <c r="Q689" i="1"/>
  <c r="P689" i="1"/>
  <c r="O689" i="1"/>
  <c r="N689" i="1"/>
  <c r="M689" i="1"/>
  <c r="L689" i="1"/>
  <c r="K689" i="1"/>
  <c r="J689" i="1"/>
  <c r="P68" i="1"/>
  <c r="O68" i="1"/>
  <c r="N68" i="1"/>
  <c r="N56" i="1" s="1"/>
  <c r="M68" i="1"/>
  <c r="L68" i="1"/>
  <c r="K68" i="1"/>
  <c r="J64" i="1"/>
  <c r="J68" i="1" s="1"/>
  <c r="W17033" i="1"/>
  <c r="V17033" i="1"/>
  <c r="U17033" i="1"/>
  <c r="T17033" i="1"/>
  <c r="S17033" i="1"/>
  <c r="R17033" i="1"/>
  <c r="Q17033" i="1"/>
  <c r="P17033" i="1"/>
  <c r="O17033" i="1"/>
  <c r="N17033" i="1"/>
  <c r="M17033" i="1"/>
  <c r="L17033" i="1"/>
  <c r="O299" i="1"/>
  <c r="O196" i="1"/>
  <c r="O195" i="1"/>
  <c r="O178" i="1"/>
  <c r="O177" i="1"/>
  <c r="O483" i="1"/>
  <c r="R333" i="1"/>
  <c r="U789" i="1"/>
  <c r="T789" i="1"/>
  <c r="S789" i="1"/>
  <c r="R789" i="1"/>
  <c r="Q789" i="1"/>
  <c r="P789" i="1"/>
  <c r="S618" i="1"/>
  <c r="R618" i="1"/>
  <c r="R323" i="1"/>
  <c r="S273" i="1"/>
  <c r="S248" i="1"/>
  <c r="R248" i="1"/>
  <c r="M74" i="1"/>
  <c r="W663" i="1"/>
  <c r="V663" i="1"/>
  <c r="U663" i="1"/>
  <c r="T663" i="1"/>
  <c r="S663" i="1"/>
  <c r="R663" i="1"/>
  <c r="Q663" i="1"/>
  <c r="P663" i="1"/>
  <c r="O663" i="1"/>
  <c r="N663" i="1"/>
  <c r="M663" i="1"/>
  <c r="L663" i="1"/>
  <c r="K663" i="1"/>
  <c r="J663" i="1"/>
  <c r="X685" i="1" l="1"/>
  <c r="F685" i="1" s="1"/>
  <c r="X63" i="1"/>
  <c r="F63" i="1" s="1"/>
  <c r="X659" i="1"/>
  <c r="X17029" i="1"/>
  <c r="S578" i="1" l="1"/>
  <c r="T578" i="1"/>
  <c r="U578" i="1"/>
  <c r="V578" i="1"/>
  <c r="Q618" i="1"/>
  <c r="Q583" i="1"/>
  <c r="R583" i="1"/>
  <c r="S583" i="1"/>
  <c r="T583" i="1"/>
  <c r="Q488" i="1" l="1"/>
  <c r="R488" i="1"/>
  <c r="S488" i="1"/>
  <c r="T488" i="1"/>
  <c r="U488" i="1"/>
  <c r="V488" i="1"/>
  <c r="W488" i="1"/>
  <c r="Q343" i="1"/>
  <c r="R343" i="1"/>
  <c r="S343" i="1"/>
  <c r="T343" i="1"/>
  <c r="U343" i="1"/>
  <c r="V343" i="1"/>
  <c r="W343" i="1"/>
  <c r="Q418" i="1"/>
  <c r="R418" i="1"/>
  <c r="S418" i="1"/>
  <c r="T418" i="1"/>
  <c r="U418" i="1"/>
  <c r="Q513" i="1"/>
  <c r="R513" i="1"/>
  <c r="S513" i="1"/>
  <c r="T513" i="1"/>
  <c r="U513" i="1"/>
  <c r="V513" i="1"/>
  <c r="W513" i="1"/>
  <c r="Q408" i="1"/>
  <c r="R408" i="1"/>
  <c r="S408" i="1"/>
  <c r="T408" i="1"/>
  <c r="U408" i="1"/>
  <c r="V408" i="1"/>
  <c r="W408" i="1"/>
  <c r="P318" i="1"/>
  <c r="Q318" i="1"/>
  <c r="R318" i="1"/>
  <c r="S318" i="1"/>
  <c r="T318" i="1"/>
  <c r="U318" i="1"/>
  <c r="V318" i="1"/>
  <c r="W318" i="1"/>
  <c r="Q278" i="1"/>
  <c r="R278" i="1"/>
  <c r="S278" i="1"/>
  <c r="T278" i="1"/>
  <c r="U278" i="1"/>
  <c r="V278" i="1"/>
  <c r="W278" i="1"/>
  <c r="Q378" i="1"/>
  <c r="R378" i="1"/>
  <c r="S378" i="1"/>
  <c r="T378" i="1"/>
  <c r="U378" i="1"/>
  <c r="V378" i="1"/>
  <c r="W378" i="1"/>
  <c r="S363" i="1"/>
  <c r="T363" i="1"/>
  <c r="U363" i="1"/>
  <c r="V363" i="1"/>
  <c r="W363" i="1"/>
  <c r="Q363" i="1"/>
  <c r="R363" i="1"/>
  <c r="R338" i="1"/>
  <c r="S338" i="1"/>
  <c r="T338" i="1"/>
  <c r="U338" i="1"/>
  <c r="V338" i="1"/>
  <c r="W338" i="1"/>
  <c r="N308" i="1"/>
  <c r="O308" i="1"/>
  <c r="P308" i="1"/>
  <c r="Q308" i="1"/>
  <c r="R308" i="1"/>
  <c r="S308" i="1"/>
  <c r="T308" i="1"/>
  <c r="U308" i="1"/>
  <c r="V308" i="1"/>
  <c r="W308" i="1"/>
  <c r="T293" i="1"/>
  <c r="U293" i="1"/>
  <c r="V293" i="1"/>
  <c r="W293" i="1"/>
  <c r="Q293" i="1"/>
  <c r="R293" i="1"/>
  <c r="S293" i="1"/>
  <c r="R288" i="1"/>
  <c r="S288" i="1"/>
  <c r="T288" i="1"/>
  <c r="U288" i="1"/>
  <c r="V288" i="1"/>
  <c r="W288" i="1"/>
  <c r="Q263" i="1"/>
  <c r="R263" i="1"/>
  <c r="S263" i="1"/>
  <c r="T263" i="1"/>
  <c r="U263" i="1"/>
  <c r="V263" i="1"/>
  <c r="W263" i="1"/>
  <c r="Q438" i="1"/>
  <c r="R438" i="1"/>
  <c r="S438" i="1"/>
  <c r="T438" i="1"/>
  <c r="U438" i="1"/>
  <c r="V438" i="1"/>
  <c r="W438" i="1"/>
  <c r="Q333" i="1"/>
  <c r="N323" i="1"/>
  <c r="R273" i="1"/>
  <c r="Q508" i="1" l="1"/>
  <c r="R508" i="1"/>
  <c r="S508" i="1"/>
  <c r="T508" i="1"/>
  <c r="U508" i="1"/>
  <c r="V508" i="1"/>
  <c r="W508" i="1"/>
  <c r="P568" i="1"/>
  <c r="O568" i="1"/>
  <c r="N568" i="1"/>
  <c r="M568" i="1"/>
  <c r="L568" i="1"/>
  <c r="K568" i="1"/>
  <c r="J568" i="1"/>
  <c r="P563" i="1"/>
  <c r="O563" i="1"/>
  <c r="N563" i="1"/>
  <c r="M563" i="1"/>
  <c r="L563" i="1"/>
  <c r="K563" i="1"/>
  <c r="J563" i="1"/>
  <c r="P643" i="1"/>
  <c r="O643" i="1"/>
  <c r="N643" i="1"/>
  <c r="M643" i="1"/>
  <c r="L643" i="1"/>
  <c r="X639" i="1" s="1"/>
  <c r="P603" i="1"/>
  <c r="O603" i="1"/>
  <c r="N603" i="1"/>
  <c r="M603" i="1"/>
  <c r="L603" i="1"/>
  <c r="P558" i="1"/>
  <c r="O558" i="1"/>
  <c r="N558" i="1"/>
  <c r="M558" i="1"/>
  <c r="L558" i="1"/>
  <c r="K558" i="1"/>
  <c r="J558" i="1"/>
  <c r="X564" i="1" l="1"/>
  <c r="X559" i="1"/>
  <c r="F639" i="1"/>
  <c r="X554" i="1"/>
  <c r="X599" i="1"/>
  <c r="F599" i="1" s="1"/>
  <c r="P613" i="1"/>
  <c r="O613" i="1"/>
  <c r="N613" i="1"/>
  <c r="M613" i="1"/>
  <c r="L613" i="1"/>
  <c r="X609" i="1" l="1"/>
  <c r="F609" i="1"/>
  <c r="P118" i="1"/>
  <c r="O118" i="1"/>
  <c r="N118" i="1"/>
  <c r="M118" i="1"/>
  <c r="L118" i="1"/>
  <c r="K118" i="1"/>
  <c r="J115" i="1"/>
  <c r="J118" i="1" s="1"/>
  <c r="X115" i="1" l="1"/>
  <c r="F115" i="1" s="1"/>
  <c r="R764" i="1"/>
  <c r="S764" i="1"/>
  <c r="T764" i="1"/>
  <c r="U764" i="1"/>
  <c r="V764" i="1"/>
  <c r="W764" i="1"/>
  <c r="N493" i="1"/>
  <c r="O493" i="1"/>
  <c r="P493" i="1"/>
  <c r="Q493" i="1"/>
  <c r="R493" i="1"/>
  <c r="S493" i="1"/>
  <c r="T493" i="1"/>
  <c r="U493" i="1"/>
  <c r="V493" i="1"/>
  <c r="W493" i="1"/>
  <c r="Q433" i="1"/>
  <c r="R433" i="1"/>
  <c r="S433" i="1"/>
  <c r="T433" i="1"/>
  <c r="U433" i="1"/>
  <c r="V433" i="1"/>
  <c r="W433" i="1"/>
  <c r="S749" i="1"/>
  <c r="Q588" i="1"/>
  <c r="R588" i="1"/>
  <c r="S588" i="1"/>
  <c r="T588" i="1"/>
  <c r="U588" i="1"/>
  <c r="V588" i="1"/>
  <c r="W588" i="1"/>
  <c r="W383" i="1"/>
  <c r="V383" i="1"/>
  <c r="U383" i="1"/>
  <c r="T383" i="1"/>
  <c r="S383" i="1"/>
  <c r="R383" i="1"/>
  <c r="Q383" i="1"/>
  <c r="P383" i="1"/>
  <c r="O383" i="1"/>
  <c r="N383" i="1"/>
  <c r="M383" i="1"/>
  <c r="L383" i="1"/>
  <c r="X379" i="1" s="1"/>
  <c r="F379" i="1" s="1"/>
  <c r="K383" i="1"/>
  <c r="J383" i="1"/>
  <c r="W388" i="1"/>
  <c r="V388" i="1"/>
  <c r="U388" i="1"/>
  <c r="T388" i="1"/>
  <c r="S388" i="1"/>
  <c r="R388" i="1"/>
  <c r="Q388" i="1"/>
  <c r="P388" i="1"/>
  <c r="O388" i="1"/>
  <c r="N388" i="1"/>
  <c r="M388" i="1"/>
  <c r="L388" i="1"/>
  <c r="K388" i="1"/>
  <c r="J388" i="1"/>
  <c r="X384" i="1" l="1"/>
  <c r="F384" i="1" s="1"/>
  <c r="Q393" i="1"/>
  <c r="R393" i="1"/>
  <c r="S393" i="1"/>
  <c r="T393" i="1"/>
  <c r="U393" i="1"/>
  <c r="V393" i="1"/>
  <c r="W393" i="1"/>
  <c r="P393" i="1"/>
  <c r="O393" i="1"/>
  <c r="N393" i="1"/>
  <c r="M393" i="1"/>
  <c r="L393" i="1"/>
  <c r="X389" i="1" s="1"/>
  <c r="K393" i="1"/>
  <c r="J393" i="1"/>
  <c r="Q283" i="1"/>
  <c r="P283" i="1"/>
  <c r="O283" i="1"/>
  <c r="N283" i="1"/>
  <c r="M283" i="1"/>
  <c r="L283" i="1"/>
  <c r="K283" i="1"/>
  <c r="J283" i="1"/>
  <c r="F389" i="1" l="1"/>
  <c r="X279" i="1"/>
  <c r="F279" i="1" s="1"/>
  <c r="Q483" i="1" l="1"/>
  <c r="Q413" i="1"/>
  <c r="Q273" i="1"/>
  <c r="P578" i="1"/>
  <c r="Q578" i="1"/>
  <c r="R578" i="1"/>
  <c r="Q313" i="1"/>
  <c r="R313" i="1"/>
  <c r="S313" i="1"/>
  <c r="T313" i="1"/>
  <c r="U313" i="1"/>
  <c r="V313" i="1"/>
  <c r="W313" i="1"/>
  <c r="P734" i="1" l="1"/>
  <c r="O734" i="1"/>
  <c r="N734" i="1"/>
  <c r="M734" i="1"/>
  <c r="L734" i="1"/>
  <c r="K730" i="1"/>
  <c r="K734" i="1" s="1"/>
  <c r="J730" i="1"/>
  <c r="J734" i="1" s="1"/>
  <c r="P253" i="1" l="1"/>
  <c r="O253" i="1"/>
  <c r="N253" i="1"/>
  <c r="M253" i="1"/>
  <c r="L253" i="1"/>
  <c r="K253" i="1"/>
  <c r="J249" i="1"/>
  <c r="J253" i="1" s="1"/>
  <c r="X249" i="1" l="1"/>
  <c r="F249" i="1" s="1"/>
  <c r="W22" i="1" l="1"/>
  <c r="V22" i="1"/>
  <c r="U22" i="1"/>
  <c r="T22" i="1"/>
  <c r="S22" i="1"/>
  <c r="R22" i="1"/>
  <c r="Q22" i="1"/>
  <c r="W135" i="1"/>
  <c r="V135" i="1"/>
  <c r="U135" i="1"/>
  <c r="T135" i="1"/>
  <c r="S135" i="1"/>
  <c r="R135" i="1"/>
  <c r="Q135" i="1"/>
  <c r="P140" i="1"/>
  <c r="P135" i="1" s="1"/>
  <c r="O140" i="1"/>
  <c r="N140" i="1"/>
  <c r="M140" i="1"/>
  <c r="L140" i="1"/>
  <c r="L135" i="1" s="1"/>
  <c r="K140" i="1"/>
  <c r="J140" i="1"/>
  <c r="X136" i="1" l="1"/>
  <c r="F136" i="1" s="1"/>
  <c r="W623" i="1"/>
  <c r="V623" i="1"/>
  <c r="U623" i="1"/>
  <c r="T623" i="1"/>
  <c r="S623" i="1"/>
  <c r="R623" i="1"/>
  <c r="Q623" i="1"/>
  <c r="P623" i="1"/>
  <c r="O623" i="1"/>
  <c r="N623" i="1"/>
  <c r="M623" i="1"/>
  <c r="L623" i="1"/>
  <c r="U197" i="1"/>
  <c r="V197" i="1"/>
  <c r="W197" i="1"/>
  <c r="W238" i="1"/>
  <c r="V238" i="1"/>
  <c r="U238" i="1"/>
  <c r="T238" i="1"/>
  <c r="S238" i="1"/>
  <c r="R238" i="1"/>
  <c r="Q238" i="1"/>
  <c r="P238" i="1"/>
  <c r="O238" i="1"/>
  <c r="N238" i="1"/>
  <c r="M238" i="1"/>
  <c r="L238" i="1"/>
  <c r="J238" i="1"/>
  <c r="K234" i="1"/>
  <c r="K238" i="1" s="1"/>
  <c r="Q628" i="1"/>
  <c r="R628" i="1"/>
  <c r="S628" i="1"/>
  <c r="T628" i="1"/>
  <c r="U628" i="1"/>
  <c r="V628" i="1"/>
  <c r="W628" i="1"/>
  <c r="U303" i="1"/>
  <c r="V303" i="1"/>
  <c r="W303" i="1"/>
  <c r="P212" i="1"/>
  <c r="O212" i="1"/>
  <c r="N212" i="1"/>
  <c r="M212" i="1"/>
  <c r="L212" i="1"/>
  <c r="K212" i="1"/>
  <c r="J212" i="1"/>
  <c r="P160" i="1"/>
  <c r="Q160" i="1"/>
  <c r="P739" i="1"/>
  <c r="O739" i="1"/>
  <c r="N739" i="1"/>
  <c r="M739" i="1"/>
  <c r="X730" i="1" s="1"/>
  <c r="L739" i="1"/>
  <c r="K735" i="1"/>
  <c r="K739" i="1" s="1"/>
  <c r="J735" i="1"/>
  <c r="J739" i="1" s="1"/>
  <c r="P508" i="1"/>
  <c r="O508" i="1"/>
  <c r="N508" i="1"/>
  <c r="M508" i="1"/>
  <c r="L508" i="1"/>
  <c r="X504" i="1" s="1"/>
  <c r="K508" i="1"/>
  <c r="J508" i="1"/>
  <c r="X619" i="1" l="1"/>
  <c r="X735" i="1"/>
  <c r="F735" i="1" s="1"/>
  <c r="F730" i="1"/>
  <c r="X234" i="1"/>
  <c r="F234" i="1" s="1"/>
  <c r="X208" i="1"/>
  <c r="F208" i="1" s="1"/>
  <c r="P513" i="1"/>
  <c r="O513" i="1"/>
  <c r="N513" i="1"/>
  <c r="M513" i="1"/>
  <c r="L513" i="1"/>
  <c r="X509" i="1" s="1"/>
  <c r="K513" i="1"/>
  <c r="J513" i="1"/>
  <c r="P518" i="1"/>
  <c r="O518" i="1"/>
  <c r="N518" i="1"/>
  <c r="M518" i="1"/>
  <c r="L518" i="1"/>
  <c r="K518" i="1"/>
  <c r="J518" i="1"/>
  <c r="P338" i="1"/>
  <c r="O338" i="1"/>
  <c r="R749" i="1"/>
  <c r="S298" i="1"/>
  <c r="U268" i="1"/>
  <c r="T268" i="1"/>
  <c r="Q769" i="1"/>
  <c r="Q764" i="1"/>
  <c r="R759" i="1"/>
  <c r="Q759" i="1"/>
  <c r="Q749" i="1"/>
  <c r="Q679" i="1"/>
  <c r="Q337" i="1"/>
  <c r="Q338" i="1" s="1"/>
  <c r="Q323" i="1"/>
  <c r="Q288" i="1"/>
  <c r="S268" i="1"/>
  <c r="R268" i="1"/>
  <c r="Q268" i="1"/>
  <c r="P268" i="1"/>
  <c r="F619" i="1" l="1"/>
  <c r="F509" i="1"/>
  <c r="X514" i="1"/>
  <c r="F514" i="1" s="1"/>
  <c r="N338" i="1"/>
  <c r="P323" i="1"/>
  <c r="P78" i="1" l="1"/>
  <c r="O78" i="1"/>
  <c r="N78" i="1"/>
  <c r="M78" i="1"/>
  <c r="L78" i="1"/>
  <c r="K78" i="1"/>
  <c r="J75" i="1"/>
  <c r="J78" i="1" s="1"/>
  <c r="P548" i="1"/>
  <c r="O548" i="1"/>
  <c r="N548" i="1"/>
  <c r="M548" i="1"/>
  <c r="L548" i="1"/>
  <c r="P543" i="1"/>
  <c r="O543" i="1"/>
  <c r="N543" i="1"/>
  <c r="M543" i="1"/>
  <c r="L543" i="1"/>
  <c r="P533" i="1"/>
  <c r="O533" i="1"/>
  <c r="N533" i="1"/>
  <c r="M533" i="1"/>
  <c r="L533" i="1"/>
  <c r="X75" i="1" l="1"/>
  <c r="X544" i="1"/>
  <c r="X539" i="1"/>
  <c r="X529" i="1"/>
  <c r="P538" i="1"/>
  <c r="O538" i="1"/>
  <c r="N538" i="1"/>
  <c r="M538" i="1"/>
  <c r="L538" i="1"/>
  <c r="S303" i="1"/>
  <c r="T303" i="1"/>
  <c r="M197" i="1"/>
  <c r="N197" i="1"/>
  <c r="O197" i="1"/>
  <c r="P197" i="1"/>
  <c r="Q197" i="1"/>
  <c r="R197" i="1"/>
  <c r="S197" i="1"/>
  <c r="T197" i="1"/>
  <c r="L197" i="1"/>
  <c r="X192" i="1" l="1"/>
  <c r="F192" i="1" s="1"/>
  <c r="X534" i="1"/>
  <c r="P503" i="1"/>
  <c r="O503" i="1"/>
  <c r="N503" i="1"/>
  <c r="M503" i="1"/>
  <c r="L503" i="1"/>
  <c r="P498" i="1"/>
  <c r="O498" i="1"/>
  <c r="N498" i="1"/>
  <c r="M498" i="1"/>
  <c r="L498" i="1"/>
  <c r="M493" i="1"/>
  <c r="L493" i="1"/>
  <c r="P488" i="1"/>
  <c r="O488" i="1"/>
  <c r="N488" i="1"/>
  <c r="M488" i="1"/>
  <c r="L488" i="1"/>
  <c r="X484" i="1" l="1"/>
  <c r="F484" i="1"/>
  <c r="X489" i="1"/>
  <c r="F489" i="1" s="1"/>
  <c r="X499" i="1"/>
  <c r="X494" i="1"/>
  <c r="F494" i="1" s="1"/>
  <c r="P378" i="1"/>
  <c r="O378" i="1"/>
  <c r="N378" i="1"/>
  <c r="M378" i="1"/>
  <c r="L378" i="1"/>
  <c r="K378" i="1"/>
  <c r="J378" i="1"/>
  <c r="P483" i="1"/>
  <c r="N483" i="1"/>
  <c r="M483" i="1"/>
  <c r="L483" i="1"/>
  <c r="P729" i="1"/>
  <c r="O729" i="1"/>
  <c r="N729" i="1"/>
  <c r="M729" i="1"/>
  <c r="L729" i="1"/>
  <c r="K725" i="1"/>
  <c r="K729" i="1" s="1"/>
  <c r="J725" i="1"/>
  <c r="J729" i="1" s="1"/>
  <c r="X479" i="1" l="1"/>
  <c r="F479" i="1" s="1"/>
  <c r="X374" i="1"/>
  <c r="F374" i="1" s="1"/>
  <c r="X725" i="1"/>
  <c r="F725" i="1" s="1"/>
  <c r="P473" i="1" l="1"/>
  <c r="O473" i="1"/>
  <c r="N473" i="1"/>
  <c r="M473" i="1"/>
  <c r="L473" i="1"/>
  <c r="X469" i="1" l="1"/>
  <c r="F469" i="1" s="1"/>
  <c r="W207" i="1" l="1"/>
  <c r="V207" i="1"/>
  <c r="U207" i="1"/>
  <c r="T207" i="1"/>
  <c r="S207" i="1"/>
  <c r="R207" i="1"/>
  <c r="Q207" i="1"/>
  <c r="P207" i="1"/>
  <c r="O207" i="1"/>
  <c r="N207" i="1"/>
  <c r="M207" i="1"/>
  <c r="L207" i="1"/>
  <c r="J207" i="1"/>
  <c r="K203" i="1"/>
  <c r="K207" i="1" s="1"/>
  <c r="S202" i="1"/>
  <c r="T202" i="1"/>
  <c r="U202" i="1"/>
  <c r="V202" i="1"/>
  <c r="W202" i="1"/>
  <c r="Q176" i="1"/>
  <c r="R176" i="1"/>
  <c r="S176" i="1"/>
  <c r="T176" i="1"/>
  <c r="U176" i="1"/>
  <c r="V176" i="1"/>
  <c r="W176" i="1"/>
  <c r="Q181" i="1"/>
  <c r="R181" i="1"/>
  <c r="S181" i="1"/>
  <c r="T181" i="1"/>
  <c r="U181" i="1"/>
  <c r="V181" i="1"/>
  <c r="W181" i="1"/>
  <c r="S186" i="1"/>
  <c r="T186" i="1"/>
  <c r="U186" i="1"/>
  <c r="V186" i="1"/>
  <c r="W186" i="1"/>
  <c r="P191" i="1"/>
  <c r="Q191" i="1"/>
  <c r="R191" i="1"/>
  <c r="S191" i="1"/>
  <c r="T191" i="1"/>
  <c r="U191" i="1"/>
  <c r="V191" i="1"/>
  <c r="W191" i="1"/>
  <c r="X203" i="1" l="1"/>
  <c r="F203" i="1" s="1"/>
  <c r="V653" i="1"/>
  <c r="W653" i="1"/>
  <c r="P638" i="1"/>
  <c r="O638" i="1"/>
  <c r="N638" i="1"/>
  <c r="M638" i="1"/>
  <c r="L638" i="1"/>
  <c r="J55" i="1"/>
  <c r="K55" i="1"/>
  <c r="L55" i="1"/>
  <c r="M55" i="1"/>
  <c r="N55" i="1"/>
  <c r="O55" i="1"/>
  <c r="P55" i="1"/>
  <c r="P22" i="1" s="1"/>
  <c r="X50" i="1" l="1"/>
  <c r="X634" i="1"/>
  <c r="F634" i="1" s="1"/>
  <c r="O49" i="1"/>
  <c r="N49" i="1"/>
  <c r="M49" i="1"/>
  <c r="L49" i="1"/>
  <c r="K49" i="1"/>
  <c r="J49" i="1"/>
  <c r="P648" i="1"/>
  <c r="O648" i="1"/>
  <c r="N648" i="1"/>
  <c r="M648" i="1"/>
  <c r="L648" i="1"/>
  <c r="O29" i="1"/>
  <c r="N29" i="1"/>
  <c r="L29" i="1"/>
  <c r="K29" i="1"/>
  <c r="J29" i="1"/>
  <c r="W724" i="1"/>
  <c r="V724" i="1"/>
  <c r="U724" i="1"/>
  <c r="T724" i="1"/>
  <c r="S724" i="1"/>
  <c r="R724" i="1"/>
  <c r="Q724" i="1"/>
  <c r="P724" i="1"/>
  <c r="O724" i="1"/>
  <c r="N724" i="1"/>
  <c r="M724" i="1"/>
  <c r="L724" i="1"/>
  <c r="P633" i="1"/>
  <c r="O633" i="1"/>
  <c r="N633" i="1"/>
  <c r="M633" i="1"/>
  <c r="L633" i="1"/>
  <c r="R298" i="1"/>
  <c r="F45" i="1" l="1"/>
  <c r="X45" i="1"/>
  <c r="X23" i="1"/>
  <c r="F23" i="1" s="1"/>
  <c r="X644" i="1"/>
  <c r="X720" i="1"/>
  <c r="F720" i="1" s="1"/>
  <c r="X629" i="1"/>
  <c r="F629" i="1" s="1"/>
  <c r="Q21" i="1"/>
  <c r="R21" i="1"/>
  <c r="S21" i="1"/>
  <c r="T21" i="1"/>
  <c r="U21" i="1"/>
  <c r="V21" i="1"/>
  <c r="W21" i="1"/>
  <c r="W789" i="1"/>
  <c r="V789" i="1"/>
  <c r="N789" i="1"/>
  <c r="M789" i="1"/>
  <c r="L789" i="1"/>
  <c r="Q779" i="1"/>
  <c r="R779" i="1"/>
  <c r="S779" i="1"/>
  <c r="T779" i="1"/>
  <c r="U779" i="1"/>
  <c r="V779" i="1"/>
  <c r="W779" i="1"/>
  <c r="Q774" i="1"/>
  <c r="R774" i="1"/>
  <c r="S774" i="1"/>
  <c r="T774" i="1"/>
  <c r="U774" i="1"/>
  <c r="V774" i="1"/>
  <c r="W774" i="1"/>
  <c r="W719" i="1"/>
  <c r="V719" i="1"/>
  <c r="U719" i="1"/>
  <c r="T719" i="1"/>
  <c r="S719" i="1"/>
  <c r="R719" i="1"/>
  <c r="Q719" i="1"/>
  <c r="P719" i="1"/>
  <c r="O719" i="1"/>
  <c r="N719" i="1"/>
  <c r="M719" i="1"/>
  <c r="L719" i="1"/>
  <c r="W714" i="1"/>
  <c r="V714" i="1"/>
  <c r="U714" i="1"/>
  <c r="T714" i="1"/>
  <c r="S714" i="1"/>
  <c r="R714" i="1"/>
  <c r="Q714" i="1"/>
  <c r="P714" i="1"/>
  <c r="O714" i="1"/>
  <c r="N714" i="1"/>
  <c r="M714" i="1"/>
  <c r="L714" i="1"/>
  <c r="M704" i="1"/>
  <c r="N704" i="1"/>
  <c r="O704" i="1"/>
  <c r="P704" i="1"/>
  <c r="Q704" i="1"/>
  <c r="R704" i="1"/>
  <c r="S704" i="1"/>
  <c r="T704" i="1"/>
  <c r="U704" i="1"/>
  <c r="V704" i="1"/>
  <c r="W704" i="1"/>
  <c r="M709" i="1"/>
  <c r="N709" i="1"/>
  <c r="O709" i="1"/>
  <c r="P709" i="1"/>
  <c r="Q709" i="1"/>
  <c r="R709" i="1"/>
  <c r="S709" i="1"/>
  <c r="T709" i="1"/>
  <c r="U709" i="1"/>
  <c r="V709" i="1"/>
  <c r="W709" i="1"/>
  <c r="M699" i="1"/>
  <c r="N699" i="1"/>
  <c r="O699" i="1"/>
  <c r="P699" i="1"/>
  <c r="Q699" i="1"/>
  <c r="R699" i="1"/>
  <c r="S699" i="1"/>
  <c r="T699" i="1"/>
  <c r="U699" i="1"/>
  <c r="V699" i="1"/>
  <c r="W699" i="1"/>
  <c r="L699" i="1"/>
  <c r="M694" i="1"/>
  <c r="N694" i="1"/>
  <c r="O694" i="1"/>
  <c r="P694" i="1"/>
  <c r="Q694" i="1"/>
  <c r="R694" i="1"/>
  <c r="S694" i="1"/>
  <c r="T694" i="1"/>
  <c r="U694" i="1"/>
  <c r="V694" i="1"/>
  <c r="W694" i="1"/>
  <c r="L694" i="1"/>
  <c r="M684" i="1"/>
  <c r="N684" i="1"/>
  <c r="O684" i="1"/>
  <c r="P684" i="1"/>
  <c r="Q684" i="1"/>
  <c r="R684" i="1"/>
  <c r="S684" i="1"/>
  <c r="T684" i="1"/>
  <c r="U684" i="1"/>
  <c r="V684" i="1"/>
  <c r="W684" i="1"/>
  <c r="L684" i="1"/>
  <c r="W668" i="1"/>
  <c r="V668" i="1"/>
  <c r="U668" i="1"/>
  <c r="T668" i="1"/>
  <c r="S668" i="1"/>
  <c r="R668" i="1"/>
  <c r="Q668" i="1"/>
  <c r="P668" i="1"/>
  <c r="O668" i="1"/>
  <c r="N668" i="1"/>
  <c r="M668" i="1"/>
  <c r="L668" i="1"/>
  <c r="K668" i="1"/>
  <c r="J668" i="1"/>
  <c r="Q658" i="1"/>
  <c r="R658" i="1"/>
  <c r="S658" i="1"/>
  <c r="T658" i="1"/>
  <c r="U658" i="1"/>
  <c r="V658" i="1"/>
  <c r="W658" i="1"/>
  <c r="Q653" i="1"/>
  <c r="R653" i="1"/>
  <c r="S653" i="1"/>
  <c r="T653" i="1"/>
  <c r="U653" i="1"/>
  <c r="P628" i="1"/>
  <c r="O628" i="1"/>
  <c r="N628" i="1"/>
  <c r="M628" i="1"/>
  <c r="L628" i="1"/>
  <c r="P618" i="1"/>
  <c r="O618" i="1"/>
  <c r="N618" i="1"/>
  <c r="M618" i="1"/>
  <c r="L618" i="1"/>
  <c r="X614" i="1" s="1"/>
  <c r="P608" i="1"/>
  <c r="O608" i="1"/>
  <c r="N608" i="1"/>
  <c r="M608" i="1"/>
  <c r="L608" i="1"/>
  <c r="X785" i="1" l="1"/>
  <c r="N134" i="1"/>
  <c r="X695" i="1"/>
  <c r="X690" i="1"/>
  <c r="X680" i="1"/>
  <c r="X624" i="1"/>
  <c r="F644" i="1"/>
  <c r="F614" i="1"/>
  <c r="X710" i="1"/>
  <c r="X664" i="1"/>
  <c r="F690" i="1"/>
  <c r="F695" i="1"/>
  <c r="F624" i="1"/>
  <c r="F680" i="1"/>
  <c r="X715" i="1"/>
  <c r="F715" i="1" s="1"/>
  <c r="X604" i="1"/>
  <c r="P553" i="1" l="1"/>
  <c r="O553" i="1"/>
  <c r="N553" i="1"/>
  <c r="M553" i="1"/>
  <c r="L553" i="1"/>
  <c r="P528" i="1"/>
  <c r="O528" i="1"/>
  <c r="N528" i="1"/>
  <c r="M528" i="1"/>
  <c r="L528" i="1"/>
  <c r="P523" i="1"/>
  <c r="O523" i="1"/>
  <c r="N523" i="1"/>
  <c r="M523" i="1"/>
  <c r="L523" i="1"/>
  <c r="P478" i="1"/>
  <c r="O478" i="1"/>
  <c r="N478" i="1"/>
  <c r="M478" i="1"/>
  <c r="L478" i="1"/>
  <c r="P468" i="1"/>
  <c r="O468" i="1"/>
  <c r="N468" i="1"/>
  <c r="M468" i="1"/>
  <c r="L468" i="1"/>
  <c r="P463" i="1"/>
  <c r="O463" i="1"/>
  <c r="N463" i="1"/>
  <c r="M463" i="1"/>
  <c r="L463" i="1"/>
  <c r="P458" i="1"/>
  <c r="O458" i="1"/>
  <c r="N458" i="1"/>
  <c r="M458" i="1"/>
  <c r="L458" i="1"/>
  <c r="F454" i="1" s="1"/>
  <c r="P453" i="1"/>
  <c r="O453" i="1"/>
  <c r="N453" i="1"/>
  <c r="M453" i="1"/>
  <c r="L453" i="1"/>
  <c r="P448" i="1"/>
  <c r="O448" i="1"/>
  <c r="N448" i="1"/>
  <c r="M448" i="1"/>
  <c r="L448" i="1"/>
  <c r="P443" i="1"/>
  <c r="O443" i="1"/>
  <c r="N443" i="1"/>
  <c r="M443" i="1"/>
  <c r="L443" i="1"/>
  <c r="Q328" i="1"/>
  <c r="R328" i="1"/>
  <c r="S328" i="1"/>
  <c r="T328" i="1"/>
  <c r="U328" i="1"/>
  <c r="V328" i="1"/>
  <c r="W328" i="1"/>
  <c r="R303" i="1"/>
  <c r="Q303" i="1"/>
  <c r="Q298" i="1"/>
  <c r="Q248" i="1"/>
  <c r="Q202" i="1"/>
  <c r="R202" i="1"/>
  <c r="R186" i="1"/>
  <c r="Q186" i="1"/>
  <c r="V134" i="1" l="1"/>
  <c r="U134" i="1"/>
  <c r="W134" i="1"/>
  <c r="X474" i="1"/>
  <c r="F474" i="1" s="1"/>
  <c r="X524" i="1"/>
  <c r="F524" i="1" s="1"/>
  <c r="X549" i="1"/>
  <c r="F549" i="1" s="1"/>
  <c r="X519" i="1"/>
  <c r="F519" i="1" s="1"/>
  <c r="X464" i="1"/>
  <c r="F464" i="1" s="1"/>
  <c r="X454" i="1"/>
  <c r="X459" i="1"/>
  <c r="F459" i="1" s="1"/>
  <c r="X449" i="1"/>
  <c r="F449" i="1" s="1"/>
  <c r="X444" i="1"/>
  <c r="F444" i="1" s="1"/>
  <c r="X439" i="1"/>
  <c r="W126" i="1" l="1"/>
  <c r="W120" i="1" s="1"/>
  <c r="V126" i="1"/>
  <c r="V120" i="1" s="1"/>
  <c r="W133" i="1"/>
  <c r="W127" i="1" s="1"/>
  <c r="W20" i="1" s="1"/>
  <c r="V133" i="1"/>
  <c r="V127" i="1" s="1"/>
  <c r="V20" i="1" s="1"/>
  <c r="U133" i="1"/>
  <c r="T133" i="1"/>
  <c r="S133" i="1"/>
  <c r="R133" i="1"/>
  <c r="Q133" i="1"/>
  <c r="P133" i="1"/>
  <c r="O133" i="1"/>
  <c r="N133" i="1"/>
  <c r="M133" i="1"/>
  <c r="M127" i="1" s="1"/>
  <c r="W119" i="1" l="1"/>
  <c r="V119" i="1"/>
  <c r="W19" i="1"/>
  <c r="V19" i="1"/>
  <c r="V18" i="1" l="1"/>
  <c r="W18" i="1"/>
  <c r="L709" i="1" l="1"/>
  <c r="L704" i="1"/>
  <c r="X700" i="1" s="1"/>
  <c r="X705" i="1" l="1"/>
  <c r="U127" i="1"/>
  <c r="U20" i="1" s="1"/>
  <c r="T127" i="1"/>
  <c r="T20" i="1" s="1"/>
  <c r="S127" i="1"/>
  <c r="S20" i="1" s="1"/>
  <c r="R127" i="1"/>
  <c r="R20" i="1" s="1"/>
  <c r="Q127" i="1"/>
  <c r="Q20" i="1" s="1"/>
  <c r="X126" i="1"/>
  <c r="U126" i="1"/>
  <c r="U120" i="1" s="1"/>
  <c r="T126" i="1"/>
  <c r="T120" i="1" s="1"/>
  <c r="S126" i="1"/>
  <c r="S120" i="1" s="1"/>
  <c r="R126" i="1"/>
  <c r="R120" i="1" s="1"/>
  <c r="R19" i="1" s="1"/>
  <c r="Q126" i="1"/>
  <c r="Q120" i="1" s="1"/>
  <c r="Q19" i="1" s="1"/>
  <c r="P127" i="1"/>
  <c r="O127" i="1"/>
  <c r="N127" i="1"/>
  <c r="L133" i="1"/>
  <c r="X127" i="1" s="1"/>
  <c r="K133" i="1"/>
  <c r="J133" i="1"/>
  <c r="P126" i="1"/>
  <c r="P120" i="1" s="1"/>
  <c r="P19" i="1" s="1"/>
  <c r="O126" i="1"/>
  <c r="N126" i="1"/>
  <c r="N120" i="1" s="1"/>
  <c r="M126" i="1"/>
  <c r="L126" i="1"/>
  <c r="K126" i="1"/>
  <c r="J126" i="1"/>
  <c r="T134" i="1"/>
  <c r="R134" i="1"/>
  <c r="Q134" i="1"/>
  <c r="X120" i="1" l="1"/>
  <c r="F121" i="1"/>
  <c r="L120" i="1"/>
  <c r="L127" i="1"/>
  <c r="K120" i="1"/>
  <c r="K127" i="1"/>
  <c r="O120" i="1"/>
  <c r="O119" i="1" s="1"/>
  <c r="M120" i="1"/>
  <c r="M119" i="1" s="1"/>
  <c r="R119" i="1"/>
  <c r="N119" i="1"/>
  <c r="U19" i="1"/>
  <c r="U119" i="1"/>
  <c r="T119" i="1"/>
  <c r="T19" i="1"/>
  <c r="S19" i="1"/>
  <c r="S119" i="1"/>
  <c r="Q119" i="1"/>
  <c r="P119" i="1"/>
  <c r="S134" i="1"/>
  <c r="X119" i="1" l="1"/>
  <c r="F128" i="1"/>
  <c r="F127" i="1"/>
  <c r="L119" i="1"/>
  <c r="Q18" i="1"/>
  <c r="U18" i="1"/>
  <c r="T18" i="1"/>
  <c r="R18" i="1"/>
  <c r="S18" i="1"/>
  <c r="K775" i="1" l="1"/>
  <c r="K429" i="1"/>
  <c r="K369" i="1"/>
  <c r="K349" i="1"/>
  <c r="K198" i="1"/>
  <c r="K699" i="1" l="1"/>
  <c r="J699" i="1"/>
  <c r="J438" i="1"/>
  <c r="P438" i="1"/>
  <c r="O438" i="1"/>
  <c r="N438" i="1"/>
  <c r="M438" i="1"/>
  <c r="L438" i="1"/>
  <c r="X434" i="1" s="1"/>
  <c r="K438" i="1"/>
  <c r="K709" i="1"/>
  <c r="J709" i="1"/>
  <c r="K704" i="1"/>
  <c r="J704" i="1"/>
  <c r="K694" i="1"/>
  <c r="K684" i="1"/>
  <c r="J694" i="1"/>
  <c r="P233" i="1" l="1"/>
  <c r="O233" i="1"/>
  <c r="N233" i="1"/>
  <c r="M233" i="1"/>
  <c r="L233" i="1"/>
  <c r="K233" i="1"/>
  <c r="J233" i="1"/>
  <c r="P217" i="1"/>
  <c r="O217" i="1"/>
  <c r="N217" i="1"/>
  <c r="M217" i="1"/>
  <c r="L217" i="1"/>
  <c r="K217" i="1"/>
  <c r="J217" i="1"/>
  <c r="P114" i="1"/>
  <c r="O114" i="1"/>
  <c r="N114" i="1"/>
  <c r="M114" i="1"/>
  <c r="L114" i="1"/>
  <c r="K114" i="1"/>
  <c r="J114" i="1"/>
  <c r="X213" i="1" l="1"/>
  <c r="F213" i="1" s="1"/>
  <c r="P223" i="1"/>
  <c r="O223" i="1"/>
  <c r="N223" i="1"/>
  <c r="M223" i="1"/>
  <c r="L223" i="1"/>
  <c r="K223" i="1"/>
  <c r="J223" i="1"/>
  <c r="J228" i="1"/>
  <c r="X224" i="1" s="1"/>
  <c r="X218" i="1" l="1"/>
  <c r="K155" i="1"/>
  <c r="L155" i="1"/>
  <c r="M155" i="1"/>
  <c r="N155" i="1"/>
  <c r="O155" i="1"/>
  <c r="P155" i="1"/>
  <c r="J155" i="1"/>
  <c r="X151" i="1" l="1"/>
  <c r="K433" i="1"/>
  <c r="L433" i="1"/>
  <c r="M433" i="1"/>
  <c r="N433" i="1"/>
  <c r="O433" i="1"/>
  <c r="P433" i="1"/>
  <c r="J433" i="1"/>
  <c r="K423" i="1"/>
  <c r="L423" i="1"/>
  <c r="M423" i="1"/>
  <c r="N423" i="1"/>
  <c r="O423" i="1"/>
  <c r="P423" i="1"/>
  <c r="J423" i="1"/>
  <c r="J684" i="1"/>
  <c r="K573" i="1"/>
  <c r="L573" i="1"/>
  <c r="M573" i="1"/>
  <c r="N573" i="1"/>
  <c r="O573" i="1"/>
  <c r="P573" i="1"/>
  <c r="J573" i="1"/>
  <c r="K428" i="1"/>
  <c r="L428" i="1"/>
  <c r="M428" i="1"/>
  <c r="N428" i="1"/>
  <c r="O428" i="1"/>
  <c r="P428" i="1"/>
  <c r="J428" i="1"/>
  <c r="K593" i="1"/>
  <c r="L593" i="1"/>
  <c r="M593" i="1"/>
  <c r="N593" i="1"/>
  <c r="O593" i="1"/>
  <c r="P593" i="1"/>
  <c r="J593" i="1"/>
  <c r="X429" i="1" l="1"/>
  <c r="F429" i="1" s="1"/>
  <c r="X569" i="1"/>
  <c r="F569" i="1"/>
  <c r="X589" i="1"/>
  <c r="X424" i="1"/>
  <c r="X419" i="1"/>
  <c r="J44" i="1"/>
  <c r="K39" i="1"/>
  <c r="J39" i="1"/>
  <c r="P679" i="1" l="1"/>
  <c r="O679" i="1"/>
  <c r="N679" i="1"/>
  <c r="M679" i="1"/>
  <c r="L679" i="1"/>
  <c r="K679" i="1"/>
  <c r="J679" i="1"/>
  <c r="P673" i="1"/>
  <c r="O673" i="1"/>
  <c r="N673" i="1"/>
  <c r="M673" i="1"/>
  <c r="L673" i="1"/>
  <c r="X669" i="1" s="1"/>
  <c r="K673" i="1"/>
  <c r="J673" i="1"/>
  <c r="X674" i="1" l="1"/>
  <c r="F674" i="1" s="1"/>
  <c r="O578" i="1"/>
  <c r="N578" i="1"/>
  <c r="M578" i="1"/>
  <c r="L578" i="1"/>
  <c r="X574" i="1" s="1"/>
  <c r="K578" i="1"/>
  <c r="J578" i="1"/>
  <c r="O171" i="1"/>
  <c r="N171" i="1"/>
  <c r="M171" i="1"/>
  <c r="L171" i="1"/>
  <c r="K171" i="1"/>
  <c r="J171" i="1"/>
  <c r="N165" i="1"/>
  <c r="M165" i="1"/>
  <c r="L165" i="1"/>
  <c r="K165" i="1"/>
  <c r="J165" i="1"/>
  <c r="O160" i="1"/>
  <c r="O135" i="1" s="1"/>
  <c r="N160" i="1"/>
  <c r="N135" i="1" s="1"/>
  <c r="M160" i="1"/>
  <c r="M135" i="1" s="1"/>
  <c r="L160" i="1"/>
  <c r="K160" i="1"/>
  <c r="J160" i="1"/>
  <c r="O150" i="1"/>
  <c r="N150" i="1"/>
  <c r="M150" i="1"/>
  <c r="L150" i="1"/>
  <c r="K150" i="1"/>
  <c r="J150" i="1"/>
  <c r="M145" i="1"/>
  <c r="L145" i="1"/>
  <c r="K145" i="1"/>
  <c r="J145" i="1"/>
  <c r="X156" i="1" l="1"/>
  <c r="X141" i="1"/>
  <c r="X146" i="1"/>
  <c r="F574" i="1"/>
  <c r="K135" i="1"/>
  <c r="J135" i="1"/>
  <c r="X161" i="1"/>
  <c r="X135" i="1" l="1"/>
  <c r="F156" i="1"/>
  <c r="F135" i="1"/>
  <c r="O44" i="1"/>
  <c r="N44" i="1"/>
  <c r="M44" i="1"/>
  <c r="L44" i="1"/>
  <c r="K44" i="1"/>
  <c r="O39" i="1"/>
  <c r="N39" i="1"/>
  <c r="M39" i="1"/>
  <c r="L39" i="1"/>
  <c r="O34" i="1"/>
  <c r="N34" i="1"/>
  <c r="M34" i="1"/>
  <c r="L34" i="1"/>
  <c r="K34" i="1"/>
  <c r="J34" i="1"/>
  <c r="L22" i="1" l="1"/>
  <c r="L19" i="1" s="1"/>
  <c r="M22" i="1"/>
  <c r="N22" i="1"/>
  <c r="O22" i="1"/>
  <c r="O19" i="1" s="1"/>
  <c r="X40" i="1"/>
  <c r="F40" i="1" s="1"/>
  <c r="F22" i="1" s="1"/>
  <c r="X30" i="1"/>
  <c r="X35" i="1"/>
  <c r="K22" i="1"/>
  <c r="K19" i="1" s="1"/>
  <c r="J22" i="1"/>
  <c r="J96" i="1"/>
  <c r="J74" i="1"/>
  <c r="N19" i="1" l="1"/>
  <c r="M19" i="1"/>
  <c r="X22" i="1"/>
  <c r="K202" i="1"/>
  <c r="L202" i="1"/>
  <c r="M202" i="1"/>
  <c r="N202" i="1"/>
  <c r="O202" i="1"/>
  <c r="P202" i="1"/>
  <c r="K323" i="1"/>
  <c r="O323" i="1"/>
  <c r="K338" i="1"/>
  <c r="L338" i="1"/>
  <c r="M338" i="1"/>
  <c r="M588" i="1"/>
  <c r="K358" i="1"/>
  <c r="L358" i="1"/>
  <c r="N358" i="1"/>
  <c r="O358" i="1"/>
  <c r="P358" i="1"/>
  <c r="M323" i="1"/>
  <c r="L323" i="1"/>
  <c r="K333" i="1"/>
  <c r="L333" i="1"/>
  <c r="M333" i="1"/>
  <c r="N333" i="1"/>
  <c r="O333" i="1"/>
  <c r="P333" i="1"/>
  <c r="P588" i="1"/>
  <c r="O588" i="1"/>
  <c r="N588" i="1"/>
  <c r="L588" i="1"/>
  <c r="K588" i="1"/>
  <c r="J588" i="1"/>
  <c r="J775" i="1"/>
  <c r="J102" i="1"/>
  <c r="J108" i="1"/>
  <c r="X329" i="1" l="1"/>
  <c r="F329" i="1" s="1"/>
  <c r="X198" i="1"/>
  <c r="F198" i="1" s="1"/>
  <c r="X584" i="1"/>
  <c r="X334" i="1"/>
  <c r="X319" i="1"/>
  <c r="X19" i="1"/>
  <c r="F334" i="1"/>
  <c r="J6" i="1"/>
  <c r="K328" i="1" l="1"/>
  <c r="L328" i="1"/>
  <c r="M328" i="1"/>
  <c r="N328" i="1"/>
  <c r="O328" i="1"/>
  <c r="P328" i="1"/>
  <c r="J328" i="1"/>
  <c r="J182" i="1"/>
  <c r="M358" i="1"/>
  <c r="X354" i="1" s="1"/>
  <c r="X324" i="1" l="1"/>
  <c r="F324" i="1" s="1"/>
  <c r="K303" i="1"/>
  <c r="L303" i="1"/>
  <c r="M303" i="1"/>
  <c r="N303" i="1"/>
  <c r="O303" i="1"/>
  <c r="P303" i="1"/>
  <c r="J303" i="1"/>
  <c r="K6" i="1"/>
  <c r="L6" i="1"/>
  <c r="M6" i="1"/>
  <c r="N6" i="1"/>
  <c r="O6" i="1"/>
  <c r="J268" i="1"/>
  <c r="X299" i="1" l="1"/>
  <c r="F299" i="1"/>
  <c r="P413" i="1"/>
  <c r="O413" i="1"/>
  <c r="N413" i="1"/>
  <c r="M413" i="1"/>
  <c r="X409" i="1" s="1"/>
  <c r="L413" i="1"/>
  <c r="K413" i="1"/>
  <c r="J413" i="1"/>
  <c r="K408" i="1"/>
  <c r="L408" i="1"/>
  <c r="M408" i="1"/>
  <c r="N408" i="1"/>
  <c r="O408" i="1"/>
  <c r="P408" i="1"/>
  <c r="J408" i="1"/>
  <c r="K353" i="1"/>
  <c r="L353" i="1"/>
  <c r="M353" i="1"/>
  <c r="N353" i="1"/>
  <c r="O353" i="1"/>
  <c r="P353" i="1"/>
  <c r="J353" i="1"/>
  <c r="K348" i="1"/>
  <c r="L348" i="1"/>
  <c r="M348" i="1"/>
  <c r="N348" i="1"/>
  <c r="O348" i="1"/>
  <c r="P348" i="1"/>
  <c r="J348" i="1"/>
  <c r="K343" i="1"/>
  <c r="L343" i="1"/>
  <c r="M343" i="1"/>
  <c r="N343" i="1"/>
  <c r="O343" i="1"/>
  <c r="P343" i="1"/>
  <c r="J343" i="1"/>
  <c r="K318" i="1"/>
  <c r="L318" i="1"/>
  <c r="M318" i="1"/>
  <c r="N318" i="1"/>
  <c r="O318" i="1"/>
  <c r="J318" i="1"/>
  <c r="K293" i="1"/>
  <c r="L293" i="1"/>
  <c r="M293" i="1"/>
  <c r="N293" i="1"/>
  <c r="O293" i="1"/>
  <c r="P293" i="1"/>
  <c r="K298" i="1"/>
  <c r="L298" i="1"/>
  <c r="M298" i="1"/>
  <c r="N298" i="1"/>
  <c r="O298" i="1"/>
  <c r="P298" i="1"/>
  <c r="J254" i="1"/>
  <c r="X289" i="1" l="1"/>
  <c r="F289" i="1" s="1"/>
  <c r="X404" i="1"/>
  <c r="F404" i="1" s="1"/>
  <c r="X314" i="1"/>
  <c r="F314" i="1" s="1"/>
  <c r="X339" i="1"/>
  <c r="X294" i="1"/>
  <c r="F294" i="1"/>
  <c r="F409" i="1"/>
  <c r="F339" i="1"/>
  <c r="F319" i="1"/>
  <c r="X349" i="1"/>
  <c r="F349" i="1" s="1"/>
  <c r="X344" i="1"/>
  <c r="K197" i="1"/>
  <c r="J197" i="1"/>
  <c r="P774" i="1" l="1"/>
  <c r="O774" i="1"/>
  <c r="N774" i="1"/>
  <c r="L774" i="1"/>
  <c r="K774" i="1"/>
  <c r="J774" i="1"/>
  <c r="M774" i="1"/>
  <c r="P769" i="1"/>
  <c r="O769" i="1"/>
  <c r="N769" i="1"/>
  <c r="M769" i="1"/>
  <c r="L769" i="1"/>
  <c r="K769" i="1"/>
  <c r="J769" i="1"/>
  <c r="P418" i="1"/>
  <c r="O418" i="1"/>
  <c r="N418" i="1"/>
  <c r="M418" i="1"/>
  <c r="L418" i="1"/>
  <c r="K418" i="1"/>
  <c r="J418" i="1"/>
  <c r="X414" i="1" l="1"/>
  <c r="F414" i="1"/>
  <c r="F765" i="1"/>
  <c r="P186" i="1"/>
  <c r="O186" i="1"/>
  <c r="K598" i="1" l="1"/>
  <c r="L598" i="1"/>
  <c r="M598" i="1"/>
  <c r="N598" i="1"/>
  <c r="O598" i="1"/>
  <c r="P598" i="1"/>
  <c r="J598" i="1"/>
  <c r="F589" i="1" l="1"/>
  <c r="F584" i="1"/>
  <c r="X594" i="1"/>
  <c r="K181" i="1" l="1"/>
  <c r="J181" i="1"/>
  <c r="J202" i="1"/>
  <c r="P181" i="1"/>
  <c r="O181" i="1"/>
  <c r="N181" i="1"/>
  <c r="M181" i="1"/>
  <c r="X177" i="1" s="1"/>
  <c r="L181" i="1"/>
  <c r="F177" i="1" l="1"/>
  <c r="J174" i="1"/>
  <c r="J173" i="1"/>
  <c r="J176" i="1" l="1"/>
  <c r="M90" i="1"/>
  <c r="O90" i="1"/>
  <c r="O56" i="1" s="1"/>
  <c r="P90" i="1"/>
  <c r="P56" i="1" s="1"/>
  <c r="L90" i="1"/>
  <c r="K90" i="1"/>
  <c r="J85" i="1"/>
  <c r="J58" i="1"/>
  <c r="J62" i="1" s="1"/>
  <c r="X84" i="1" l="1"/>
  <c r="F84" i="1" s="1"/>
  <c r="J90" i="1"/>
  <c r="J56" i="1" s="1"/>
  <c r="J21" i="1" l="1"/>
  <c r="N313" i="1"/>
  <c r="O313" i="1"/>
  <c r="P313" i="1"/>
  <c r="J187" i="1"/>
  <c r="K740" i="1" l="1"/>
  <c r="J740" i="1"/>
  <c r="P74" i="1" l="1"/>
  <c r="O74" i="1"/>
  <c r="N74" i="1"/>
  <c r="L74" i="1"/>
  <c r="K74" i="1"/>
  <c r="P62" i="1"/>
  <c r="O62" i="1"/>
  <c r="N62" i="1"/>
  <c r="M62" i="1"/>
  <c r="M56" i="1" s="1"/>
  <c r="L62" i="1"/>
  <c r="K62" i="1"/>
  <c r="M21" i="1" l="1"/>
  <c r="X69" i="1"/>
  <c r="X57" i="1"/>
  <c r="L56" i="1"/>
  <c r="K744" i="1"/>
  <c r="L744" i="1"/>
  <c r="X56" i="1" l="1"/>
  <c r="X21" i="1" s="1"/>
  <c r="N21" i="1"/>
  <c r="F57" i="1"/>
  <c r="F69" i="1"/>
  <c r="F56" i="1" s="1"/>
  <c r="J764" i="1"/>
  <c r="J403" i="1"/>
  <c r="F21" i="1" l="1"/>
  <c r="P398" i="1"/>
  <c r="O398" i="1"/>
  <c r="N398" i="1"/>
  <c r="M398" i="1"/>
  <c r="L398" i="1"/>
  <c r="X394" i="1" s="1"/>
  <c r="K398" i="1"/>
  <c r="J398" i="1"/>
  <c r="F394" i="1" l="1"/>
  <c r="P403" i="1"/>
  <c r="O403" i="1"/>
  <c r="N403" i="1"/>
  <c r="M403" i="1"/>
  <c r="L403" i="1"/>
  <c r="K403" i="1"/>
  <c r="J298" i="1"/>
  <c r="X399" i="1" l="1"/>
  <c r="F399" i="1" s="1"/>
  <c r="J258" i="1"/>
  <c r="J779" i="1" l="1"/>
  <c r="K779" i="1"/>
  <c r="L779" i="1"/>
  <c r="M779" i="1"/>
  <c r="N779" i="1"/>
  <c r="O779" i="1"/>
  <c r="P779" i="1"/>
  <c r="K764" i="1"/>
  <c r="L764" i="1"/>
  <c r="M764" i="1"/>
  <c r="N764" i="1"/>
  <c r="O764" i="1"/>
  <c r="P764" i="1"/>
  <c r="J759" i="1"/>
  <c r="K759" i="1"/>
  <c r="L759" i="1"/>
  <c r="M759" i="1"/>
  <c r="N759" i="1"/>
  <c r="O759" i="1"/>
  <c r="P759" i="1"/>
  <c r="X755" i="1" s="1"/>
  <c r="F755" i="1" s="1"/>
  <c r="J754" i="1"/>
  <c r="K754" i="1"/>
  <c r="L754" i="1"/>
  <c r="M754" i="1"/>
  <c r="N754" i="1"/>
  <c r="O754" i="1"/>
  <c r="P754" i="1"/>
  <c r="J749" i="1"/>
  <c r="K749" i="1"/>
  <c r="L749" i="1"/>
  <c r="M749" i="1"/>
  <c r="N749" i="1"/>
  <c r="O749" i="1"/>
  <c r="P749" i="1"/>
  <c r="J744" i="1"/>
  <c r="M744" i="1"/>
  <c r="N744" i="1"/>
  <c r="O744" i="1"/>
  <c r="P744" i="1"/>
  <c r="J658" i="1"/>
  <c r="K658" i="1"/>
  <c r="L658" i="1"/>
  <c r="M658" i="1"/>
  <c r="N658" i="1"/>
  <c r="O658" i="1"/>
  <c r="P658" i="1"/>
  <c r="J653" i="1"/>
  <c r="K653" i="1"/>
  <c r="L653" i="1"/>
  <c r="M653" i="1"/>
  <c r="N653" i="1"/>
  <c r="O653" i="1"/>
  <c r="P653" i="1"/>
  <c r="J373" i="1"/>
  <c r="K373" i="1"/>
  <c r="L373" i="1"/>
  <c r="M373" i="1"/>
  <c r="N373" i="1"/>
  <c r="O373" i="1"/>
  <c r="P373" i="1"/>
  <c r="K258" i="1"/>
  <c r="L258" i="1"/>
  <c r="M258" i="1"/>
  <c r="N258" i="1"/>
  <c r="O258" i="1"/>
  <c r="P258" i="1"/>
  <c r="J248" i="1"/>
  <c r="K248" i="1"/>
  <c r="L248" i="1"/>
  <c r="M248" i="1"/>
  <c r="N248" i="1"/>
  <c r="O248" i="1"/>
  <c r="P248" i="1"/>
  <c r="J243" i="1"/>
  <c r="K243" i="1"/>
  <c r="L243" i="1"/>
  <c r="M243" i="1"/>
  <c r="N243" i="1"/>
  <c r="O243" i="1"/>
  <c r="P243" i="1"/>
  <c r="J191" i="1"/>
  <c r="K191" i="1"/>
  <c r="L191" i="1"/>
  <c r="M191" i="1"/>
  <c r="N191" i="1"/>
  <c r="O191" i="1"/>
  <c r="J186" i="1"/>
  <c r="K186" i="1"/>
  <c r="L186" i="1"/>
  <c r="M186" i="1"/>
  <c r="N186" i="1"/>
  <c r="K176" i="1"/>
  <c r="L176" i="1"/>
  <c r="M176" i="1"/>
  <c r="N176" i="1"/>
  <c r="O176" i="1"/>
  <c r="P176" i="1"/>
  <c r="X182" i="1" l="1"/>
  <c r="X760" i="1"/>
  <c r="F760" i="1" s="1"/>
  <c r="X654" i="1"/>
  <c r="F654" i="1" s="1"/>
  <c r="X649" i="1"/>
  <c r="F649" i="1" s="1"/>
  <c r="X244" i="1"/>
  <c r="X187" i="1"/>
  <c r="F187" i="1" s="1"/>
  <c r="X254" i="1"/>
  <c r="F745" i="1"/>
  <c r="F254" i="1"/>
  <c r="F244" i="1"/>
  <c r="X740" i="1"/>
  <c r="F182" i="1"/>
  <c r="X239" i="1"/>
  <c r="X172" i="1"/>
  <c r="X750" i="1"/>
  <c r="F750" i="1" s="1"/>
  <c r="X369" i="1"/>
  <c r="P12" i="1"/>
  <c r="L12" i="1"/>
  <c r="N12" i="1"/>
  <c r="O12" i="1"/>
  <c r="K12" i="1"/>
  <c r="M12" i="1"/>
  <c r="J19" i="1"/>
  <c r="K96" i="1"/>
  <c r="K56" i="1" s="1"/>
  <c r="L96" i="1"/>
  <c r="M96" i="1"/>
  <c r="N96" i="1"/>
  <c r="O96" i="1"/>
  <c r="P96" i="1"/>
  <c r="K102" i="1"/>
  <c r="L102" i="1"/>
  <c r="M102" i="1"/>
  <c r="N102" i="1"/>
  <c r="O102" i="1"/>
  <c r="P102" i="1"/>
  <c r="K108" i="1"/>
  <c r="L108" i="1"/>
  <c r="M108" i="1"/>
  <c r="N108" i="1"/>
  <c r="O108" i="1"/>
  <c r="P108" i="1"/>
  <c r="F239" i="1" l="1"/>
  <c r="F775" i="1"/>
  <c r="F172" i="1"/>
  <c r="O21" i="1"/>
  <c r="P21" i="1"/>
  <c r="L21" i="1"/>
  <c r="M8" i="1"/>
  <c r="M9" i="1" s="1"/>
  <c r="P8" i="1"/>
  <c r="P9" i="1" s="1"/>
  <c r="K8" i="1"/>
  <c r="K9" i="1" s="1"/>
  <c r="L8" i="1"/>
  <c r="L9" i="1" s="1"/>
  <c r="O8" i="1"/>
  <c r="O9" i="1" s="1"/>
  <c r="N8" i="1"/>
  <c r="N9" i="1" s="1"/>
  <c r="J8" i="1"/>
  <c r="X103" i="1"/>
  <c r="J288" i="1"/>
  <c r="K288" i="1"/>
  <c r="L288" i="1"/>
  <c r="M288" i="1"/>
  <c r="N288" i="1"/>
  <c r="O288" i="1"/>
  <c r="P288" i="1"/>
  <c r="J278" i="1"/>
  <c r="K278" i="1"/>
  <c r="L278" i="1"/>
  <c r="M278" i="1"/>
  <c r="N278" i="1"/>
  <c r="O278" i="1"/>
  <c r="P278" i="1"/>
  <c r="J273" i="1"/>
  <c r="K273" i="1"/>
  <c r="L273" i="1"/>
  <c r="M273" i="1"/>
  <c r="N273" i="1"/>
  <c r="O273" i="1"/>
  <c r="P273" i="1"/>
  <c r="K268" i="1"/>
  <c r="L268" i="1"/>
  <c r="M268" i="1"/>
  <c r="N268" i="1"/>
  <c r="O268" i="1"/>
  <c r="J263" i="1"/>
  <c r="K263" i="1"/>
  <c r="L263" i="1"/>
  <c r="M263" i="1"/>
  <c r="N263" i="1"/>
  <c r="O263" i="1"/>
  <c r="P263" i="1"/>
  <c r="X259" i="1" l="1"/>
  <c r="X274" i="1"/>
  <c r="X264" i="1"/>
  <c r="X284" i="1"/>
  <c r="X269" i="1"/>
  <c r="F269" i="1"/>
  <c r="F264" i="1"/>
  <c r="F284" i="1"/>
  <c r="F274" i="1"/>
  <c r="J9" i="1"/>
  <c r="K21" i="1"/>
  <c r="J17" i="1"/>
  <c r="P583" i="1"/>
  <c r="O583" i="1"/>
  <c r="N583" i="1"/>
  <c r="M583" i="1"/>
  <c r="L583" i="1"/>
  <c r="K583" i="1"/>
  <c r="J583" i="1"/>
  <c r="P368" i="1"/>
  <c r="O368" i="1"/>
  <c r="N368" i="1"/>
  <c r="M368" i="1"/>
  <c r="L368" i="1"/>
  <c r="K368" i="1"/>
  <c r="J368" i="1"/>
  <c r="P363" i="1"/>
  <c r="O363" i="1"/>
  <c r="N363" i="1"/>
  <c r="M363" i="1"/>
  <c r="L363" i="1"/>
  <c r="K363" i="1"/>
  <c r="J363" i="1"/>
  <c r="J358" i="1"/>
  <c r="J12" i="1" s="1"/>
  <c r="J338" i="1"/>
  <c r="J333" i="1"/>
  <c r="J323" i="1"/>
  <c r="M313" i="1"/>
  <c r="L313" i="1"/>
  <c r="X309" i="1" s="1"/>
  <c r="K313" i="1"/>
  <c r="J313" i="1"/>
  <c r="M308" i="1"/>
  <c r="L308" i="1"/>
  <c r="X304" i="1" s="1"/>
  <c r="K308" i="1"/>
  <c r="J308" i="1"/>
  <c r="J293" i="1"/>
  <c r="K119" i="1"/>
  <c r="J119" i="1"/>
  <c r="M166" i="1" l="1"/>
  <c r="M20" i="1" s="1"/>
  <c r="X579" i="1"/>
  <c r="N20" i="1"/>
  <c r="X359" i="1"/>
  <c r="F304" i="1"/>
  <c r="O20" i="1"/>
  <c r="P20" i="1"/>
  <c r="F259" i="1"/>
  <c r="F579" i="1"/>
  <c r="L166" i="1"/>
  <c r="K166" i="1"/>
  <c r="K20" i="1" s="1"/>
  <c r="N10" i="1"/>
  <c r="N11" i="1" s="1"/>
  <c r="K10" i="1"/>
  <c r="K11" i="1" s="1"/>
  <c r="L10" i="1"/>
  <c r="L11" i="1" s="1"/>
  <c r="J166" i="1"/>
  <c r="J20" i="1" s="1"/>
  <c r="M14" i="1"/>
  <c r="K14" i="1"/>
  <c r="O14" i="1"/>
  <c r="N14" i="1"/>
  <c r="P14" i="1"/>
  <c r="P10" i="1"/>
  <c r="P11" i="1" s="1"/>
  <c r="M10" i="1"/>
  <c r="M11" i="1" s="1"/>
  <c r="O10" i="1"/>
  <c r="O11" i="1" s="1"/>
  <c r="J14" i="1"/>
  <c r="L14" i="1"/>
  <c r="J10" i="1"/>
  <c r="F344" i="1"/>
  <c r="X20" i="1" l="1"/>
  <c r="F359" i="1"/>
  <c r="F309" i="1"/>
  <c r="L20" i="1"/>
  <c r="L18" i="1" s="1"/>
  <c r="L134" i="1"/>
  <c r="M134" i="1"/>
  <c r="P134" i="1"/>
  <c r="O134" i="1"/>
  <c r="M18" i="1"/>
  <c r="K134" i="1"/>
  <c r="J7" i="1"/>
  <c r="O18" i="1"/>
  <c r="O13" i="1"/>
  <c r="O15" i="1" s="1"/>
  <c r="N13" i="1"/>
  <c r="N15" i="1" s="1"/>
  <c r="K13" i="1"/>
  <c r="K15" i="1" s="1"/>
  <c r="K7" i="1"/>
  <c r="J11" i="1"/>
  <c r="J13" i="1" s="1"/>
  <c r="J15" i="1" s="1"/>
  <c r="M13" i="1"/>
  <c r="M15" i="1" s="1"/>
  <c r="O7" i="1"/>
  <c r="L13" i="1"/>
  <c r="L15" i="1" s="1"/>
  <c r="M7" i="1"/>
  <c r="N7" i="1"/>
  <c r="L7" i="1"/>
  <c r="P7" i="1"/>
  <c r="J134" i="1"/>
  <c r="J18" i="1" s="1"/>
  <c r="K18" i="1"/>
  <c r="F20" i="1" l="1"/>
  <c r="X134" i="1"/>
  <c r="X18" i="1"/>
  <c r="P13" i="1"/>
  <c r="P15" i="1" s="1"/>
  <c r="P18" i="1"/>
  <c r="N18" i="1"/>
  <c r="F120" i="1"/>
  <c r="F119" i="1" s="1"/>
  <c r="F134" i="1" l="1"/>
  <c r="F19" i="1"/>
  <c r="F18" i="1" s="1"/>
</calcChain>
</file>

<file path=xl/sharedStrings.xml><?xml version="1.0" encoding="utf-8"?>
<sst xmlns="http://schemas.openxmlformats.org/spreadsheetml/2006/main" count="1188" uniqueCount="266">
  <si>
    <t>LP.</t>
  </si>
  <si>
    <t xml:space="preserve">NAZWA I CEL PRZEDSIĘZIĘCIA </t>
  </si>
  <si>
    <t xml:space="preserve">OKRES REALIZACJI </t>
  </si>
  <si>
    <t>JEDNOSTKA ODPOWIEDZIALNA LUB KOORDYNUJĄCA</t>
  </si>
  <si>
    <t>KLASYFIKACJA BUDŻETOWA</t>
  </si>
  <si>
    <t>OD</t>
  </si>
  <si>
    <t>DO</t>
  </si>
  <si>
    <t xml:space="preserve">ROZDZIAŁ </t>
  </si>
  <si>
    <t>§</t>
  </si>
  <si>
    <t xml:space="preserve">1. </t>
  </si>
  <si>
    <t>LIMIT ŚRODKÓW NA INWESTYCJE</t>
  </si>
  <si>
    <t>X</t>
  </si>
  <si>
    <t>2.</t>
  </si>
  <si>
    <t>RAZEM ZADANIA DO REALIZACJI:</t>
  </si>
  <si>
    <t>2.1</t>
  </si>
  <si>
    <t>2.2</t>
  </si>
  <si>
    <t>2.3</t>
  </si>
  <si>
    <t>1.</t>
  </si>
  <si>
    <t>WYDATKI NA PRZEDSIĘWZIĘCIA OGÓŁEM (1.1.+1.2.+1.3.), W TYM:</t>
  </si>
  <si>
    <t>1A</t>
  </si>
  <si>
    <t>WYDATKI BIEŻĄCE</t>
  </si>
  <si>
    <t>1B</t>
  </si>
  <si>
    <t>WYDATKI MAJĄTKOWE</t>
  </si>
  <si>
    <t>1.1</t>
  </si>
  <si>
    <t>WYDATKI NA PROGRAMY, PROJEKTY LUB ZADANIA ZWIĄZANE Z PROGRAMAMI REALIZOWANYMI Z UDZIAŁĘM ŚRODKÓW, O KTÓRYCH MOWA W ART.5 UST. 1 PKT. 2 i 3 USTAWY Z  DNIA  27 SIERPNIA 2009r. O FINANSACH PUBLICZNYCH, Z TEGO:</t>
  </si>
  <si>
    <t>1.1.1</t>
  </si>
  <si>
    <t>RAZEM LIMITY WYDATKÓW:</t>
  </si>
  <si>
    <t>URZĄD GMINY KOBYLNICA</t>
  </si>
  <si>
    <t>ŚRODKI WŁASNE</t>
  </si>
  <si>
    <t>1.1.2</t>
  </si>
  <si>
    <t>BUDŻET UE</t>
  </si>
  <si>
    <t>BUDŻET PAŃSTWA</t>
  </si>
  <si>
    <t xml:space="preserve">INNE </t>
  </si>
  <si>
    <t>INNE</t>
  </si>
  <si>
    <t xml:space="preserve">ŚRODKI WŁASNE </t>
  </si>
  <si>
    <t xml:space="preserve">1.2 </t>
  </si>
  <si>
    <t>WYDATKI NA PROGRAMY, PROJEKTY LUB ZADANIA ZWIĄZANE Z UMOWAMI PARTNERSTWA PUBLICZNO-PRYWATNEGO, Z TEGO:</t>
  </si>
  <si>
    <t>1.2.1</t>
  </si>
  <si>
    <t>1.2.2</t>
  </si>
  <si>
    <t>1.3</t>
  </si>
  <si>
    <t>1.3.1</t>
  </si>
  <si>
    <t>01010</t>
  </si>
  <si>
    <t>40095</t>
  </si>
  <si>
    <t>1.3.2</t>
  </si>
  <si>
    <t>Budowa sieci wodociągowej i sieci kanalizacji sanitarnej w miejscowości Kobylnica, Kwakowo, Kruszyna, Lubuń, Zajączkowo, Sycewice i Sierakowo celem uzbrojenia działek komunalnych przeznaczonych pod zabudowę mieszkaniową.</t>
  </si>
  <si>
    <t>WFOŚ - POŻYCZKA</t>
  </si>
  <si>
    <t>WFOŚ - DOTACJA</t>
  </si>
  <si>
    <t>Nabycie urządzeń sanitarnych do zasobów Gminy Kobylnica</t>
  </si>
  <si>
    <t>Zarządzanie wodami opadowymi i roztopowymi na terenie Gminy Kobylnica na lata 2015-2023</t>
  </si>
  <si>
    <t>60016</t>
  </si>
  <si>
    <t>INNE - WKŁAD MIESZKAŃCÓW</t>
  </si>
  <si>
    <t>Budowa układu drogowego dróg gminnych - ulicy Brzozowej i Leśniej w Bolesławicach wraz z budową infrastruktury towarzyszącej</t>
  </si>
  <si>
    <t>INNE - Urząd Marszałkowski</t>
  </si>
  <si>
    <t>Przebudowa ulicy Polnej w Sycewicach</t>
  </si>
  <si>
    <t>Budowa ulicy Stanisława Kądzieli w Kobylnicy wraz z budową infrastruktury towarzyszącej</t>
  </si>
  <si>
    <t>INNE - FUNDUSZ SOŁECKI</t>
  </si>
  <si>
    <t>Nabycie infrastruktury drogowej do zasobów Gminy Kobylnica</t>
  </si>
  <si>
    <t>Budowa ulicy Wiśniowej w Kobylnicy wraz z budową infrastrurkury towarzyszącej</t>
  </si>
  <si>
    <t>Budowa ulicy Źródlanej w Kobylnicy wraz z budową infrastruktury towarzyszącej</t>
  </si>
  <si>
    <t>INNEI</t>
  </si>
  <si>
    <t>Budowa pętli autobusowej w Dobrzęcinie</t>
  </si>
  <si>
    <t>Budowa układu drogowego dróg gminnych - ulic Słonecznej, Krótkiej i Leśnej w Kobylnicy wraz z budową infrastruktury towarzyszącej</t>
  </si>
  <si>
    <t xml:space="preserve">Budowa drogi gminnej - ulicy Kalinowej w Kobylnicy wraz z infrastrukturą towarzyszącą </t>
  </si>
  <si>
    <t>Budowa energooszczędnego oświetlenia drogowego na terenie Gminy Kobylnica</t>
  </si>
  <si>
    <t>Nabycie infrastruktury oświetleniowej drogowej do zasobów Gminy Kobylnica</t>
  </si>
  <si>
    <t>Budowa budynku hali sportowej przy szkole podstawowej w Kwakowie</t>
  </si>
  <si>
    <t>Budowa boiska wielofunkcyjnego poprzez przebudowę istniejących kortów tenisowych przy ZSS w Kobylnicy</t>
  </si>
  <si>
    <t>ŁĄCZNE NAKŁADY FINANSOWE
 (w złotych)</t>
  </si>
  <si>
    <t>WYDATKI NA PROGRAMY, PROJEKTY LUB ZADANIA POZOSTAŁE INNE NIŻ WYMIENIONE W PKT.  1.1 i 1.2, Z TEGO:</t>
  </si>
  <si>
    <t>ŹRÓDŁO FINANSOWANIA</t>
  </si>
  <si>
    <t>INNE - Fundusz Sołecki</t>
  </si>
  <si>
    <t>ZADANIA DOFINANSOWANE - PODPISANE UMOWY (POROZUMIENIA)</t>
  </si>
  <si>
    <t>INWESTYCJE POZOSTAŁE</t>
  </si>
  <si>
    <t>2.4</t>
  </si>
  <si>
    <t>Rozbudowa infrastruktury towarzyszącej świetlicy wiejskiej w Reblinie poprzez budowę boiska wielofunkcyjnego, parku fitness oraz parkingu</t>
  </si>
  <si>
    <t>Dotacja dla Partnerów Projektu</t>
  </si>
  <si>
    <t>Budowa schroniska dla zwierząt w Słupsku w ramach umowy partnerskiej</t>
  </si>
  <si>
    <t xml:space="preserve">Boisko do piłki nożnej na terenie sportowo-rekreacyjnym w Kwakowie - budowa, rozbudowa i modernizacja infrastruktury sportowo - rekreacyjno - edukacyjnej w miejscowości Kwakowo </t>
  </si>
  <si>
    <t>Przebudowa drogi powiatowej 
Nr 1157 G Łosino - Barcino</t>
  </si>
  <si>
    <t>INNE i</t>
  </si>
  <si>
    <t>Przebudowa ulic Nowej i Krętej w Reblinie wraz z infrastrukturą towarzyszącą</t>
  </si>
  <si>
    <t xml:space="preserve">Budowa dróg gminnych wraz z budową infrastruktury towarzyszącej do działek komunalnych przeznaczonych pod zabudowę mieszkaniową  </t>
  </si>
  <si>
    <t>INNE - udział Gminy Słupsk</t>
  </si>
  <si>
    <t>WPISANE DO PROJEKTU BUDŻETU</t>
  </si>
  <si>
    <t>WYBRANE DO REALIZACJI - 
UMOWY na rob. Bud.</t>
  </si>
  <si>
    <t>WYBRANE DO REALIZACJI - UMOWY+ZOBOWIAZANIA inne</t>
  </si>
  <si>
    <t>FS+KoBO=WPF</t>
  </si>
  <si>
    <t>ŚRODKI DO DYSPOZYCJI: Poz 1-3</t>
  </si>
  <si>
    <t>Poz. 1.1 - 2.1</t>
  </si>
  <si>
    <t>Poz. 1.1 - 2.1 - 2.2</t>
  </si>
  <si>
    <t>Poz. 1.1 - 2.1 - 2.2 - 2.3</t>
  </si>
  <si>
    <t>Poz. 1.1 - 2.1 - 2.2 - 2.3 - 2.4</t>
  </si>
  <si>
    <t>INNE-FUNDUSZ SOŁECKI</t>
  </si>
  <si>
    <t xml:space="preserve">BUDŻET UE </t>
  </si>
  <si>
    <t>Dofinansowanie transportu zbiorowego na terenie Gminy Kobylnica na podstawie Porozumienia Międzygminnego z Miastem Słupsk z dnia 28.02.2011r.</t>
  </si>
  <si>
    <t>System gospodarowania odpadami komunalnymi</t>
  </si>
  <si>
    <t>Zakup terenów inwestycyjnych do mienia gminnego</t>
  </si>
  <si>
    <t>Budowa drogi na ul. Ogrodowej w Zajączkowie</t>
  </si>
  <si>
    <t>Zagospodarowanie terenu wokół jeziora Ścięgnica pod względem rekreacyjno-wypoczynkowym</t>
  </si>
  <si>
    <t>INNE-udział Lasów Państwowych</t>
  </si>
  <si>
    <t xml:space="preserve">Budowa dróg gminnych w miejscowości Lulemino wraz z przebudową kanalizacji deszczowej </t>
  </si>
  <si>
    <t>Budowa drogi gminnej ul. Wierzbowej w Kobylnicy</t>
  </si>
  <si>
    <t>Bieżące sukcesywne wykonanie prac geodezyjnych dla Gminy Kobylnica i Centrum Usług Wspólnych w Kobylnicy w latach 2019-2020</t>
  </si>
  <si>
    <t>ŚRODKI WOJEWÓDZ. POMORSKIEGO</t>
  </si>
  <si>
    <t>FUNDUSZ SOŁECKI</t>
  </si>
  <si>
    <t>Budowa świetlicy wiejskiej w Zębowie</t>
  </si>
  <si>
    <t>INNE -KRAT-MET</t>
  </si>
  <si>
    <t>Budowa obiektu sportowo-rekreacyjnego wraz z infrastrukturą towarzyszącą w Kuleszewie</t>
  </si>
  <si>
    <t xml:space="preserve">Rewitalizacja parku pałacowego w Sycewicach
</t>
  </si>
  <si>
    <t xml:space="preserve">Przebudowa drogi powiatowej Nr 1157 G Łosino - Barcino 
</t>
  </si>
  <si>
    <t>INNE-DOTACJA</t>
  </si>
  <si>
    <t xml:space="preserve">Budowa drogi gminnej Nr 114046G przy stawie w Runowie Sławieńskim
</t>
  </si>
  <si>
    <t xml:space="preserve">Rozbudowa drogi powiatowej Nr 1105G na odcinku od drogi krajowej DK6 do Zębowa (do granic administracyjnych Gminy Kobylnica) wraz z budową ścieżki rowerowej
</t>
  </si>
  <si>
    <t>Zagospodarowanie w obrębie starego poniemieckiego  cmentarza  wraz z budową lapidarium w Sierakowie</t>
  </si>
  <si>
    <t>Budowa terenu sportowo-rekreacyjnego w Kobylnicy</t>
  </si>
  <si>
    <t>Zakup pomieszczeń na cele przedszkolne i szkolne w budynku położnonym przy ulicy Transportowej 30 w Kobylnicy</t>
  </si>
  <si>
    <t xml:space="preserve">Budowa budynku sali gimnastycznej przy szkole podstawowej w Kończewie.                                                        </t>
  </si>
  <si>
    <t>85595</t>
  </si>
  <si>
    <t xml:space="preserve">Budowa terenu sportowo-rekreacyjnego wraz z budową drogi dojazdowej i miejsc parkingowych w Sycewicach. Zadanie dofinansowane ze środków Funduszu Przeciwdziałania COVID-19 dla jednostek samorządu terytorialnego.
</t>
  </si>
  <si>
    <t>Przebudowa pomieszczeń budynku Szkoły Podstawowej w Kwakowie na potrzeby oddziałów przedszkolnych i Gminnej Biblioteki Publicznej w Kobylnicy</t>
  </si>
  <si>
    <t xml:space="preserve">Budowa układu drogowego dróg gminnych - ulic: Tęczowej i Oliwkowej w Bolesławicach  wraz z budową infrastruktury towarzyszącej.   </t>
  </si>
  <si>
    <t>01042</t>
  </si>
  <si>
    <t>90095</t>
  </si>
  <si>
    <t>DOFINANSOWANIE</t>
  </si>
  <si>
    <t>INNE -ŚRODKI POWIATU SŁUPSKIEGO</t>
  </si>
  <si>
    <t xml:space="preserve">CUW                SP Kbylnica               SP Kończewo  SP Kwakowo           SP Słonowice SP Sycewice                                             </t>
  </si>
  <si>
    <r>
      <t xml:space="preserve"> "Erasmus+"                                                  </t>
    </r>
    <r>
      <rPr>
        <sz val="7"/>
        <color rgb="FFFF0000"/>
        <rFont val="Arial"/>
        <family val="2"/>
        <charset val="238"/>
      </rPr>
      <t xml:space="preserve">projekt finansowany ze środków  Fundacji Rozwoju Systemu Edukacji - Narodowa Agencja Programu Erasmus+. </t>
    </r>
  </si>
  <si>
    <r>
      <t xml:space="preserve">"Ochrona rodzimej przyrody przed inwazją barszczu Sosnowskiego, rdestowca ostrokończystego oraz nawłoci kanadyjskiej w gminie Kępice i Kobylnica" </t>
    </r>
    <r>
      <rPr>
        <sz val="7"/>
        <color rgb="FFFF0000"/>
        <rFont val="Arial"/>
        <family val="2"/>
        <charset val="238"/>
      </rPr>
      <t>Projekt dofinansowany ze środków Mechanizmu Finansowego Europejskiego Obszaru Gospodarczego w ramach programu Środowisko, Energia i Zmiany Klimatu Środowisko Naturalne i Ekosystemy.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</si>
  <si>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Poprawa efektywności systemów oświetlenia zewnętrznego na terenie obszaru funkcjonalnego Miasta Słupska 
</t>
    </r>
    <r>
      <rPr>
        <sz val="6.5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</t>
    </r>
  </si>
  <si>
    <r>
      <t xml:space="preserve">Rewitalizacja przestrzeni publicznej w Runowie Sławińskim, Reblinie, Zębowie, poprzez zagospodarowanie terenów wokół zbiorników wodnych wraz z ich renaturyzacją
</t>
    </r>
    <r>
      <rPr>
        <sz val="7"/>
        <color rgb="FFFF0000"/>
        <rFont val="Arial"/>
        <family val="2"/>
        <charset val="238"/>
      </rPr>
      <t xml:space="preserve">Zadanie w części dofinansowane ze środków Europejskiego Funduszu Rozwoju Regionalnego w ramach Regionalnego Programu Operacyjnego Województwa Pomorskiego na lata 2014 – 2020 w ramach projektu "Utrzymanie naturalnych ekosystemów retencjonujących wodę w Gminie Kobylnica", w tym ze środków Funduszu Sołeckiego Sołectwa Runowo Sławieńskie w wys. 12737 zł. </t>
    </r>
  </si>
  <si>
    <r>
      <t xml:space="preserve">Rewitalizacja parku pałacowego w Sycewicach
</t>
    </r>
    <r>
      <rPr>
        <sz val="7"/>
        <color rgb="FFFF0000"/>
        <rFont val="Arial"/>
        <family val="2"/>
        <charset val="238"/>
      </rPr>
      <t>Zadanie w części dofinansowane ze środków Europejskiego Funduszu Rozwoju Regionalnego w ramach Regionalnego Programu Operacyjnego Województwa Pomorskiego na lata 2014-2020 w ramach projektu "Utrzymanie naturalnych ekosystemów retencjonujących wodę w Gminie Kobylnica"</t>
    </r>
  </si>
  <si>
    <r>
      <t xml:space="preserve">Budowa terenu rekreacyjnego wraz z przebudową zbiornika retencjonującego wody opadowe w miejscowości Zagórki                                                                                                         </t>
    </r>
    <r>
      <rPr>
        <sz val="7"/>
        <color rgb="FFFF0000"/>
        <rFont val="Arial"/>
        <family val="2"/>
        <charset val="238"/>
      </rPr>
      <t>Zadanie dofinansowane ze środków Europejskiego Funduszu Rolnego na rzecz Rozwoju Obszarów Wiejskich w ramach Programu Rozwoju Obszarów Wiejskich na lata 2014-2020</t>
    </r>
  </si>
  <si>
    <r>
      <t xml:space="preserve">Wspieranie rozproszonych, odnawialnych źródeł energii w Gminie Kobylnica. </t>
    </r>
    <r>
      <rPr>
        <sz val="7"/>
        <color rgb="FFFF0000"/>
        <rFont val="Arial"/>
        <family val="2"/>
        <charset val="238"/>
      </rPr>
      <t xml:space="preserve">Inwestycja współfinansowana ze środków NFOŚiGW w Warszawie </t>
    </r>
  </si>
  <si>
    <r>
      <rPr>
        <b/>
        <sz val="7"/>
        <color rgb="FFFF0000"/>
        <rFont val="Arial"/>
        <family val="2"/>
        <charset val="238"/>
      </rPr>
      <t xml:space="preserve">Program gospodarki wodno-ściekowej w rejonie Słupska                                                   </t>
    </r>
    <r>
      <rPr>
        <sz val="6.5"/>
        <color rgb="FFFF0000"/>
        <rFont val="Arial"/>
        <family val="2"/>
        <charset val="238"/>
      </rPr>
      <t xml:space="preserve"> S</t>
    </r>
    <r>
      <rPr>
        <sz val="6"/>
        <color rgb="FFFF0000"/>
        <rFont val="Arial"/>
        <family val="2"/>
        <charset val="238"/>
      </rPr>
      <t>płata zobowiązań zaciągniętych w ramach projektu</t>
    </r>
    <r>
      <rPr>
        <sz val="6.5"/>
        <color rgb="FFFF0000"/>
        <rFont val="Arial"/>
        <family val="2"/>
        <charset val="238"/>
      </rPr>
      <t xml:space="preserve"> - wniesienie wkładu do Spółki "Wodociągi" Sp. zo.o. w Słupsku,  której Gmina Kobylnica jest współwłaścicielem.</t>
    </r>
  </si>
  <si>
    <r>
      <t xml:space="preserve">Modernizacja drogi gminnej Nr 114024G w Kruszyna - Lulemino. 
</t>
    </r>
    <r>
      <rPr>
        <strike/>
        <sz val="7"/>
        <color rgb="FFFF0000"/>
        <rFont val="Arial"/>
        <family val="2"/>
        <charset val="238"/>
      </rPr>
      <t>Zadanie dofinansowane ze środków  związanych z wyłączeniem z produkcji gruntów rolnych z Departamentu Środowiska i Rolnictwa Urzędu Marszałkowskiego Województwa Pomorskiego</t>
    </r>
    <r>
      <rPr>
        <b/>
        <strike/>
        <sz val="7"/>
        <color rgb="FFFF0000"/>
        <rFont val="Arial"/>
        <family val="2"/>
        <charset val="238"/>
      </rPr>
      <t xml:space="preserve"> </t>
    </r>
  </si>
  <si>
    <t>INNE - fundusze norweskie</t>
  </si>
  <si>
    <t>ŚRODKI WŁASNE-koszty niekwalifikowane</t>
  </si>
  <si>
    <t>INNE-dofinansowanie</t>
  </si>
  <si>
    <t>INNE-środki własne - koszty niekwalifikowane</t>
  </si>
  <si>
    <t xml:space="preserve">Przebudowa drogi gminnej w miejscowości Żelkówko
</t>
  </si>
  <si>
    <t xml:space="preserve">Przebudowa dróg gminnych w miejscowości Lubuń 
</t>
  </si>
  <si>
    <t xml:space="preserve">Budowa miejsc parkingowych w obrębie osiedla mieszkaniowego przy ulicy Głównej w miejscowości Kończewo
</t>
  </si>
  <si>
    <t>INNE - FUNDUSZ SOŁECKI S.ŁOSINO</t>
  </si>
  <si>
    <t>Ochrona zasobów przyrodniczych poprzez zwiększenie retencji stawów w Bolesławicach</t>
  </si>
  <si>
    <t xml:space="preserve">Budowa świetlicy wiejskiej wraz z rozbudową terenu sportowo - rekreacyjnego w Ścięgnicy
</t>
  </si>
  <si>
    <t>Rozbudowa placu zabaw w Kruszynie</t>
  </si>
  <si>
    <t>INNE - KOBO</t>
  </si>
  <si>
    <t xml:space="preserve">Rewitalizacja przestrzeni publicznej w Runowie Sławińskim, Reblinie, Zębowie, poprzez zagospodarowanie terenów wokół zbiorników wodnych wraz z ich renaturyzacją  
</t>
  </si>
  <si>
    <t xml:space="preserve">Przebudowa drogi gminnej nr 114005 G - ulicy Młyńskiej w miejscowości Kobylnica
</t>
  </si>
  <si>
    <t>Budowa drogi gminnej nr 114142G - ul. Leśny Zakątek w Kobylnicy wraz z budową infrastruktury towarzyszącej</t>
  </si>
  <si>
    <t xml:space="preserve">Budowa Al. Orzechowej w Kobylnicy
</t>
  </si>
  <si>
    <t xml:space="preserve">Budowa drogi gminnej - ulicy Dębowej w Kobylnicy wraz z budową infrastruktury towarzyszącej
</t>
  </si>
  <si>
    <t xml:space="preserve">Budowa drogi gminnej - ulicy Drzymały w Kobylnicy wraz z budową infrastruktury towarzyszącej
</t>
  </si>
  <si>
    <t xml:space="preserve">Budowa drogi gminnej w kierunku działek komunalnych gminy w m. Sierakowo
</t>
  </si>
  <si>
    <t xml:space="preserve">Budowa chodnika dla pieszych w m. Komorczyn wraz z przebudową wjazdów w ciągu drogi gminnej  
</t>
  </si>
  <si>
    <t>CENTRUM USŁUG WSPÓLNYCH</t>
  </si>
  <si>
    <t>01043</t>
  </si>
  <si>
    <t>01044</t>
  </si>
  <si>
    <t>01095</t>
  </si>
  <si>
    <r>
      <t xml:space="preserve">Ochrona różnorodności biologicznej na terenie powiatu słupskiego 
</t>
    </r>
    <r>
      <rPr>
        <sz val="7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partnerski. STANICE ROWEROWE</t>
    </r>
  </si>
  <si>
    <t xml:space="preserve">Rozbudowa układu drogowego w m. Wrząca </t>
  </si>
  <si>
    <t>Przebudowa przejść dla pieszych w obrębie skrzyżowania ulic Szczecińskiej (droga gminna nr 114209G, działka nr 633) i Transportowej (droga gminna Nr 114082G, działka Nr 634/1) w miejscowości Kobylnica - zadanie dofinansowane z Rządowego Funduszu Rozwoju Dróg 2021 w zakresie poprawy bezpieczeństwa na przejściach dla pieszych</t>
  </si>
  <si>
    <t>Przebudowa przejścia dla pieszych w ciągu drogi krajowej nr 1153 G zlokalizowanego przy Szkole Podstawowej  na działce nr 32 w miejscowości Słonowice - zadanie dofinansowane z Rządowego Funduszu Rozwoju Dróg 2021 w zakresie poprawy bezpieczeństwa na przejściach dla pieszych</t>
  </si>
  <si>
    <t>Przebudowa przejścia dla pieszych w ciągu drogi krajowej nr DK6 zlokalizowanego u zbiegu ulic Polnej i Pocztowej na działkach nr 3/5 i 136/2 w miejscowości Sycewice - zadanie dofinansowane z Rządowego Funduszu Rozwoju Dróg 2021 w zakresie poprawy bezpieczeństwa na przejściach dla pieszych</t>
  </si>
  <si>
    <t>Przebudowa przejścia dla pieszych w ciągu drogi krajowej nr DK6 zlokalizowanego koło przystanku autobusowego na działce nr 47/4 w miejscowości Sycewice - zadanie dofinansowane z Rządowego Funduszu Rozwoju Dróg 2021 w zakresie poprawy bezpieczeństwa na przejściach dla pieszych</t>
  </si>
  <si>
    <t>Inne - fundusze norweskie</t>
  </si>
  <si>
    <t>01043 01044</t>
  </si>
  <si>
    <t xml:space="preserve">Budowa sieci wodociągowej i sieci kanalizacji sanitarnej wraz z budową lokalnych systemów oczyszczania ścieków na obszarach położonych poza granicami aglomeracji Słupsk, na terenie Gminy Kobylnica
</t>
  </si>
  <si>
    <t>Rozbudowa placu zabaw i strefy rekreacyjo-sportowej w Bolesławicach</t>
  </si>
  <si>
    <r>
      <t xml:space="preserve">LIMIT ZOBOWIĄZAŃ     </t>
    </r>
    <r>
      <rPr>
        <sz val="6"/>
        <rFont val="Arial"/>
        <family val="2"/>
        <charset val="238"/>
      </rPr>
      <t>(w złotych)</t>
    </r>
  </si>
  <si>
    <t xml:space="preserve">Budowa drogi gminnej w miejscowości Bzowo
</t>
  </si>
  <si>
    <t xml:space="preserve">Budowa ciągu dróg gminnych ulic: Rataja i Irysowej w Kobylnicy oraz Turkusowej w Bolesławicach
</t>
  </si>
  <si>
    <t xml:space="preserve">Budowa terenu rekreacyjnego wraz z przebudową zbiornika retencjonującego wody opadowe w miejscowości Zagórki                                                                                                         </t>
  </si>
  <si>
    <t>INNE-KOBO UG</t>
  </si>
  <si>
    <t>INNE-KOBO CUW</t>
  </si>
  <si>
    <t>URZĄD GMINY KOBYLNICA -  CENTRUM USŁUG WSPÓLNYCH W KOBYLNICY</t>
  </si>
  <si>
    <t>ŚRODKI WŁASNE CIVID-19</t>
  </si>
  <si>
    <t xml:space="preserve">Przebudowa drogi gminnej nr 114082G - ulicy Transportowej w Kobylnicy wraz z budową infrastruktury towarzyszącej
</t>
  </si>
  <si>
    <t>INNE - BGK FUNDUSZ DOPŁAT</t>
  </si>
  <si>
    <t>Budowa budynku mieszkalnego wielorodzinnego przy ul. Głównej 35 w Kobylnicy</t>
  </si>
  <si>
    <t>Poprawa efektywności energetycznej w Gminie Kobylnica poprzez termomodernizację czterech budynków Szkoły Podstawowej w Kobylnicy</t>
  </si>
  <si>
    <r>
      <t>BUDŻET PAŃSTWA -</t>
    </r>
    <r>
      <rPr>
        <b/>
        <sz val="4.5"/>
        <color theme="1"/>
        <rFont val="Arial"/>
        <family val="2"/>
        <charset val="238"/>
      </rPr>
      <t xml:space="preserve"> POLSKI ŁAD</t>
    </r>
  </si>
  <si>
    <t>BUDŻET PAŃSTWA- POLSKI ŁAD</t>
  </si>
  <si>
    <t>SRODKI  WOJEWÓDZTWA POMORSKIEGO</t>
  </si>
  <si>
    <t>SP Kończewo</t>
  </si>
  <si>
    <t>BUDŻET PAŃSTWA-POLSKI ŁAD</t>
  </si>
  <si>
    <t>Zagospodarowanie miejsca spotkań i rekreacji Słonowiczki</t>
  </si>
  <si>
    <t>Budowa drogi gminnej, położonej na działce nr 5/59 w m. Kuleszewo</t>
  </si>
  <si>
    <t xml:space="preserve">Budowa drogi gminnej ul. Wichrowej w Łosinie wraz z budową infrastruktury towarzyszacej
</t>
  </si>
  <si>
    <t>Budowa odcinka Obwodnicy Kobylnicy, położonego na terenie Miasta Słupska</t>
  </si>
  <si>
    <t>Przebudowa drogi gminnej Nr 114023 G i 114021 G Wrząca - Ścięgnica</t>
  </si>
  <si>
    <t>Inne -dofinansowanie</t>
  </si>
  <si>
    <t>Uzbrojenie terenu w miejscowości Sycewice (gm. Kobylnica) pod budowę budynków mieszkalnych dla osób o umiarkowanych dochodach</t>
  </si>
  <si>
    <t>POLSKI ŁAD</t>
  </si>
  <si>
    <t xml:space="preserve">Budowa drogi gminnej nr 114140G - ul. Wrzosowej w miejscowości Kobylnica wraz z budową infrastruktury towarzyszącej
</t>
  </si>
  <si>
    <t>Budowa drogi gminnej nr 114119G Słonowice-Kończewo wraz z infrastrukturą towarzyszącą</t>
  </si>
  <si>
    <t>Budowa skateparku w miejscowości Kwakowo</t>
  </si>
  <si>
    <t>92605</t>
  </si>
  <si>
    <t xml:space="preserve">Budowa "Traktu Polskich Olimpijczyków" wraz z modernizacją konstrukcji nawierzchni w obrębie parku im. "Pierwszych Mieszkańców Kobylnicy" </t>
  </si>
  <si>
    <t>Przebudowa drogi gminnej na terenie Gminy Kobylnica</t>
  </si>
  <si>
    <t>BUDŻET PAŃSTWA POLSKI ŁAD</t>
  </si>
  <si>
    <t>Przebudowa budynku przy ul. Sportowej 5 w miejscowości Sycewice</t>
  </si>
  <si>
    <r>
      <t xml:space="preserve">Budowa drogi dla pieszych przy drodze gminnej nr 114210G (ul.Słupska) w miejscowości Bolesławice.                </t>
    </r>
    <r>
      <rPr>
        <sz val="7"/>
        <rFont val="Arial"/>
        <family val="2"/>
        <charset val="238"/>
      </rPr>
      <t>Zadanie dofinansowane w ramach Rządowego Funduszu Rozwoju Dróg (BRD)</t>
    </r>
  </si>
  <si>
    <t>BUDŻET PAŃSTWA Rządowy Fundusz Rozwoju Dróg</t>
  </si>
  <si>
    <t>Budowa lok. systemu zbiorczego w Komorczynie z odprowadzeniem ścieków tranzytem do istniejącej sieci zbiorczej w Sycewicach (Gm. Kobylnica)</t>
  </si>
  <si>
    <r>
      <t xml:space="preserve">"Srebrna sieć II"
</t>
    </r>
    <r>
      <rPr>
        <sz val="7"/>
        <color rgb="FFFF0000"/>
        <rFont val="Arial"/>
        <family val="2"/>
        <charset val="238"/>
      </rPr>
      <t xml:space="preserve">Projekt realizowany w ramach Regionalnego programu Operacyjnego dla Województwa Pomorskiego na lata 2014-2020 </t>
    </r>
  </si>
  <si>
    <r>
      <t xml:space="preserve">"Rodzina w Centrum II"
</t>
    </r>
    <r>
      <rPr>
        <sz val="7"/>
        <color rgb="FFFF0000"/>
        <rFont val="Arial"/>
        <family val="2"/>
        <charset val="238"/>
      </rPr>
      <t>Projekt realizowany w ramach Regionalnego programu Operacyjnego dla Województwa Pomorskiego na lata 2014-2020</t>
    </r>
  </si>
  <si>
    <r>
      <t xml:space="preserve"> "Rejs po wiedzę - rozwój kompetencji kluczowych uczniów i nauczycieli poprzez edukację morską i żeglarską na terenie Miasta Słupska oraz Gminy Słupsk i Gminy Kobylnica" . </t>
    </r>
    <r>
      <rPr>
        <sz val="6.5"/>
        <color rgb="FFFF0000"/>
        <rFont val="Arial"/>
        <family val="2"/>
        <charset val="238"/>
      </rPr>
      <t>Projekt realizowany ze środków EFS w ramach RPO WP na lata 2014-2020</t>
    </r>
  </si>
  <si>
    <r>
      <t xml:space="preserve">Poprawa bezpieczeństwa ruchu drogowego w Gminie Kobylnica poprzez montaż wyświetlaczy prędkości przy przejściach dla pieszych oraz budowę miasteczek rowerowych przy szkołach.                                               </t>
    </r>
    <r>
      <rPr>
        <sz val="7"/>
        <color rgb="FFFF0000"/>
        <rFont val="Arial"/>
        <family val="2"/>
        <charset val="238"/>
      </rPr>
      <t>Zadanie dofinansowane ze środków unijnych z Europejskiego Funduszu Rozwoju Regionalnego w ramach Programu Operacyjnego Infrastruktura i Środowiska 2014-2020</t>
    </r>
  </si>
  <si>
    <r>
      <t>Budowa drogi gminnej nr 114119G w Słonowicach wraz z budową infrastruktury towarzyszącej -</t>
    </r>
    <r>
      <rPr>
        <sz val="7"/>
        <color rgb="FFFF0000"/>
        <rFont val="Arial"/>
        <family val="2"/>
        <charset val="238"/>
      </rPr>
      <t xml:space="preserve"> zadanie dofinansowane ze środków  związanych z wyłączeniem z produkcji gruntów rolnych</t>
    </r>
  </si>
  <si>
    <r>
      <t xml:space="preserve">Budowa drogi gminnej w m. Runowo Sławieńskie, położonej na działkach nr 88, 84 obręb Runowo Sławieńskie </t>
    </r>
    <r>
      <rPr>
        <sz val="7"/>
        <color rgb="FFFF0000"/>
        <rFont val="Arial"/>
        <family val="2"/>
        <charset val="238"/>
      </rPr>
      <t>- zadanie dofinansowane ze środków związanych z wyłączeniem z produkcji gruntów rolnych</t>
    </r>
  </si>
  <si>
    <r>
      <t xml:space="preserve">Przebudowa ulicy Witosa w Kobylnicy. 
</t>
    </r>
    <r>
      <rPr>
        <sz val="7"/>
        <color rgb="FFFF0000"/>
        <rFont val="Arial"/>
        <family val="2"/>
        <charset val="238"/>
      </rPr>
      <t>Zadanie współfinansowane przez firmę KRAT – MET w zakresie budowy chodnika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</si>
  <si>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Budowa drogi gminnej - ulicy Sezamkowej w Bolesławicach wraz z infrastrukturą towarzyszącą.  
</t>
    </r>
    <r>
      <rPr>
        <sz val="7"/>
        <color rgb="FFFF0000"/>
        <rFont val="Arial"/>
        <family val="2"/>
        <charset val="238"/>
      </rPr>
      <t xml:space="preserve">Zadanie współfinansowane przez Auto Handel Centrum Krotoski - Cichy Sp. J w zakresie opracowania pełnobranżowej dokumentacji projektowo - kosztorysowej. </t>
    </r>
  </si>
  <si>
    <r>
      <t xml:space="preserve">Budowa drogi prowadzącej do boiska sportowego przez osiedle w miejscowości Kuleszewo </t>
    </r>
    <r>
      <rPr>
        <sz val="6.5"/>
        <color rgb="FFFF0000"/>
        <rFont val="Arial"/>
        <family val="2"/>
        <charset val="238"/>
      </rPr>
      <t xml:space="preserve"> 
</t>
    </r>
    <r>
      <rPr>
        <b/>
        <sz val="6.5"/>
        <color rgb="FFFF0000"/>
        <rFont val="Arial"/>
        <family val="2"/>
        <charset val="238"/>
      </rPr>
      <t xml:space="preserve">
</t>
    </r>
  </si>
  <si>
    <t>Budowa i przebudowa dróg gminnych na terenie Gminy Kobylnica</t>
  </si>
  <si>
    <t xml:space="preserve">Budowa dróg gminnych w miejscowości Kobylnica, Gmina Kobylnica
</t>
  </si>
  <si>
    <t xml:space="preserve">Budowa dróg gminnych w miejscowości Sycewice związanych z budową budynków mieszkalnych dla osób o umiarkowanych dochodach
</t>
  </si>
  <si>
    <t>Przebudowa układu drogowego dróg gminnych-ulicy Poprzecznej wraz z budową dróg gminnych ulic Pogodnej, Za Stawem, Kasztanowej, Lipowej i Kościelnej w miejscowości Sycewice</t>
  </si>
  <si>
    <t>Przebudowa układu komunikacyjnego obejmującego ulicę Główną wraz z ulicami Krzywą i Polną w Widzinie</t>
  </si>
  <si>
    <t>Budowa ulicy Rzecznej w Kobylnicy  wraz z budową infrastruktury towrzyszącej</t>
  </si>
  <si>
    <t>Budowa ulicy Rzemieślniczej w Kobylnicy</t>
  </si>
  <si>
    <t xml:space="preserve">Budowa drogi gminnej - ulicy Drzymały w Kobylnicy wraz zbudową infrastruktury towarzyszącej
</t>
  </si>
  <si>
    <t>Przebudowa drogi gminnej Nr 114114G w m. Płaszewo</t>
  </si>
  <si>
    <t>Przebudowa drogi gminnej nr 114039G w m. Wrząca, w kierunku zabudowań mieszkaniowych</t>
  </si>
  <si>
    <t xml:space="preserve">Budowa ścieżki pieszo rowerowej w ciągu drogi gminnej wewnętrznej Słonowice-Kończewo w kierunku dworca kolejowego
</t>
  </si>
  <si>
    <t xml:space="preserve">Budowa ciągu pieszo-rowerowego w ciągu drogi powiatowej nr 1157G na odcinku Kuleszewo - Kończewo
</t>
  </si>
  <si>
    <t>Termomodernizacja budynku użyteczności publicznej przy ul. Wodnej 20 w Kobylnicy</t>
  </si>
  <si>
    <t>Budowa Punktu Selektywnej Zbiórki Odpadów Komunalnych (PSZOK)</t>
  </si>
  <si>
    <t>Wykonanie dokumentacji projektowo - kosztorysowej oraz wykonanie robót ziemnych polegających na budowie oświetlenia przy placu zabaw i rekreacji w Dobrzecinie</t>
  </si>
  <si>
    <t>BUDŻET PAŃSTWA - Polski Ład</t>
  </si>
  <si>
    <t>Budowa oświetlenia drogowego na drodze gminnej w miejscowości Zagórki (działka 124/2)</t>
  </si>
  <si>
    <t>Zagospodarowanie terenu działki nr 155/7 w Widzinie</t>
  </si>
  <si>
    <t>Modernizacja szkoły podstawowej w Kobylnicy poprzez utworzenie nowych sal dydaktycznych i modernizację hali sportowej</t>
  </si>
  <si>
    <r>
      <t xml:space="preserve">Modernizacja infrastruktury społecznej i sportowej na terenie Gminy Kobylnica - </t>
    </r>
    <r>
      <rPr>
        <b/>
        <sz val="11"/>
        <color rgb="FFC00000"/>
        <rFont val="Arial"/>
        <family val="2"/>
        <charset val="238"/>
      </rPr>
      <t>JEDNOROCZNE</t>
    </r>
  </si>
  <si>
    <t>LIMITY WYDATKÓW W LATACH 2024-2034 (w złotych):</t>
  </si>
  <si>
    <r>
      <t xml:space="preserve">Budowa ulic Krzywej, Polnej, Parkowej i Głowackiego w Kobylnicy wraz z budową sieci kanalizacji deszczowej, w tym "Budowa drogi gminnej - ul. Polnej w Kobylnicy" </t>
    </r>
    <r>
      <rPr>
        <sz val="6"/>
        <rFont val="Arial"/>
        <family val="2"/>
        <charset val="238"/>
      </rPr>
      <t>- zadanie dofinansowane w ramach Programu na rzecz zwiększenia szans rozwojowych Ziemi Słupskiej na Lata 2019-2024</t>
    </r>
  </si>
  <si>
    <t>Budowa układu drogowego dróg gminnych - ulic Bukowej, Olchowej, Jaśminowej i Jodłowej w Kobylnicy wraz z budową infrastruktury towarzyszącej</t>
  </si>
  <si>
    <t>Modernizacja infrastruktury społecznej i sportowej na terenie Gminy Kobylnica</t>
  </si>
  <si>
    <t>BUDŻET PAŃSTWA - POLSKI ŁAD</t>
  </si>
  <si>
    <t>ŚRODKI NIEKWALIFIKOWANE WŁASNE - CUW</t>
  </si>
  <si>
    <t xml:space="preserve">URZĄD GMINY KOBYLNICA </t>
  </si>
  <si>
    <r>
      <t xml:space="preserve">Budowa Urzędu Gminy Kobylnica w miejscu istniejącego budynku gospodarczego na działce nr 315 w Kobylnicy. 
</t>
    </r>
    <r>
      <rPr>
        <sz val="6.5"/>
        <color theme="1"/>
        <rFont val="Arial"/>
        <family val="2"/>
        <charset val="238"/>
      </rPr>
      <t xml:space="preserve">Zadanie dofinansowane ze środków budżetu państwa z Rządowego Funduszu Inwestycji Lokalnych </t>
    </r>
  </si>
  <si>
    <t xml:space="preserve">Adaptacja Sali gimastycznej na świetlicę w miejscowości Kwakowo
</t>
  </si>
  <si>
    <r>
      <t xml:space="preserve">Przebudowa ciągu dróg gminnych nr 114209G (ul. Szczecińska) w miejscowości Kobylnica i 114210G (ul. Słupska) w miejscowości Bolesławice. </t>
    </r>
    <r>
      <rPr>
        <sz val="7"/>
        <rFont val="Arial"/>
        <family val="2"/>
        <charset val="238"/>
      </rPr>
      <t>Zadanie dofinansowane w ramach Rządowego Funduszu Rozwoju Dróg (edycja 2024)</t>
    </r>
  </si>
  <si>
    <t>Przebudowa drogi brukowej na terenie Gminy Kobylnica w miejscowości Żelki</t>
  </si>
  <si>
    <t xml:space="preserve">01043 </t>
  </si>
  <si>
    <r>
      <t xml:space="preserve">Budowa układu drogowego - dróg gminnych ulic Ku Słońcu i Modrzewiowej w Łosinie wraz z budową infrastruktury towarzyszącej - Etap II.                                                  </t>
    </r>
    <r>
      <rPr>
        <sz val="7"/>
        <rFont val="Arial"/>
        <family val="2"/>
        <charset val="238"/>
      </rPr>
      <t xml:space="preserve">Zadanie dofinansowane w ramach Rządowego programu na rzecz zwiększenia szans rozwojowych Ziemi Słupskiej na lata 2019-2026 </t>
    </r>
  </si>
  <si>
    <t>Budowa sieci wodociągowej oraz sieci kanalizacji sanitarnej wraz z przepompownią ścieków w miejscowości Kwakowo, na działce nr 57/55, obręb Kwakowo, gmina Kobylnica</t>
  </si>
  <si>
    <r>
      <t xml:space="preserve">Przebudowa 2 stawów zlokalizowanych na terenie Parku im. Pierwszych Mieszkańców Kobylnicy wraz z budową infrastruktury towarzyszącej niezbędnej do ich prawidłowego funkcjonowania. </t>
    </r>
    <r>
      <rPr>
        <sz val="7"/>
        <rFont val="Arial"/>
        <family val="2"/>
        <charset val="238"/>
      </rPr>
      <t>Zadanie dofinansowane ze środków Europejskiego Funduszu Rolnego na rzecz Rozwoju Obszarów Wiejskich w ramach PROW na lata 2014-2020</t>
    </r>
  </si>
  <si>
    <r>
      <t xml:space="preserve">Poprawa efektywności energetycznej w Gminie Kobylnica poprzez termomodernizację czterech budynków Szkoły Podstawowej w Kobylnicy. </t>
    </r>
    <r>
      <rPr>
        <sz val="6.5"/>
        <rFont val="Arial"/>
        <family val="2"/>
        <charset val="238"/>
      </rPr>
      <t>Zadanie dofinansowane ze środków Programu "Środowisko, Energia i Zmiany Klimatu" finansowanego z MF EOG 2014-2021</t>
    </r>
    <r>
      <rPr>
        <b/>
        <sz val="6.5"/>
        <rFont val="Arial"/>
        <family val="2"/>
        <charset val="238"/>
      </rPr>
      <t>"</t>
    </r>
  </si>
  <si>
    <t>Budowa sieci wodociągowej i sieci kanalizacji sanitarnej w miejscowościach Kobylnica, Kuleszewo, Bolesławice, Sycewice, Zębowo, Kończewo, Reblino, Łosino, Zajączkowo</t>
  </si>
  <si>
    <t>ŚRODKI WŁASNE - WFOŚ</t>
  </si>
  <si>
    <r>
      <t xml:space="preserve">Poprawa jakości powietrza oraz zmniejszenie emisji pyłów, oraz gazów cieplarnianych. </t>
    </r>
    <r>
      <rPr>
        <strike/>
        <sz val="7"/>
        <color theme="1"/>
        <rFont val="Arial"/>
        <family val="2"/>
        <charset val="238"/>
      </rPr>
      <t>Zadanie dofinansowane w ramach programu Priorytetowego Ciepłe Mieszkanie.</t>
    </r>
  </si>
  <si>
    <r>
      <t xml:space="preserve">"Cyberbezpieczny Samorząd" </t>
    </r>
    <r>
      <rPr>
        <sz val="7"/>
        <rFont val="Arial"/>
        <family val="2"/>
        <charset val="238"/>
      </rPr>
      <t>Zadanie dofinansowane przez Unię Europejską ze środków Funduszów Europejskich na Rozwój Cyfrowy 2021-2027 w ramach projektu grantowego "Cyberbezpieczny Samorząd"</t>
    </r>
  </si>
  <si>
    <t>ŚRODKI WŁASNE wydatki niekwalifikowane</t>
  </si>
  <si>
    <t>75023</t>
  </si>
  <si>
    <t>Termomodernizacja OSP we Wrzącej</t>
  </si>
  <si>
    <t>"Pszczółka Maja" podróż kulinarna dookoła świata na podstwaie umowy nr 51/53/ETAs/2024 zawartej pomiędzy Nidzicką Fundacją rozwoju NIDA, a Szkołą Podstawową w Kończewie</t>
  </si>
  <si>
    <t xml:space="preserve">"Cyberbezpieczny Samorząd" </t>
  </si>
  <si>
    <t>Przebudowa układu retencjonowania wód opadowych na terenie Parku im. Pierwszych Mieszkańców Kobylnicy</t>
  </si>
  <si>
    <t xml:space="preserve">Przebudowa placu zabaw zlokalizowanego w Parku im. Pierwszych Mieszkańców Kobylnicy w miejscowości Kobylnica. </t>
  </si>
  <si>
    <t>Budowa kanalizacji deszczowej wzdłuż ul. Bukowej i ul. Kalinowej w Kobylnicy wraz z odprowadzeniem wód do rzeki Słupi</t>
  </si>
  <si>
    <t>Budowa drogi gminnej wraz z budową ciągu pieszo-rowerowego pomiędzy miejscowościami Łosino i Zajączkowo</t>
  </si>
  <si>
    <t>Termomodernizacja szkoły podstawowej w Sycewicach</t>
  </si>
  <si>
    <t>Rozbudowa drogi gminnej ulicy Kościeliskiej wraz z budową przejścia dla pieszych w ciągu drogi gminnej ulicy J.Szczypińskiej w Kobylnicy</t>
  </si>
  <si>
    <t>URZĄD MIEJSKI W KOBYLNICY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</si>
</sst>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z_ł_-;\-* #,##0\ _z_ł_-;_-* &quot;-&quot;\ _z_ł_-;_-@_-"/>
    <numFmt numFmtId="165" formatCode="_-* #,##0.00\ _z_ł_-;\-* #,##0.00\ _z_ł_-;_-* &quot;-&quot;??\ _z_ł_-;_-@_-"/>
    <numFmt numFmtId="166" formatCode="_-* #,##0\ _z_ł_-;\-* #,##0\ _z_ł_-;_-* &quot;- &quot;_z_ł_-;_-@_-"/>
    <numFmt numFmtId="167" formatCode="d\-mmm"/>
    <numFmt numFmtId="168" formatCode="_-* #,##0.00\ _z_ł_-;\-* #,##0.00\ _z_ł_-;_-* &quot;- &quot;_z_ł_-;_-@_-"/>
    <numFmt numFmtId="169" formatCode="_-* #,##0\ _z_ł_-;\-* #,##0\ _z_ł_-;_-* &quot;-&quot;??\ _z_ł_-;_-@_-"/>
    <numFmt numFmtId="170" formatCode="#,##0.00_ ;\-#,##0.00\ "/>
    <numFmt numFmtId="171" formatCode="_-* #,##0.00\ _z_ł_-;\-* #,##0.00\ _z_ł_-;_-* &quot;-&quot;\ _z_ł_-;_-@_-"/>
    <numFmt numFmtId="172" formatCode="#,##0_ ;\-#,##0\ "/>
  </numFmts>
  <fonts count="59">
    <font>
      <sz val="11"/>
      <color rgb="FF000000"/>
      <name val="Calibri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sz val="4.5"/>
      <name val="Arial"/>
      <family val="2"/>
      <charset val="238"/>
    </font>
    <font>
      <sz val="6.5"/>
      <name val="Arial"/>
      <family val="2"/>
      <charset val="238"/>
    </font>
    <font>
      <sz val="11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0000"/>
      <name val="Arial"/>
      <family val="2"/>
      <charset val="238"/>
    </font>
    <font>
      <b/>
      <sz val="7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5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6.5"/>
      <name val="Arial"/>
      <family val="2"/>
      <charset val="238"/>
    </font>
    <font>
      <b/>
      <sz val="5"/>
      <name val="Arial"/>
      <family val="2"/>
      <charset val="238"/>
    </font>
    <font>
      <sz val="11"/>
      <name val="Arial"/>
      <family val="2"/>
      <charset val="238"/>
    </font>
    <font>
      <sz val="7"/>
      <color rgb="FFFF0000"/>
      <name val="Arial"/>
      <family val="2"/>
      <charset val="238"/>
    </font>
    <font>
      <b/>
      <sz val="4.5"/>
      <name val="Arial"/>
      <family val="2"/>
      <charset val="238"/>
    </font>
    <font>
      <b/>
      <sz val="5"/>
      <name val="Calibri"/>
      <family val="2"/>
      <charset val="238"/>
    </font>
    <font>
      <b/>
      <sz val="7"/>
      <color theme="1"/>
      <name val="Arial"/>
      <family val="2"/>
      <charset val="238"/>
    </font>
    <font>
      <sz val="8"/>
      <name val="Calibri"/>
      <family val="2"/>
      <charset val="238"/>
    </font>
    <font>
      <b/>
      <sz val="7"/>
      <color rgb="FFFF0000"/>
      <name val="Arial"/>
      <family val="2"/>
      <charset val="238"/>
    </font>
    <font>
      <sz val="6"/>
      <color rgb="FFFF0000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FF0000"/>
      <name val="Arial"/>
      <family val="2"/>
      <charset val="238"/>
    </font>
    <font>
      <sz val="4.5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5"/>
      <color rgb="FFFF0000"/>
      <name val="Arial"/>
      <family val="2"/>
      <charset val="238"/>
    </font>
    <font>
      <sz val="6"/>
      <color rgb="FFFF0000"/>
      <name val="Czcionka tekstu podstawowego"/>
      <charset val="238"/>
    </font>
    <font>
      <sz val="6.5"/>
      <color rgb="FFFF0000"/>
      <name val="Calibri"/>
      <family val="2"/>
      <charset val="238"/>
      <scheme val="minor"/>
    </font>
    <font>
      <b/>
      <sz val="4.5"/>
      <color rgb="FFFF0000"/>
      <name val="Arial"/>
      <family val="2"/>
      <charset val="238"/>
    </font>
    <font>
      <b/>
      <strike/>
      <sz val="7"/>
      <color rgb="FFFF0000"/>
      <name val="Arial"/>
      <family val="2"/>
      <charset val="238"/>
    </font>
    <font>
      <strike/>
      <sz val="7"/>
      <color rgb="FFFF0000"/>
      <name val="Arial"/>
      <family val="2"/>
      <charset val="238"/>
    </font>
    <font>
      <sz val="6.5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6.5"/>
      <color theme="1"/>
      <name val="Arial"/>
      <family val="2"/>
      <charset val="238"/>
    </font>
    <font>
      <sz val="4.5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4.5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7.5"/>
      <color theme="1"/>
      <name val="Arial Narrow"/>
      <family val="2"/>
      <charset val="238"/>
    </font>
    <font>
      <b/>
      <sz val="6.5"/>
      <color theme="0" tint="-0.499984740745262"/>
      <name val="Arial"/>
      <family val="2"/>
      <charset val="238"/>
    </font>
    <font>
      <sz val="6"/>
      <name val="Czcionka tekstu podstawowego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6.5"/>
      <color rgb="FFFF0000"/>
      <name val="Arial"/>
      <family val="2"/>
      <charset val="238"/>
    </font>
    <font>
      <sz val="11"/>
      <name val="Calibri"/>
      <family val="2"/>
      <charset val="238"/>
    </font>
    <font>
      <b/>
      <sz val="6.5"/>
      <color rgb="FFC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6.5"/>
      <color rgb="FF000000"/>
      <name val="Arial"/>
      <family val="2"/>
      <charset val="238"/>
    </font>
    <font>
      <b/>
      <sz val="6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5.5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trike/>
      <sz val="7"/>
      <color theme="1"/>
      <name val="Arial"/>
      <family val="2"/>
      <charset val="238"/>
    </font>
    <font>
      <strike/>
      <sz val="7"/>
      <color theme="1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F2F2F2"/>
      </patternFill>
    </fill>
    <fill>
      <patternFill patternType="solid">
        <fgColor rgb="FF99FF99"/>
        <bgColor rgb="FFCCFFFF"/>
      </patternFill>
    </fill>
    <fill>
      <patternFill patternType="solid">
        <fgColor rgb="FFBFBFBF"/>
        <bgColor rgb="FFA6A6A6"/>
      </patternFill>
    </fill>
    <fill>
      <patternFill patternType="solid">
        <fgColor rgb="FFE1A6F8"/>
        <bgColor rgb="FFD9D9D9"/>
      </patternFill>
    </fill>
    <fill>
      <patternFill patternType="solid">
        <fgColor theme="8" tint="0.59999389629810485"/>
        <bgColor rgb="FFCCFFFF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2F2F2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2" tint="-9.9978637043366805E-2"/>
        <bgColor rgb="FFF2F2F2"/>
      </patternFill>
    </fill>
    <fill>
      <patternFill patternType="solid">
        <fgColor theme="0" tint="-0.14999847407452621"/>
        <bgColor rgb="FFFF99CC"/>
      </patternFill>
    </fill>
    <fill>
      <patternFill patternType="solid">
        <fgColor theme="6" tint="0.7999816888943144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99FF99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rgb="FFFFFFCC"/>
        <bgColor rgb="FFFF99CC"/>
      </patternFill>
    </fill>
    <fill>
      <patternFill patternType="solid">
        <fgColor theme="2"/>
        <bgColor indexed="64"/>
      </patternFill>
    </fill>
  </fills>
  <borders count="39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auto="1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auto="1"/>
      </right>
      <top/>
      <bottom/>
      <diagonal/>
    </border>
    <border>
      <left style="hair">
        <color theme="1" tint="0.499984740745262"/>
      </left>
      <right style="hair">
        <color auto="1"/>
      </right>
      <top/>
      <bottom style="hair">
        <color theme="1" tint="0.499984740745262"/>
      </bottom>
      <diagonal/>
    </border>
    <border>
      <left style="hair">
        <color auto="1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auto="1"/>
      </left>
      <right style="hair">
        <color theme="1" tint="0.499984740745262"/>
      </right>
      <top/>
      <bottom/>
      <diagonal/>
    </border>
    <border>
      <left style="hair">
        <color auto="1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 style="hair">
        <color auto="1"/>
      </top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602">
    <xf numFmtId="0" fontId="0" fillId="0" borderId="0" xfId="0"/>
    <xf numFmtId="0" fontId="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6" fontId="9" fillId="4" borderId="6" xfId="0" applyNumberFormat="1" applyFont="1" applyFill="1" applyBorder="1" applyAlignment="1">
      <alignment horizontal="right" vertical="center" wrapText="1"/>
    </xf>
    <xf numFmtId="166" fontId="9" fillId="0" borderId="6" xfId="0" applyNumberFormat="1" applyFont="1" applyBorder="1" applyAlignment="1">
      <alignment horizontal="right" vertical="center" wrapText="1"/>
    </xf>
    <xf numFmtId="166" fontId="11" fillId="0" borderId="6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166" fontId="8" fillId="7" borderId="6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5" fillId="0" borderId="12" xfId="0" applyFont="1" applyBorder="1"/>
    <xf numFmtId="0" fontId="12" fillId="0" borderId="0" xfId="0" applyFont="1"/>
    <xf numFmtId="0" fontId="5" fillId="0" borderId="1" xfId="0" applyFont="1" applyBorder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/>
    <xf numFmtId="0" fontId="16" fillId="0" borderId="0" xfId="0" applyFont="1"/>
    <xf numFmtId="166" fontId="9" fillId="9" borderId="6" xfId="0" applyNumberFormat="1" applyFont="1" applyFill="1" applyBorder="1" applyAlignment="1">
      <alignment horizontal="right" vertical="center" wrapText="1"/>
    </xf>
    <xf numFmtId="166" fontId="9" fillId="6" borderId="6" xfId="0" applyNumberFormat="1" applyFont="1" applyFill="1" applyBorder="1" applyAlignment="1">
      <alignment horizontal="right" vertical="center" wrapText="1"/>
    </xf>
    <xf numFmtId="166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8" fillId="8" borderId="6" xfId="0" applyNumberFormat="1" applyFont="1" applyFill="1" applyBorder="1" applyAlignment="1">
      <alignment horizontal="center" vertical="center" wrapText="1"/>
    </xf>
    <xf numFmtId="166" fontId="9" fillId="8" borderId="6" xfId="0" applyNumberFormat="1" applyFont="1" applyFill="1" applyBorder="1" applyAlignment="1">
      <alignment horizontal="right" vertical="center" wrapText="1"/>
    </xf>
    <xf numFmtId="49" fontId="10" fillId="12" borderId="6" xfId="0" applyNumberFormat="1" applyFont="1" applyFill="1" applyBorder="1" applyAlignment="1">
      <alignment horizontal="center" vertical="center" wrapText="1"/>
    </xf>
    <xf numFmtId="166" fontId="9" fillId="12" borderId="6" xfId="0" applyNumberFormat="1" applyFont="1" applyFill="1" applyBorder="1" applyAlignment="1">
      <alignment horizontal="right" vertical="center" wrapText="1"/>
    </xf>
    <xf numFmtId="0" fontId="2" fillId="15" borderId="2" xfId="0" applyFont="1" applyFill="1" applyBorder="1" applyAlignment="1">
      <alignment horizontal="center" vertical="center" wrapText="1"/>
    </xf>
    <xf numFmtId="166" fontId="9" fillId="14" borderId="2" xfId="0" applyNumberFormat="1" applyFont="1" applyFill="1" applyBorder="1" applyAlignment="1">
      <alignment horizontal="right" vertical="center" wrapText="1"/>
    </xf>
    <xf numFmtId="49" fontId="6" fillId="16" borderId="6" xfId="0" applyNumberFormat="1" applyFont="1" applyFill="1" applyBorder="1" applyAlignment="1">
      <alignment horizontal="center" vertical="center" wrapText="1"/>
    </xf>
    <xf numFmtId="0" fontId="2" fillId="17" borderId="7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166" fontId="9" fillId="16" borderId="6" xfId="0" applyNumberFormat="1" applyFont="1" applyFill="1" applyBorder="1" applyAlignment="1">
      <alignment horizontal="right" vertical="center" wrapText="1"/>
    </xf>
    <xf numFmtId="0" fontId="17" fillId="13" borderId="0" xfId="0" applyFont="1" applyFill="1"/>
    <xf numFmtId="0" fontId="8" fillId="2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9" fontId="6" fillId="18" borderId="10" xfId="0" applyNumberFormat="1" applyFont="1" applyFill="1" applyBorder="1" applyAlignment="1">
      <alignment horizontal="right" vertical="center" wrapText="1"/>
    </xf>
    <xf numFmtId="0" fontId="6" fillId="3" borderId="5" xfId="0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9" fontId="8" fillId="6" borderId="6" xfId="0" applyNumberFormat="1" applyFont="1" applyFill="1" applyBorder="1" applyAlignment="1">
      <alignment horizontal="center" vertical="center" wrapText="1"/>
    </xf>
    <xf numFmtId="49" fontId="8" fillId="9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14" borderId="2" xfId="0" applyNumberFormat="1" applyFont="1" applyFill="1" applyBorder="1" applyAlignment="1">
      <alignment horizontal="center" vertical="center" wrapText="1"/>
    </xf>
    <xf numFmtId="166" fontId="4" fillId="15" borderId="2" xfId="0" applyNumberFormat="1" applyFont="1" applyFill="1" applyBorder="1" applyAlignment="1">
      <alignment horizontal="righ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right" vertical="center" wrapText="1"/>
    </xf>
    <xf numFmtId="0" fontId="1" fillId="0" borderId="0" xfId="0" applyFont="1"/>
    <xf numFmtId="0" fontId="6" fillId="21" borderId="13" xfId="0" applyFont="1" applyFill="1" applyBorder="1" applyAlignment="1">
      <alignment horizontal="center" vertical="center" wrapText="1"/>
    </xf>
    <xf numFmtId="166" fontId="6" fillId="21" borderId="13" xfId="0" applyNumberFormat="1" applyFont="1" applyFill="1" applyBorder="1" applyAlignment="1">
      <alignment horizontal="right" vertical="center" wrapText="1"/>
    </xf>
    <xf numFmtId="0" fontId="3" fillId="13" borderId="13" xfId="0" applyFont="1" applyFill="1" applyBorder="1" applyAlignment="1">
      <alignment horizontal="left" vertical="center" wrapText="1"/>
    </xf>
    <xf numFmtId="0" fontId="15" fillId="11" borderId="13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18" borderId="13" xfId="0" applyFont="1" applyFill="1" applyBorder="1" applyAlignment="1">
      <alignment horizontal="left" vertical="center" wrapText="1"/>
    </xf>
    <xf numFmtId="166" fontId="14" fillId="18" borderId="13" xfId="0" applyNumberFormat="1" applyFont="1" applyFill="1" applyBorder="1" applyAlignment="1">
      <alignment horizontal="right" vertical="center" wrapText="1"/>
    </xf>
    <xf numFmtId="166" fontId="14" fillId="2" borderId="13" xfId="0" applyNumberFormat="1" applyFont="1" applyFill="1" applyBorder="1" applyAlignment="1">
      <alignment horizontal="right" vertical="center" wrapText="1"/>
    </xf>
    <xf numFmtId="0" fontId="15" fillId="10" borderId="13" xfId="0" applyFont="1" applyFill="1" applyBorder="1" applyAlignment="1">
      <alignment horizontal="left" vertical="center" wrapText="1"/>
    </xf>
    <xf numFmtId="166" fontId="14" fillId="10" borderId="13" xfId="0" applyNumberFormat="1" applyFont="1" applyFill="1" applyBorder="1" applyAlignment="1">
      <alignment horizontal="right" vertical="center" wrapText="1"/>
    </xf>
    <xf numFmtId="166" fontId="14" fillId="5" borderId="13" xfId="0" applyNumberFormat="1" applyFont="1" applyFill="1" applyBorder="1" applyAlignment="1">
      <alignment horizontal="right" vertical="center" wrapText="1"/>
    </xf>
    <xf numFmtId="0" fontId="18" fillId="13" borderId="13" xfId="0" applyFont="1" applyFill="1" applyBorder="1" applyAlignment="1">
      <alignment horizontal="left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166" fontId="14" fillId="0" borderId="13" xfId="0" applyNumberFormat="1" applyFont="1" applyBorder="1" applyAlignment="1">
      <alignment horizontal="right" vertical="center" wrapText="1"/>
    </xf>
    <xf numFmtId="166" fontId="14" fillId="13" borderId="13" xfId="0" applyNumberFormat="1" applyFont="1" applyFill="1" applyBorder="1" applyAlignment="1">
      <alignment horizontal="righ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8" fillId="7" borderId="6" xfId="0" applyNumberFormat="1" applyFont="1" applyFill="1" applyBorder="1" applyAlignment="1">
      <alignment horizontal="right" vertical="center" wrapText="1"/>
    </xf>
    <xf numFmtId="168" fontId="6" fillId="18" borderId="10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10" fillId="27" borderId="6" xfId="0" applyFont="1" applyFill="1" applyBorder="1" applyAlignment="1">
      <alignment horizontal="center" vertical="center" wrapText="1"/>
    </xf>
    <xf numFmtId="166" fontId="8" fillId="27" borderId="6" xfId="0" applyNumberFormat="1" applyFont="1" applyFill="1" applyBorder="1" applyAlignment="1">
      <alignment horizontal="right" vertical="center" wrapText="1"/>
    </xf>
    <xf numFmtId="0" fontId="6" fillId="27" borderId="6" xfId="0" applyFont="1" applyFill="1" applyBorder="1" applyAlignment="1">
      <alignment horizontal="center" vertical="center" wrapText="1"/>
    </xf>
    <xf numFmtId="168" fontId="8" fillId="27" borderId="6" xfId="0" applyNumberFormat="1" applyFont="1" applyFill="1" applyBorder="1" applyAlignment="1">
      <alignment horizontal="right" vertical="center" wrapText="1"/>
    </xf>
    <xf numFmtId="0" fontId="6" fillId="13" borderId="10" xfId="0" applyFont="1" applyFill="1" applyBorder="1" applyAlignment="1">
      <alignment horizontal="center" vertical="center" wrapText="1"/>
    </xf>
    <xf numFmtId="168" fontId="6" fillId="13" borderId="11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4" fillId="2" borderId="13" xfId="0" applyNumberFormat="1" applyFont="1" applyFill="1" applyBorder="1" applyAlignment="1">
      <alignment horizontal="right" vertical="center" wrapText="1"/>
    </xf>
    <xf numFmtId="0" fontId="14" fillId="13" borderId="13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left" vertical="center" wrapText="1"/>
    </xf>
    <xf numFmtId="166" fontId="24" fillId="0" borderId="13" xfId="0" applyNumberFormat="1" applyFont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27" fillId="0" borderId="0" xfId="0" applyFont="1"/>
    <xf numFmtId="0" fontId="26" fillId="18" borderId="13" xfId="0" applyFont="1" applyFill="1" applyBorder="1" applyAlignment="1">
      <alignment horizontal="left" vertical="center" wrapText="1"/>
    </xf>
    <xf numFmtId="166" fontId="25" fillId="18" borderId="13" xfId="0" applyNumberFormat="1" applyFont="1" applyFill="1" applyBorder="1" applyAlignment="1">
      <alignment horizontal="right" vertical="center" wrapText="1"/>
    </xf>
    <xf numFmtId="166" fontId="25" fillId="2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28" fillId="10" borderId="13" xfId="0" applyFont="1" applyFill="1" applyBorder="1" applyAlignment="1">
      <alignment horizontal="left" vertical="center" wrapText="1"/>
    </xf>
    <xf numFmtId="166" fontId="25" fillId="10" borderId="13" xfId="0" applyNumberFormat="1" applyFont="1" applyFill="1" applyBorder="1" applyAlignment="1">
      <alignment horizontal="right" vertical="center" wrapText="1"/>
    </xf>
    <xf numFmtId="166" fontId="25" fillId="5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6" fillId="13" borderId="13" xfId="0" applyFont="1" applyFill="1" applyBorder="1" applyAlignment="1">
      <alignment horizontal="left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164" fontId="30" fillId="0" borderId="13" xfId="0" applyNumberFormat="1" applyFont="1" applyBorder="1" applyAlignment="1">
      <alignment horizontal="right" vertical="center" wrapText="1"/>
    </xf>
    <xf numFmtId="0" fontId="28" fillId="11" borderId="13" xfId="0" applyFont="1" applyFill="1" applyBorder="1" applyAlignment="1">
      <alignment horizontal="left" vertical="center" wrapText="1"/>
    </xf>
    <xf numFmtId="164" fontId="25" fillId="11" borderId="13" xfId="0" applyNumberFormat="1" applyFont="1" applyFill="1" applyBorder="1" applyAlignment="1">
      <alignment horizontal="right" vertical="center" wrapText="1"/>
    </xf>
    <xf numFmtId="166" fontId="17" fillId="13" borderId="13" xfId="0" applyNumberFormat="1" applyFont="1" applyFill="1" applyBorder="1" applyAlignment="1">
      <alignment horizontal="right" vertical="center" wrapText="1"/>
    </xf>
    <xf numFmtId="166" fontId="22" fillId="18" borderId="13" xfId="0" applyNumberFormat="1" applyFont="1" applyFill="1" applyBorder="1" applyAlignment="1">
      <alignment horizontal="right" vertical="center" wrapText="1"/>
    </xf>
    <xf numFmtId="166" fontId="22" fillId="10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center" wrapText="1"/>
    </xf>
    <xf numFmtId="168" fontId="24" fillId="13" borderId="13" xfId="0" applyNumberFormat="1" applyFont="1" applyFill="1" applyBorder="1" applyAlignment="1">
      <alignment horizontal="right" vertical="center" wrapText="1"/>
    </xf>
    <xf numFmtId="168" fontId="24" fillId="0" borderId="13" xfId="0" applyNumberFormat="1" applyFont="1" applyBorder="1" applyAlignment="1">
      <alignment horizontal="right" vertical="center" wrapText="1"/>
    </xf>
    <xf numFmtId="168" fontId="25" fillId="0" borderId="13" xfId="0" applyNumberFormat="1" applyFont="1" applyBorder="1" applyAlignment="1">
      <alignment horizontal="right" vertical="center" wrapText="1"/>
    </xf>
    <xf numFmtId="0" fontId="31" fillId="13" borderId="13" xfId="0" applyFont="1" applyFill="1" applyBorder="1" applyAlignment="1">
      <alignment horizontal="left" vertical="center" wrapText="1"/>
    </xf>
    <xf numFmtId="0" fontId="25" fillId="2" borderId="13" xfId="0" applyFont="1" applyFill="1" applyBorder="1" applyAlignment="1">
      <alignment horizontal="center" vertical="center" wrapText="1"/>
    </xf>
    <xf numFmtId="168" fontId="25" fillId="10" borderId="13" xfId="0" applyNumberFormat="1" applyFont="1" applyFill="1" applyBorder="1" applyAlignment="1">
      <alignment horizontal="right" vertical="center" wrapText="1"/>
    </xf>
    <xf numFmtId="168" fontId="25" fillId="5" borderId="13" xfId="0" applyNumberFormat="1" applyFont="1" applyFill="1" applyBorder="1" applyAlignment="1">
      <alignment horizontal="right" vertical="center" wrapText="1"/>
    </xf>
    <xf numFmtId="168" fontId="25" fillId="18" borderId="13" xfId="0" applyNumberFormat="1" applyFont="1" applyFill="1" applyBorder="1" applyAlignment="1">
      <alignment horizontal="right" vertical="center" wrapText="1"/>
    </xf>
    <xf numFmtId="168" fontId="25" fillId="2" borderId="13" xfId="0" applyNumberFormat="1" applyFont="1" applyFill="1" applyBorder="1" applyAlignment="1">
      <alignment horizontal="right" vertical="center" wrapText="1"/>
    </xf>
    <xf numFmtId="0" fontId="31" fillId="18" borderId="13" xfId="0" applyFont="1" applyFill="1" applyBorder="1" applyAlignment="1">
      <alignment horizontal="left" vertical="center" wrapText="1"/>
    </xf>
    <xf numFmtId="168" fontId="24" fillId="18" borderId="13" xfId="0" applyNumberFormat="1" applyFont="1" applyFill="1" applyBorder="1" applyAlignment="1">
      <alignment horizontal="right" vertical="center" wrapText="1"/>
    </xf>
    <xf numFmtId="168" fontId="24" fillId="2" borderId="13" xfId="0" applyNumberFormat="1" applyFont="1" applyFill="1" applyBorder="1" applyAlignment="1">
      <alignment horizontal="right" vertical="center" wrapText="1"/>
    </xf>
    <xf numFmtId="168" fontId="25" fillId="13" borderId="13" xfId="0" applyNumberFormat="1" applyFont="1" applyFill="1" applyBorder="1" applyAlignment="1">
      <alignment horizontal="right" vertical="center" wrapText="1"/>
    </xf>
    <xf numFmtId="0" fontId="23" fillId="13" borderId="0" xfId="0" applyFont="1" applyFill="1"/>
    <xf numFmtId="0" fontId="23" fillId="13" borderId="0" xfId="0" applyFont="1" applyFill="1" applyAlignment="1">
      <alignment wrapText="1"/>
    </xf>
    <xf numFmtId="168" fontId="25" fillId="11" borderId="13" xfId="0" applyNumberFormat="1" applyFont="1" applyFill="1" applyBorder="1" applyAlignment="1">
      <alignment horizontal="right" vertical="center" wrapText="1"/>
    </xf>
    <xf numFmtId="168" fontId="27" fillId="0" borderId="13" xfId="0" applyNumberFormat="1" applyFont="1" applyBorder="1"/>
    <xf numFmtId="0" fontId="27" fillId="13" borderId="13" xfId="0" applyFont="1" applyFill="1" applyBorder="1"/>
    <xf numFmtId="166" fontId="17" fillId="13" borderId="0" xfId="0" applyNumberFormat="1" applyFont="1" applyFill="1"/>
    <xf numFmtId="164" fontId="30" fillId="13" borderId="13" xfId="0" applyNumberFormat="1" applyFont="1" applyFill="1" applyBorder="1" applyAlignment="1">
      <alignment horizontal="right" vertical="center" wrapText="1"/>
    </xf>
    <xf numFmtId="164" fontId="25" fillId="13" borderId="13" xfId="0" applyNumberFormat="1" applyFont="1" applyFill="1" applyBorder="1" applyAlignment="1">
      <alignment horizontal="right" vertical="center" wrapText="1"/>
    </xf>
    <xf numFmtId="164" fontId="24" fillId="0" borderId="13" xfId="0" applyNumberFormat="1" applyFont="1" applyBorder="1" applyAlignment="1">
      <alignment horizontal="right" vertical="center" wrapText="1"/>
    </xf>
    <xf numFmtId="166" fontId="25" fillId="0" borderId="13" xfId="0" applyNumberFormat="1" applyFont="1" applyBorder="1" applyAlignment="1">
      <alignment horizontal="right" vertical="center" wrapText="1"/>
    </xf>
    <xf numFmtId="166" fontId="22" fillId="13" borderId="0" xfId="0" applyNumberFormat="1" applyFont="1" applyFill="1" applyAlignment="1">
      <alignment vertical="center"/>
    </xf>
    <xf numFmtId="166" fontId="25" fillId="13" borderId="13" xfId="0" applyNumberFormat="1" applyFont="1" applyFill="1" applyBorder="1" applyAlignment="1">
      <alignment horizontal="right" vertical="center" wrapText="1"/>
    </xf>
    <xf numFmtId="0" fontId="22" fillId="13" borderId="0" xfId="0" applyFont="1" applyFill="1" applyAlignment="1">
      <alignment horizontal="left" vertical="center"/>
    </xf>
    <xf numFmtId="0" fontId="22" fillId="13" borderId="0" xfId="0" applyFont="1" applyFill="1" applyAlignment="1">
      <alignment vertical="center"/>
    </xf>
    <xf numFmtId="3" fontId="17" fillId="13" borderId="0" xfId="0" applyNumberFormat="1" applyFont="1" applyFill="1"/>
    <xf numFmtId="166" fontId="27" fillId="13" borderId="13" xfId="0" applyNumberFormat="1" applyFont="1" applyFill="1" applyBorder="1"/>
    <xf numFmtId="166" fontId="27" fillId="0" borderId="13" xfId="0" applyNumberFormat="1" applyFont="1" applyBorder="1"/>
    <xf numFmtId="0" fontId="28" fillId="5" borderId="13" xfId="0" applyFont="1" applyFill="1" applyBorder="1" applyAlignment="1">
      <alignment horizontal="left" vertical="center" wrapText="1"/>
    </xf>
    <xf numFmtId="0" fontId="17" fillId="13" borderId="12" xfId="0" applyFont="1" applyFill="1" applyBorder="1"/>
    <xf numFmtId="0" fontId="27" fillId="0" borderId="12" xfId="0" applyFont="1" applyBorder="1"/>
    <xf numFmtId="0" fontId="27" fillId="13" borderId="0" xfId="0" applyFont="1" applyFill="1"/>
    <xf numFmtId="3" fontId="17" fillId="16" borderId="0" xfId="0" applyNumberFormat="1" applyFont="1" applyFill="1"/>
    <xf numFmtId="0" fontId="27" fillId="16" borderId="0" xfId="0" applyFont="1" applyFill="1"/>
    <xf numFmtId="0" fontId="24" fillId="0" borderId="13" xfId="0" applyFont="1" applyBorder="1" applyAlignment="1">
      <alignment horizontal="center" vertical="center" wrapText="1"/>
    </xf>
    <xf numFmtId="0" fontId="17" fillId="13" borderId="0" xfId="0" applyFont="1" applyFill="1" applyAlignment="1">
      <alignment vertical="center"/>
    </xf>
    <xf numFmtId="0" fontId="17" fillId="0" borderId="0" xfId="0" applyFont="1"/>
    <xf numFmtId="0" fontId="36" fillId="0" borderId="13" xfId="0" applyFont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lef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left" vertical="center" wrapText="1"/>
    </xf>
    <xf numFmtId="166" fontId="36" fillId="10" borderId="13" xfId="0" applyNumberFormat="1" applyFont="1" applyFill="1" applyBorder="1" applyAlignment="1">
      <alignment horizontal="right" vertical="center" wrapText="1"/>
    </xf>
    <xf numFmtId="166" fontId="36" fillId="5" borderId="13" xfId="0" applyNumberFormat="1" applyFont="1" applyFill="1" applyBorder="1" applyAlignment="1">
      <alignment horizontal="right" vertical="center" wrapText="1"/>
    </xf>
    <xf numFmtId="0" fontId="37" fillId="0" borderId="13" xfId="0" applyFont="1" applyBorder="1" applyAlignment="1">
      <alignment horizontal="left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37" fillId="18" borderId="13" xfId="0" applyFont="1" applyFill="1" applyBorder="1" applyAlignment="1">
      <alignment horizontal="left" vertical="center" wrapText="1"/>
    </xf>
    <xf numFmtId="166" fontId="39" fillId="0" borderId="13" xfId="0" applyNumberFormat="1" applyFont="1" applyBorder="1"/>
    <xf numFmtId="0" fontId="40" fillId="18" borderId="13" xfId="0" applyFont="1" applyFill="1" applyBorder="1" applyAlignment="1">
      <alignment horizontal="left" vertical="center" wrapText="1"/>
    </xf>
    <xf numFmtId="166" fontId="36" fillId="13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168" fontId="14" fillId="26" borderId="13" xfId="0" applyNumberFormat="1" applyFont="1" applyFill="1" applyBorder="1" applyAlignment="1">
      <alignment horizontal="right" vertical="center" wrapText="1"/>
    </xf>
    <xf numFmtId="166" fontId="14" fillId="26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168" fontId="14" fillId="2" borderId="13" xfId="0" applyNumberFormat="1" applyFont="1" applyFill="1" applyBorder="1" applyAlignment="1">
      <alignment horizontal="right" vertical="center" wrapText="1"/>
    </xf>
    <xf numFmtId="168" fontId="4" fillId="18" borderId="13" xfId="0" applyNumberFormat="1" applyFont="1" applyFill="1" applyBorder="1" applyAlignment="1">
      <alignment horizontal="right" vertical="center" wrapText="1"/>
    </xf>
    <xf numFmtId="168" fontId="14" fillId="18" borderId="13" xfId="0" applyNumberFormat="1" applyFont="1" applyFill="1" applyBorder="1" applyAlignment="1">
      <alignment horizontal="right" vertical="center" wrapText="1"/>
    </xf>
    <xf numFmtId="168" fontId="14" fillId="0" borderId="13" xfId="0" applyNumberFormat="1" applyFont="1" applyBorder="1" applyAlignment="1">
      <alignment horizontal="right" vertical="center" wrapText="1"/>
    </xf>
    <xf numFmtId="168" fontId="14" fillId="13" borderId="13" xfId="0" applyNumberFormat="1" applyFont="1" applyFill="1" applyBorder="1" applyAlignment="1">
      <alignment horizontal="right" vertical="center" wrapText="1"/>
    </xf>
    <xf numFmtId="168" fontId="14" fillId="5" borderId="13" xfId="0" applyNumberFormat="1" applyFont="1" applyFill="1" applyBorder="1" applyAlignment="1">
      <alignment horizontal="right" vertical="center" wrapText="1"/>
    </xf>
    <xf numFmtId="0" fontId="41" fillId="26" borderId="13" xfId="0" applyFont="1" applyFill="1" applyBorder="1" applyAlignment="1">
      <alignment horizontal="center" vertical="center" wrapText="1"/>
    </xf>
    <xf numFmtId="168" fontId="36" fillId="26" borderId="13" xfId="0" applyNumberFormat="1" applyFont="1" applyFill="1" applyBorder="1" applyAlignment="1">
      <alignment horizontal="right" vertical="center" wrapText="1"/>
    </xf>
    <xf numFmtId="166" fontId="36" fillId="26" borderId="13" xfId="0" applyNumberFormat="1" applyFont="1" applyFill="1" applyBorder="1" applyAlignment="1">
      <alignment horizontal="right" vertical="center" wrapText="1"/>
    </xf>
    <xf numFmtId="0" fontId="37" fillId="13" borderId="13" xfId="0" applyFont="1" applyFill="1" applyBorder="1" applyAlignment="1">
      <alignment horizontal="left" vertical="center" wrapText="1"/>
    </xf>
    <xf numFmtId="168" fontId="34" fillId="13" borderId="13" xfId="0" applyNumberFormat="1" applyFont="1" applyFill="1" applyBorder="1" applyAlignment="1">
      <alignment horizontal="right" vertical="center" wrapText="1"/>
    </xf>
    <xf numFmtId="168" fontId="36" fillId="2" borderId="13" xfId="0" applyNumberFormat="1" applyFont="1" applyFill="1" applyBorder="1" applyAlignment="1">
      <alignment horizontal="right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166" fontId="36" fillId="18" borderId="13" xfId="0" applyNumberFormat="1" applyFont="1" applyFill="1" applyBorder="1" applyAlignment="1">
      <alignment horizontal="right" vertical="center" wrapText="1"/>
    </xf>
    <xf numFmtId="168" fontId="34" fillId="18" borderId="13" xfId="0" applyNumberFormat="1" applyFont="1" applyFill="1" applyBorder="1" applyAlignment="1">
      <alignment horizontal="right" vertical="center" wrapText="1"/>
    </xf>
    <xf numFmtId="168" fontId="36" fillId="0" borderId="13" xfId="0" applyNumberFormat="1" applyFont="1" applyBorder="1" applyAlignment="1">
      <alignment horizontal="right" vertical="center" wrapText="1"/>
    </xf>
    <xf numFmtId="168" fontId="36" fillId="13" borderId="13" xfId="0" applyNumberFormat="1" applyFont="1" applyFill="1" applyBorder="1" applyAlignment="1">
      <alignment horizontal="right" vertical="center" wrapText="1"/>
    </xf>
    <xf numFmtId="0" fontId="38" fillId="11" borderId="13" xfId="0" applyFont="1" applyFill="1" applyBorder="1" applyAlignment="1">
      <alignment horizontal="left" vertical="center" wrapText="1"/>
    </xf>
    <xf numFmtId="168" fontId="36" fillId="5" borderId="13" xfId="0" applyNumberFormat="1" applyFont="1" applyFill="1" applyBorder="1" applyAlignment="1">
      <alignment horizontal="right" vertical="center" wrapText="1"/>
    </xf>
    <xf numFmtId="0" fontId="20" fillId="7" borderId="13" xfId="0" applyFont="1" applyFill="1" applyBorder="1" applyAlignment="1">
      <alignment horizontal="center" vertical="center" wrapText="1"/>
    </xf>
    <xf numFmtId="166" fontId="36" fillId="7" borderId="13" xfId="0" applyNumberFormat="1" applyFont="1" applyFill="1" applyBorder="1" applyAlignment="1">
      <alignment horizontal="right" vertical="center" wrapText="1"/>
    </xf>
    <xf numFmtId="0" fontId="41" fillId="7" borderId="13" xfId="0" applyFont="1" applyFill="1" applyBorder="1" applyAlignment="1">
      <alignment horizontal="center" vertical="center" wrapText="1"/>
    </xf>
    <xf numFmtId="168" fontId="36" fillId="7" borderId="13" xfId="0" applyNumberFormat="1" applyFont="1" applyFill="1" applyBorder="1" applyAlignment="1">
      <alignment horizontal="right" vertical="center" wrapText="1"/>
    </xf>
    <xf numFmtId="168" fontId="43" fillId="7" borderId="13" xfId="0" applyNumberFormat="1" applyFont="1" applyFill="1" applyBorder="1" applyAlignment="1">
      <alignment horizontal="right" vertical="center" wrapText="1"/>
    </xf>
    <xf numFmtId="166" fontId="43" fillId="7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vertical="center" wrapText="1"/>
    </xf>
    <xf numFmtId="0" fontId="39" fillId="0" borderId="0" xfId="0" applyFont="1"/>
    <xf numFmtId="168" fontId="39" fillId="16" borderId="0" xfId="0" applyNumberFormat="1" applyFont="1" applyFill="1"/>
    <xf numFmtId="0" fontId="42" fillId="22" borderId="0" xfId="0" applyFont="1" applyFill="1"/>
    <xf numFmtId="166" fontId="34" fillId="22" borderId="2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/>
    <xf numFmtId="166" fontId="36" fillId="11" borderId="13" xfId="0" applyNumberFormat="1" applyFont="1" applyFill="1" applyBorder="1" applyAlignment="1">
      <alignment horizontal="right" vertical="center" wrapText="1"/>
    </xf>
    <xf numFmtId="166" fontId="34" fillId="22" borderId="13" xfId="0" applyNumberFormat="1" applyFont="1" applyFill="1" applyBorder="1" applyAlignment="1">
      <alignment horizontal="right" vertical="center" wrapText="1"/>
    </xf>
    <xf numFmtId="168" fontId="34" fillId="0" borderId="13" xfId="0" applyNumberFormat="1" applyFont="1" applyBorder="1" applyAlignment="1">
      <alignment horizontal="right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center" wrapText="1"/>
    </xf>
    <xf numFmtId="166" fontId="4" fillId="13" borderId="13" xfId="0" applyNumberFormat="1" applyFont="1" applyFill="1" applyBorder="1" applyAlignment="1">
      <alignment horizontal="right" wrapText="1"/>
    </xf>
    <xf numFmtId="166" fontId="14" fillId="11" borderId="13" xfId="0" applyNumberFormat="1" applyFont="1" applyFill="1" applyBorder="1" applyAlignment="1">
      <alignment horizontal="right" vertical="center" wrapText="1"/>
    </xf>
    <xf numFmtId="166" fontId="4" fillId="23" borderId="13" xfId="0" applyNumberFormat="1" applyFont="1" applyFill="1" applyBorder="1" applyAlignment="1">
      <alignment horizontal="right" vertical="center" wrapText="1"/>
    </xf>
    <xf numFmtId="166" fontId="4" fillId="24" borderId="13" xfId="0" applyNumberFormat="1" applyFont="1" applyFill="1" applyBorder="1" applyAlignment="1">
      <alignment horizontal="right" vertical="center" wrapText="1"/>
    </xf>
    <xf numFmtId="0" fontId="38" fillId="19" borderId="13" xfId="0" applyFont="1" applyFill="1" applyBorder="1" applyAlignment="1">
      <alignment horizontal="left" vertical="center" wrapText="1"/>
    </xf>
    <xf numFmtId="166" fontId="36" fillId="19" borderId="13" xfId="0" applyNumberFormat="1" applyFont="1" applyFill="1" applyBorder="1" applyAlignment="1">
      <alignment horizontal="right" vertical="center" wrapText="1"/>
    </xf>
    <xf numFmtId="0" fontId="39" fillId="0" borderId="13" xfId="0" applyFont="1" applyBorder="1"/>
    <xf numFmtId="168" fontId="34" fillId="2" borderId="13" xfId="0" applyNumberFormat="1" applyFont="1" applyFill="1" applyBorder="1" applyAlignment="1">
      <alignment horizontal="right" vertical="center" wrapText="1"/>
    </xf>
    <xf numFmtId="168" fontId="36" fillId="1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wrapText="1"/>
    </xf>
    <xf numFmtId="0" fontId="38" fillId="5" borderId="13" xfId="0" applyFont="1" applyFill="1" applyBorder="1" applyAlignment="1">
      <alignment horizontal="left" vertical="center" wrapText="1"/>
    </xf>
    <xf numFmtId="166" fontId="36" fillId="12" borderId="13" xfId="0" applyNumberFormat="1" applyFont="1" applyFill="1" applyBorder="1" applyAlignment="1">
      <alignment horizontal="right" vertical="center" wrapText="1"/>
    </xf>
    <xf numFmtId="0" fontId="44" fillId="18" borderId="13" xfId="0" applyFont="1" applyFill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168" fontId="4" fillId="0" borderId="13" xfId="0" applyNumberFormat="1" applyFont="1" applyBorder="1" applyAlignment="1">
      <alignment horizontal="right" vertical="center" wrapText="1"/>
    </xf>
    <xf numFmtId="166" fontId="6" fillId="18" borderId="13" xfId="0" applyNumberFormat="1" applyFont="1" applyFill="1" applyBorder="1" applyAlignment="1">
      <alignment horizontal="right" vertical="center" wrapText="1"/>
    </xf>
    <xf numFmtId="168" fontId="6" fillId="13" borderId="13" xfId="0" applyNumberFormat="1" applyFont="1" applyFill="1" applyBorder="1" applyAlignment="1">
      <alignment horizontal="right" vertical="center" wrapText="1"/>
    </xf>
    <xf numFmtId="168" fontId="14" fillId="10" borderId="13" xfId="0" applyNumberFormat="1" applyFont="1" applyFill="1" applyBorder="1" applyAlignment="1">
      <alignment horizontal="right" vertical="center" wrapText="1"/>
    </xf>
    <xf numFmtId="168" fontId="4" fillId="2" borderId="13" xfId="0" applyNumberFormat="1" applyFont="1" applyFill="1" applyBorder="1" applyAlignment="1">
      <alignment horizontal="right" vertical="center" wrapText="1"/>
    </xf>
    <xf numFmtId="0" fontId="2" fillId="13" borderId="13" xfId="0" applyFont="1" applyFill="1" applyBorder="1" applyAlignment="1">
      <alignment horizontal="left" vertical="center" wrapText="1"/>
    </xf>
    <xf numFmtId="168" fontId="4" fillId="10" borderId="13" xfId="0" applyNumberFormat="1" applyFont="1" applyFill="1" applyBorder="1" applyAlignment="1">
      <alignment horizontal="right" vertical="center" wrapText="1"/>
    </xf>
    <xf numFmtId="168" fontId="6" fillId="21" borderId="13" xfId="0" applyNumberFormat="1" applyFont="1" applyFill="1" applyBorder="1" applyAlignment="1">
      <alignment horizontal="right" vertical="center" wrapText="1"/>
    </xf>
    <xf numFmtId="166" fontId="8" fillId="7" borderId="13" xfId="0" applyNumberFormat="1" applyFont="1" applyFill="1" applyBorder="1" applyAlignment="1">
      <alignment horizontal="right" vertical="center" wrapText="1"/>
    </xf>
    <xf numFmtId="0" fontId="6" fillId="7" borderId="13" xfId="0" applyFont="1" applyFill="1" applyBorder="1" applyAlignment="1">
      <alignment horizontal="center" vertical="center" wrapText="1"/>
    </xf>
    <xf numFmtId="166" fontId="6" fillId="26" borderId="13" xfId="0" applyNumberFormat="1" applyFont="1" applyFill="1" applyBorder="1" applyAlignment="1">
      <alignment horizontal="right" vertical="center" wrapText="1"/>
    </xf>
    <xf numFmtId="166" fontId="4" fillId="22" borderId="13" xfId="0" applyNumberFormat="1" applyFont="1" applyFill="1" applyBorder="1" applyAlignment="1">
      <alignment horizontal="right" vertical="center" wrapText="1"/>
    </xf>
    <xf numFmtId="168" fontId="14" fillId="11" borderId="13" xfId="0" applyNumberFormat="1" applyFont="1" applyFill="1" applyBorder="1" applyAlignment="1">
      <alignment horizontal="right" vertical="center" wrapText="1"/>
    </xf>
    <xf numFmtId="169" fontId="46" fillId="0" borderId="0" xfId="0" applyNumberFormat="1" applyFont="1"/>
    <xf numFmtId="169" fontId="47" fillId="0" borderId="0" xfId="0" applyNumberFormat="1" applyFont="1"/>
    <xf numFmtId="49" fontId="48" fillId="0" borderId="13" xfId="0" applyNumberFormat="1" applyFont="1" applyBorder="1" applyAlignment="1">
      <alignment horizontal="right" vertical="center" wrapText="1"/>
    </xf>
    <xf numFmtId="166" fontId="36" fillId="18" borderId="16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wrapText="1"/>
    </xf>
    <xf numFmtId="0" fontId="5" fillId="13" borderId="0" xfId="0" applyFont="1" applyFill="1"/>
    <xf numFmtId="166" fontId="34" fillId="13" borderId="13" xfId="0" applyNumberFormat="1" applyFont="1" applyFill="1" applyBorder="1"/>
    <xf numFmtId="169" fontId="46" fillId="13" borderId="0" xfId="0" applyNumberFormat="1" applyFont="1" applyFill="1" applyAlignment="1">
      <alignment horizontal="center" vertical="center"/>
    </xf>
    <xf numFmtId="166" fontId="4" fillId="26" borderId="13" xfId="0" applyNumberFormat="1" applyFont="1" applyFill="1" applyBorder="1" applyAlignment="1">
      <alignment horizontal="right" vertical="center" wrapText="1"/>
    </xf>
    <xf numFmtId="166" fontId="34" fillId="26" borderId="13" xfId="0" applyNumberFormat="1" applyFont="1" applyFill="1" applyBorder="1" applyAlignment="1">
      <alignment horizontal="right" vertical="center" wrapText="1"/>
    </xf>
    <xf numFmtId="166" fontId="36" fillId="27" borderId="13" xfId="0" applyNumberFormat="1" applyFont="1" applyFill="1" applyBorder="1" applyAlignment="1">
      <alignment horizontal="right" vertical="center" wrapText="1"/>
    </xf>
    <xf numFmtId="169" fontId="4" fillId="13" borderId="13" xfId="0" applyNumberFormat="1" applyFont="1" applyFill="1" applyBorder="1" applyAlignment="1">
      <alignment horizontal="right" vertical="center" wrapText="1"/>
    </xf>
    <xf numFmtId="0" fontId="49" fillId="13" borderId="13" xfId="0" applyFont="1" applyFill="1" applyBorder="1"/>
    <xf numFmtId="164" fontId="6" fillId="13" borderId="13" xfId="0" applyNumberFormat="1" applyFont="1" applyFill="1" applyBorder="1" applyAlignment="1">
      <alignment horizontal="right" vertical="center"/>
    </xf>
    <xf numFmtId="169" fontId="8" fillId="11" borderId="13" xfId="0" applyNumberFormat="1" applyFont="1" applyFill="1" applyBorder="1" applyAlignment="1">
      <alignment horizontal="right" vertical="center" wrapText="1"/>
    </xf>
    <xf numFmtId="164" fontId="8" fillId="11" borderId="13" xfId="0" applyNumberFormat="1" applyFont="1" applyFill="1" applyBorder="1" applyAlignment="1">
      <alignment horizontal="right" vertical="center" wrapText="1"/>
    </xf>
    <xf numFmtId="165" fontId="14" fillId="11" borderId="13" xfId="0" applyNumberFormat="1" applyFont="1" applyFill="1" applyBorder="1" applyAlignment="1">
      <alignment horizontal="right" vertical="center" wrapText="1"/>
    </xf>
    <xf numFmtId="166" fontId="6" fillId="13" borderId="13" xfId="0" applyNumberFormat="1" applyFont="1" applyFill="1" applyBorder="1" applyAlignment="1">
      <alignment horizontal="right" vertical="center" wrapText="1"/>
    </xf>
    <xf numFmtId="166" fontId="8" fillId="18" borderId="13" xfId="0" applyNumberFormat="1" applyFont="1" applyFill="1" applyBorder="1" applyAlignment="1">
      <alignment horizontal="right" vertical="center" wrapText="1"/>
    </xf>
    <xf numFmtId="166" fontId="8" fillId="10" borderId="13" xfId="0" applyNumberFormat="1" applyFont="1" applyFill="1" applyBorder="1" applyAlignment="1">
      <alignment horizontal="right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164" fontId="14" fillId="13" borderId="13" xfId="0" applyNumberFormat="1" applyFont="1" applyFill="1" applyBorder="1" applyAlignment="1">
      <alignment horizontal="right" vertical="center" wrapText="1"/>
    </xf>
    <xf numFmtId="164" fontId="14" fillId="11" borderId="13" xfId="0" applyNumberFormat="1" applyFont="1" applyFill="1" applyBorder="1" applyAlignment="1">
      <alignment horizontal="right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vertical="center"/>
    </xf>
    <xf numFmtId="0" fontId="2" fillId="18" borderId="13" xfId="0" applyFont="1" applyFill="1" applyBorder="1" applyAlignment="1">
      <alignment horizontal="left" vertical="center" wrapText="1"/>
    </xf>
    <xf numFmtId="166" fontId="50" fillId="2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49" fontId="48" fillId="13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vertical="center" wrapText="1"/>
    </xf>
    <xf numFmtId="0" fontId="36" fillId="2" borderId="19" xfId="0" applyFont="1" applyFill="1" applyBorder="1" applyAlignment="1">
      <alignment horizontal="center" vertical="center" wrapText="1"/>
    </xf>
    <xf numFmtId="49" fontId="36" fillId="2" borderId="14" xfId="0" applyNumberFormat="1" applyFont="1" applyFill="1" applyBorder="1" applyAlignment="1">
      <alignment vertical="center" wrapText="1"/>
    </xf>
    <xf numFmtId="49" fontId="36" fillId="2" borderId="6" xfId="0" applyNumberFormat="1" applyFont="1" applyFill="1" applyBorder="1" applyAlignment="1">
      <alignment vertical="center" wrapText="1"/>
    </xf>
    <xf numFmtId="49" fontId="36" fillId="2" borderId="33" xfId="0" applyNumberFormat="1" applyFont="1" applyFill="1" applyBorder="1" applyAlignment="1">
      <alignment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51" fillId="0" borderId="6" xfId="0" applyNumberFormat="1" applyFont="1" applyBorder="1" applyAlignment="1">
      <alignment horizontal="center" vertical="center"/>
    </xf>
    <xf numFmtId="166" fontId="34" fillId="0" borderId="14" xfId="0" applyNumberFormat="1" applyFont="1" applyBorder="1" applyAlignment="1">
      <alignment horizontal="right" vertical="center" wrapText="1"/>
    </xf>
    <xf numFmtId="166" fontId="36" fillId="18" borderId="34" xfId="0" applyNumberFormat="1" applyFont="1" applyFill="1" applyBorder="1" applyAlignment="1">
      <alignment horizontal="right" vertical="center" wrapText="1"/>
    </xf>
    <xf numFmtId="166" fontId="36" fillId="18" borderId="35" xfId="0" applyNumberFormat="1" applyFont="1" applyFill="1" applyBorder="1" applyAlignment="1">
      <alignment horizontal="right" vertical="center" wrapText="1"/>
    </xf>
    <xf numFmtId="168" fontId="36" fillId="18" borderId="13" xfId="0" applyNumberFormat="1" applyFont="1" applyFill="1" applyBorder="1" applyAlignment="1">
      <alignment horizontal="right" vertical="center" wrapText="1"/>
    </xf>
    <xf numFmtId="168" fontId="30" fillId="0" borderId="13" xfId="0" applyNumberFormat="1" applyFont="1" applyBorder="1" applyAlignment="1">
      <alignment horizontal="right" vertical="center" wrapText="1"/>
    </xf>
    <xf numFmtId="168" fontId="49" fillId="13" borderId="13" xfId="0" applyNumberFormat="1" applyFont="1" applyFill="1" applyBorder="1"/>
    <xf numFmtId="168" fontId="6" fillId="26" borderId="13" xfId="0" applyNumberFormat="1" applyFont="1" applyFill="1" applyBorder="1" applyAlignment="1">
      <alignment horizontal="right" vertical="center" wrapText="1"/>
    </xf>
    <xf numFmtId="171" fontId="10" fillId="27" borderId="6" xfId="0" applyNumberFormat="1" applyFont="1" applyFill="1" applyBorder="1" applyAlignment="1">
      <alignment horizontal="right" vertical="center" wrapText="1"/>
    </xf>
    <xf numFmtId="171" fontId="1" fillId="13" borderId="11" xfId="0" applyNumberFormat="1" applyFont="1" applyFill="1" applyBorder="1" applyAlignment="1">
      <alignment horizontal="right" vertical="center" wrapText="1"/>
    </xf>
    <xf numFmtId="171" fontId="6" fillId="26" borderId="13" xfId="0" applyNumberFormat="1" applyFont="1" applyFill="1" applyBorder="1" applyAlignment="1">
      <alignment horizontal="right" vertical="center" wrapText="1"/>
    </xf>
    <xf numFmtId="171" fontId="8" fillId="11" borderId="13" xfId="0" applyNumberFormat="1" applyFont="1" applyFill="1" applyBorder="1" applyAlignment="1">
      <alignment horizontal="right" vertical="center" wrapText="1"/>
    </xf>
    <xf numFmtId="171" fontId="1" fillId="18" borderId="10" xfId="0" applyNumberFormat="1" applyFont="1" applyFill="1" applyBorder="1" applyAlignment="1">
      <alignment horizontal="right" vertical="center" wrapText="1"/>
    </xf>
    <xf numFmtId="166" fontId="14" fillId="12" borderId="13" xfId="0" applyNumberFormat="1" applyFont="1" applyFill="1" applyBorder="1" applyAlignment="1">
      <alignment horizontal="right" vertical="center" wrapText="1"/>
    </xf>
    <xf numFmtId="166" fontId="14" fillId="10" borderId="14" xfId="0" applyNumberFormat="1" applyFont="1" applyFill="1" applyBorder="1" applyAlignment="1">
      <alignment horizontal="right" vertical="center" wrapText="1"/>
    </xf>
    <xf numFmtId="166" fontId="34" fillId="25" borderId="13" xfId="0" applyNumberFormat="1" applyFont="1" applyFill="1" applyBorder="1" applyAlignment="1">
      <alignment horizontal="right" vertical="center" wrapText="1"/>
    </xf>
    <xf numFmtId="0" fontId="40" fillId="0" borderId="13" xfId="0" applyFont="1" applyBorder="1" applyAlignment="1">
      <alignment horizontal="left" vertical="center" wrapText="1"/>
    </xf>
    <xf numFmtId="166" fontId="54" fillId="0" borderId="13" xfId="0" applyNumberFormat="1" applyFont="1" applyBorder="1"/>
    <xf numFmtId="164" fontId="25" fillId="18" borderId="13" xfId="0" applyNumberFormat="1" applyFont="1" applyFill="1" applyBorder="1" applyAlignment="1">
      <alignment horizontal="right" vertical="center" wrapText="1"/>
    </xf>
    <xf numFmtId="0" fontId="15" fillId="19" borderId="13" xfId="0" applyFont="1" applyFill="1" applyBorder="1" applyAlignment="1">
      <alignment horizontal="left" vertical="center" wrapText="1"/>
    </xf>
    <xf numFmtId="166" fontId="14" fillId="19" borderId="13" xfId="0" applyNumberFormat="1" applyFont="1" applyFill="1" applyBorder="1" applyAlignment="1">
      <alignment horizontal="right" vertical="center" wrapText="1"/>
    </xf>
    <xf numFmtId="165" fontId="6" fillId="21" borderId="13" xfId="0" applyNumberFormat="1" applyFont="1" applyFill="1" applyBorder="1" applyAlignment="1">
      <alignment horizontal="right" vertical="center" wrapText="1"/>
    </xf>
    <xf numFmtId="166" fontId="4" fillId="28" borderId="13" xfId="0" applyNumberFormat="1" applyFont="1" applyFill="1" applyBorder="1" applyAlignment="1">
      <alignment horizontal="right" vertical="center" wrapText="1"/>
    </xf>
    <xf numFmtId="172" fontId="8" fillId="7" borderId="6" xfId="0" applyNumberFormat="1" applyFont="1" applyFill="1" applyBorder="1" applyAlignment="1">
      <alignment horizontal="right" vertical="center" wrapText="1"/>
    </xf>
    <xf numFmtId="0" fontId="14" fillId="18" borderId="14" xfId="0" applyFont="1" applyFill="1" applyBorder="1" applyAlignment="1">
      <alignment vertical="center" wrapText="1"/>
    </xf>
    <xf numFmtId="0" fontId="14" fillId="18" borderId="15" xfId="0" applyFont="1" applyFill="1" applyBorder="1" applyAlignment="1">
      <alignment vertical="center" wrapText="1"/>
    </xf>
    <xf numFmtId="0" fontId="14" fillId="18" borderId="16" xfId="0" applyFont="1" applyFill="1" applyBorder="1" applyAlignment="1">
      <alignment vertical="center" wrapText="1"/>
    </xf>
    <xf numFmtId="0" fontId="10" fillId="2" borderId="37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4" fontId="14" fillId="13" borderId="13" xfId="0" applyNumberFormat="1" applyFont="1" applyFill="1" applyBorder="1" applyAlignment="1">
      <alignment horizontal="right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11" borderId="13" xfId="0" applyNumberFormat="1" applyFont="1" applyFill="1" applyBorder="1" applyAlignment="1">
      <alignment horizontal="right" vertical="center" wrapText="1"/>
    </xf>
    <xf numFmtId="170" fontId="6" fillId="18" borderId="10" xfId="0" applyNumberFormat="1" applyFont="1" applyFill="1" applyBorder="1" applyAlignment="1">
      <alignment horizontal="right" vertical="center" wrapText="1"/>
    </xf>
    <xf numFmtId="170" fontId="8" fillId="27" borderId="6" xfId="0" applyNumberFormat="1" applyFont="1" applyFill="1" applyBorder="1" applyAlignment="1">
      <alignment horizontal="right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5" fillId="0" borderId="7" xfId="0" applyFont="1" applyBorder="1"/>
    <xf numFmtId="166" fontId="4" fillId="13" borderId="17" xfId="0" applyNumberFormat="1" applyFont="1" applyFill="1" applyBorder="1" applyAlignment="1">
      <alignment horizontal="right" vertical="center" wrapText="1"/>
    </xf>
    <xf numFmtId="166" fontId="14" fillId="13" borderId="17" xfId="0" applyNumberFormat="1" applyFont="1" applyFill="1" applyBorder="1" applyAlignment="1">
      <alignment horizontal="right" vertical="center" wrapText="1"/>
    </xf>
    <xf numFmtId="166" fontId="4" fillId="13" borderId="19" xfId="0" applyNumberFormat="1" applyFont="1" applyFill="1" applyBorder="1" applyAlignment="1">
      <alignment horizontal="right" vertical="center" wrapText="1"/>
    </xf>
    <xf numFmtId="166" fontId="14" fillId="0" borderId="19" xfId="0" applyNumberFormat="1" applyFont="1" applyBorder="1" applyAlignment="1">
      <alignment horizontal="right" vertical="center" wrapText="1"/>
    </xf>
    <xf numFmtId="166" fontId="14" fillId="11" borderId="14" xfId="0" applyNumberFormat="1" applyFont="1" applyFill="1" applyBorder="1" applyAlignment="1">
      <alignment horizontal="right" vertical="center" wrapText="1"/>
    </xf>
    <xf numFmtId="166" fontId="14" fillId="0" borderId="16" xfId="0" applyNumberFormat="1" applyFont="1" applyBorder="1" applyAlignment="1">
      <alignment horizontal="right" vertical="center" wrapText="1"/>
    </xf>
    <xf numFmtId="0" fontId="5" fillId="13" borderId="13" xfId="0" applyFont="1" applyFill="1" applyBorder="1"/>
    <xf numFmtId="166" fontId="34" fillId="29" borderId="13" xfId="0" applyNumberFormat="1" applyFont="1" applyFill="1" applyBorder="1" applyAlignment="1">
      <alignment horizontal="right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166" fontId="4" fillId="29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3" fillId="29" borderId="13" xfId="0" applyFont="1" applyFill="1" applyBorder="1" applyAlignment="1">
      <alignment horizontal="left" vertical="center" wrapText="1"/>
    </xf>
    <xf numFmtId="166" fontId="14" fillId="30" borderId="13" xfId="0" applyNumberFormat="1" applyFont="1" applyFill="1" applyBorder="1" applyAlignment="1">
      <alignment horizontal="right" vertical="center" wrapText="1"/>
    </xf>
    <xf numFmtId="0" fontId="5" fillId="29" borderId="0" xfId="0" applyFont="1" applyFill="1"/>
    <xf numFmtId="0" fontId="3" fillId="30" borderId="13" xfId="0" applyFont="1" applyFill="1" applyBorder="1" applyAlignment="1">
      <alignment horizontal="left" vertical="center" wrapText="1"/>
    </xf>
    <xf numFmtId="0" fontId="15" fillId="30" borderId="13" xfId="0" applyFont="1" applyFill="1" applyBorder="1" applyAlignment="1">
      <alignment horizontal="left" vertical="center" wrapText="1"/>
    </xf>
    <xf numFmtId="4" fontId="4" fillId="29" borderId="13" xfId="0" applyNumberFormat="1" applyFont="1" applyFill="1" applyBorder="1" applyAlignment="1">
      <alignment horizontal="right" vertical="center" wrapText="1"/>
    </xf>
    <xf numFmtId="166" fontId="14" fillId="29" borderId="13" xfId="0" applyNumberFormat="1" applyFont="1" applyFill="1" applyBorder="1" applyAlignment="1">
      <alignment horizontal="right" vertical="center" wrapText="1"/>
    </xf>
    <xf numFmtId="166" fontId="34" fillId="18" borderId="16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center" vertical="center" wrapText="1"/>
    </xf>
    <xf numFmtId="168" fontId="4" fillId="18" borderId="14" xfId="0" applyNumberFormat="1" applyFont="1" applyFill="1" applyBorder="1" applyAlignment="1">
      <alignment horizontal="right" vertical="center" wrapText="1"/>
    </xf>
    <xf numFmtId="168" fontId="4" fillId="18" borderId="16" xfId="0" applyNumberFormat="1" applyFont="1" applyFill="1" applyBorder="1" applyAlignment="1">
      <alignment horizontal="right" vertical="center" wrapText="1"/>
    </xf>
    <xf numFmtId="3" fontId="52" fillId="13" borderId="14" xfId="0" applyNumberFormat="1" applyFont="1" applyFill="1" applyBorder="1" applyAlignment="1">
      <alignment vertical="center"/>
    </xf>
    <xf numFmtId="3" fontId="52" fillId="13" borderId="16" xfId="0" applyNumberFormat="1" applyFont="1" applyFill="1" applyBorder="1" applyAlignment="1">
      <alignment vertical="center"/>
    </xf>
    <xf numFmtId="166" fontId="34" fillId="18" borderId="14" xfId="0" applyNumberFormat="1" applyFont="1" applyFill="1" applyBorder="1" applyAlignment="1">
      <alignment horizontal="right" vertical="center" wrapText="1"/>
    </xf>
    <xf numFmtId="165" fontId="6" fillId="26" borderId="13" xfId="0" applyNumberFormat="1" applyFont="1" applyFill="1" applyBorder="1" applyAlignment="1">
      <alignment horizontal="right" vertical="center" wrapText="1"/>
    </xf>
    <xf numFmtId="165" fontId="8" fillId="7" borderId="13" xfId="0" applyNumberFormat="1" applyFont="1" applyFill="1" applyBorder="1" applyAlignment="1">
      <alignment horizontal="right" vertical="center" wrapText="1"/>
    </xf>
    <xf numFmtId="165" fontId="6" fillId="18" borderId="10" xfId="0" applyNumberFormat="1" applyFont="1" applyFill="1" applyBorder="1" applyAlignment="1">
      <alignment horizontal="right" vertical="center" wrapText="1"/>
    </xf>
    <xf numFmtId="164" fontId="6" fillId="18" borderId="10" xfId="0" applyNumberFormat="1" applyFont="1" applyFill="1" applyBorder="1" applyAlignment="1">
      <alignment horizontal="right" vertical="center" wrapText="1"/>
    </xf>
    <xf numFmtId="165" fontId="8" fillId="27" borderId="6" xfId="0" applyNumberFormat="1" applyFont="1" applyFill="1" applyBorder="1" applyAlignment="1">
      <alignment horizontal="right" vertical="center" wrapText="1"/>
    </xf>
    <xf numFmtId="166" fontId="4" fillId="12" borderId="13" xfId="0" applyNumberFormat="1" applyFont="1" applyFill="1" applyBorder="1" applyAlignment="1">
      <alignment horizontal="right" vertical="center" wrapText="1"/>
    </xf>
    <xf numFmtId="166" fontId="36" fillId="10" borderId="0" xfId="0" applyNumberFormat="1" applyFont="1" applyFill="1" applyAlignment="1">
      <alignment horizontal="right" vertical="center" wrapText="1"/>
    </xf>
    <xf numFmtId="166" fontId="36" fillId="18" borderId="0" xfId="0" applyNumberFormat="1" applyFont="1" applyFill="1" applyAlignment="1">
      <alignment horizontal="right" vertical="center" wrapText="1"/>
    </xf>
    <xf numFmtId="165" fontId="5" fillId="0" borderId="0" xfId="0" applyNumberFormat="1" applyFont="1"/>
    <xf numFmtId="0" fontId="6" fillId="13" borderId="1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0" fontId="34" fillId="2" borderId="13" xfId="0" applyFont="1" applyFill="1" applyBorder="1" applyAlignment="1">
      <alignment horizontal="center" vertical="center" wrapText="1"/>
    </xf>
    <xf numFmtId="0" fontId="34" fillId="18" borderId="13" xfId="0" applyFont="1" applyFill="1" applyBorder="1" applyAlignment="1">
      <alignment horizontal="center" vertical="center" wrapText="1"/>
    </xf>
    <xf numFmtId="0" fontId="35" fillId="2" borderId="13" xfId="0" applyFont="1" applyFill="1" applyBorder="1" applyAlignment="1">
      <alignment horizontal="center" vertical="center" wrapText="1"/>
    </xf>
    <xf numFmtId="164" fontId="34" fillId="13" borderId="13" xfId="0" applyNumberFormat="1" applyFont="1" applyFill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0" fontId="8" fillId="11" borderId="14" xfId="0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0" fontId="34" fillId="2" borderId="14" xfId="0" applyFont="1" applyFill="1" applyBorder="1" applyAlignment="1">
      <alignment horizontal="center" vertical="center" wrapText="1"/>
    </xf>
    <xf numFmtId="0" fontId="34" fillId="2" borderId="15" xfId="0" applyFont="1" applyFill="1" applyBorder="1" applyAlignment="1">
      <alignment horizontal="center" vertical="center" wrapText="1"/>
    </xf>
    <xf numFmtId="0" fontId="34" fillId="2" borderId="16" xfId="0" applyFont="1" applyFill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34" fillId="18" borderId="15" xfId="0" applyFont="1" applyFill="1" applyBorder="1" applyAlignment="1">
      <alignment horizontal="center" vertical="center" wrapText="1"/>
    </xf>
    <xf numFmtId="0" fontId="34" fillId="18" borderId="16" xfId="0" applyFont="1" applyFill="1" applyBorder="1" applyAlignment="1">
      <alignment horizontal="center" vertical="center" wrapText="1"/>
    </xf>
    <xf numFmtId="164" fontId="34" fillId="22" borderId="14" xfId="0" applyNumberFormat="1" applyFont="1" applyFill="1" applyBorder="1" applyAlignment="1">
      <alignment horizontal="center" vertical="center" wrapText="1"/>
    </xf>
    <xf numFmtId="164" fontId="34" fillId="22" borderId="15" xfId="0" applyNumberFormat="1" applyFont="1" applyFill="1" applyBorder="1" applyAlignment="1">
      <alignment horizontal="center" vertical="center" wrapText="1"/>
    </xf>
    <xf numFmtId="164" fontId="34" fillId="22" borderId="16" xfId="0" applyNumberFormat="1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center" vertical="center" wrapText="1"/>
    </xf>
    <xf numFmtId="0" fontId="36" fillId="18" borderId="15" xfId="0" applyFont="1" applyFill="1" applyBorder="1" applyAlignment="1">
      <alignment horizontal="center" vertical="center" wrapText="1"/>
    </xf>
    <xf numFmtId="0" fontId="36" fillId="18" borderId="16" xfId="0" applyFont="1" applyFill="1" applyBorder="1" applyAlignment="1">
      <alignment horizontal="center" vertical="center" wrapText="1"/>
    </xf>
    <xf numFmtId="166" fontId="34" fillId="22" borderId="13" xfId="0" applyNumberFormat="1" applyFont="1" applyFill="1" applyBorder="1" applyAlignment="1">
      <alignment horizontal="right" vertical="center" wrapText="1"/>
    </xf>
    <xf numFmtId="166" fontId="34" fillId="12" borderId="14" xfId="0" applyNumberFormat="1" applyFont="1" applyFill="1" applyBorder="1" applyAlignment="1">
      <alignment horizontal="center" vertical="center" wrapText="1"/>
    </xf>
    <xf numFmtId="166" fontId="34" fillId="12" borderId="15" xfId="0" applyNumberFormat="1" applyFont="1" applyFill="1" applyBorder="1" applyAlignment="1">
      <alignment horizontal="center" vertical="center" wrapText="1"/>
    </xf>
    <xf numFmtId="166" fontId="34" fillId="12" borderId="16" xfId="0" applyNumberFormat="1" applyFont="1" applyFill="1" applyBorder="1" applyAlignment="1">
      <alignment horizontal="center" vertical="center" wrapText="1"/>
    </xf>
    <xf numFmtId="0" fontId="4" fillId="18" borderId="13" xfId="0" applyFont="1" applyFill="1" applyBorder="1" applyAlignment="1">
      <alignment horizontal="center" vertical="center" wrapText="1"/>
    </xf>
    <xf numFmtId="166" fontId="4" fillId="12" borderId="13" xfId="0" applyNumberFormat="1" applyFont="1" applyFill="1" applyBorder="1" applyAlignment="1">
      <alignment horizontal="right" vertical="center" wrapText="1"/>
    </xf>
    <xf numFmtId="0" fontId="23" fillId="18" borderId="13" xfId="0" applyFont="1" applyFill="1" applyBorder="1" applyAlignment="1">
      <alignment horizontal="center" vertical="center" wrapText="1"/>
    </xf>
    <xf numFmtId="0" fontId="35" fillId="18" borderId="13" xfId="0" applyFont="1" applyFill="1" applyBorder="1" applyAlignment="1">
      <alignment horizontal="center" vertical="center" wrapText="1"/>
    </xf>
    <xf numFmtId="0" fontId="36" fillId="2" borderId="13" xfId="0" applyFont="1" applyFill="1" applyBorder="1" applyAlignment="1">
      <alignment horizontal="center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0" fontId="25" fillId="18" borderId="13" xfId="0" applyFont="1" applyFill="1" applyBorder="1" applyAlignment="1">
      <alignment horizontal="center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4" fontId="34" fillId="18" borderId="13" xfId="0" applyNumberFormat="1" applyFont="1" applyFill="1" applyBorder="1" applyAlignment="1">
      <alignment horizontal="right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170" fontId="4" fillId="13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7" fillId="13" borderId="20" xfId="0" applyFont="1" applyFill="1" applyBorder="1" applyAlignment="1">
      <alignment horizontal="center" vertical="center" wrapText="1"/>
    </xf>
    <xf numFmtId="0" fontId="17" fillId="13" borderId="21" xfId="0" applyFont="1" applyFill="1" applyBorder="1" applyAlignment="1">
      <alignment horizontal="center" vertical="center" wrapText="1"/>
    </xf>
    <xf numFmtId="0" fontId="17" fillId="13" borderId="22" xfId="0" applyFont="1" applyFill="1" applyBorder="1" applyAlignment="1">
      <alignment horizontal="center" vertical="center" wrapText="1"/>
    </xf>
    <xf numFmtId="0" fontId="1" fillId="18" borderId="13" xfId="0" applyFont="1" applyFill="1" applyBorder="1" applyAlignment="1">
      <alignment horizontal="center" vertical="center" wrapText="1"/>
    </xf>
    <xf numFmtId="0" fontId="20" fillId="11" borderId="13" xfId="0" applyFont="1" applyFill="1" applyBorder="1" applyAlignment="1">
      <alignment horizontal="center" vertical="center" wrapText="1"/>
    </xf>
    <xf numFmtId="0" fontId="41" fillId="13" borderId="20" xfId="0" applyFont="1" applyFill="1" applyBorder="1" applyAlignment="1">
      <alignment horizontal="center" vertical="center" wrapText="1"/>
    </xf>
    <xf numFmtId="0" fontId="41" fillId="13" borderId="21" xfId="0" applyFont="1" applyFill="1" applyBorder="1" applyAlignment="1">
      <alignment horizontal="center" vertical="center" wrapText="1"/>
    </xf>
    <xf numFmtId="0" fontId="41" fillId="13" borderId="22" xfId="0" applyFont="1" applyFill="1" applyBorder="1" applyAlignment="1">
      <alignment horizontal="center" vertical="center" wrapText="1"/>
    </xf>
    <xf numFmtId="0" fontId="22" fillId="11" borderId="13" xfId="0" applyFont="1" applyFill="1" applyBorder="1" applyAlignment="1">
      <alignment horizontal="center" vertical="center" wrapText="1"/>
    </xf>
    <xf numFmtId="0" fontId="24" fillId="18" borderId="23" xfId="0" applyFont="1" applyFill="1" applyBorder="1" applyAlignment="1">
      <alignment horizontal="center" vertical="center" wrapText="1"/>
    </xf>
    <xf numFmtId="0" fontId="24" fillId="18" borderId="24" xfId="0" applyFont="1" applyFill="1" applyBorder="1" applyAlignment="1">
      <alignment horizontal="center" vertical="center" wrapText="1"/>
    </xf>
    <xf numFmtId="0" fontId="24" fillId="18" borderId="25" xfId="0" applyFont="1" applyFill="1" applyBorder="1" applyAlignment="1">
      <alignment horizontal="center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35" fillId="18" borderId="16" xfId="0" applyFont="1" applyFill="1" applyBorder="1" applyAlignment="1">
      <alignment horizontal="center" vertical="center" wrapText="1"/>
    </xf>
    <xf numFmtId="0" fontId="29" fillId="13" borderId="13" xfId="0" applyFont="1" applyFill="1" applyBorder="1" applyAlignment="1">
      <alignment horizontal="center" vertical="center" wrapText="1"/>
    </xf>
    <xf numFmtId="0" fontId="4" fillId="29" borderId="13" xfId="0" applyFont="1" applyFill="1" applyBorder="1" applyAlignment="1">
      <alignment horizontal="center" vertical="center" wrapText="1"/>
    </xf>
    <xf numFmtId="0" fontId="4" fillId="30" borderId="13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164" fontId="4" fillId="18" borderId="13" xfId="0" applyNumberFormat="1" applyFont="1" applyFill="1" applyBorder="1" applyAlignment="1">
      <alignment horizontal="right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 wrapText="1"/>
    </xf>
    <xf numFmtId="0" fontId="22" fillId="11" borderId="16" xfId="0" applyFont="1" applyFill="1" applyBorder="1" applyAlignment="1">
      <alignment horizontal="center" vertical="center" wrapText="1"/>
    </xf>
    <xf numFmtId="0" fontId="14" fillId="13" borderId="13" xfId="0" applyFont="1" applyFill="1" applyBorder="1" applyAlignment="1">
      <alignment horizontal="center" vertical="center" wrapText="1"/>
    </xf>
    <xf numFmtId="0" fontId="20" fillId="11" borderId="14" xfId="0" applyFont="1" applyFill="1" applyBorder="1" applyAlignment="1">
      <alignment horizontal="center" vertical="center" wrapText="1"/>
    </xf>
    <xf numFmtId="0" fontId="20" fillId="11" borderId="15" xfId="0" applyFont="1" applyFill="1" applyBorder="1" applyAlignment="1">
      <alignment horizontal="center" vertical="center" wrapText="1"/>
    </xf>
    <xf numFmtId="0" fontId="20" fillId="11" borderId="16" xfId="0" applyFont="1" applyFill="1" applyBorder="1" applyAlignment="1">
      <alignment horizontal="center" vertical="center" wrapText="1"/>
    </xf>
    <xf numFmtId="164" fontId="34" fillId="12" borderId="13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" fillId="29" borderId="13" xfId="0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righ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18" borderId="14" xfId="0" applyFont="1" applyFill="1" applyBorder="1" applyAlignment="1">
      <alignment horizontal="center" vertical="center" wrapText="1"/>
    </xf>
    <xf numFmtId="0" fontId="14" fillId="18" borderId="15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164" fontId="34" fillId="22" borderId="13" xfId="0" applyNumberFormat="1" applyFont="1" applyFill="1" applyBorder="1" applyAlignment="1">
      <alignment horizontal="center" vertical="center" wrapText="1"/>
    </xf>
    <xf numFmtId="0" fontId="4" fillId="13" borderId="13" xfId="0" applyFont="1" applyFill="1" applyBorder="1" applyAlignment="1">
      <alignment horizontal="center" vertical="center" wrapText="1"/>
    </xf>
    <xf numFmtId="0" fontId="20" fillId="20" borderId="13" xfId="0" applyFont="1" applyFill="1" applyBorder="1" applyAlignment="1">
      <alignment horizontal="center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22" fillId="20" borderId="14" xfId="0" applyFont="1" applyFill="1" applyBorder="1" applyAlignment="1">
      <alignment horizontal="center" vertical="center" wrapText="1"/>
    </xf>
    <xf numFmtId="0" fontId="22" fillId="20" borderId="15" xfId="0" applyFont="1" applyFill="1" applyBorder="1" applyAlignment="1">
      <alignment horizontal="center" vertical="center" wrapText="1"/>
    </xf>
    <xf numFmtId="0" fontId="22" fillId="20" borderId="16" xfId="0" applyFont="1" applyFill="1" applyBorder="1" applyAlignment="1">
      <alignment horizontal="center" vertical="center" wrapText="1"/>
    </xf>
    <xf numFmtId="0" fontId="4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0" fontId="4" fillId="18" borderId="14" xfId="0" applyFont="1" applyFill="1" applyBorder="1" applyAlignment="1">
      <alignment horizontal="center" vertical="center" wrapText="1"/>
    </xf>
    <xf numFmtId="0" fontId="4" fillId="18" borderId="15" xfId="0" applyFont="1" applyFill="1" applyBorder="1" applyAlignment="1">
      <alignment horizontal="center" vertical="center" wrapText="1"/>
    </xf>
    <xf numFmtId="0" fontId="4" fillId="18" borderId="16" xfId="0" applyFont="1" applyFill="1" applyBorder="1" applyAlignment="1">
      <alignment horizontal="center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 vertical="center" wrapText="1"/>
    </xf>
    <xf numFmtId="0" fontId="14" fillId="13" borderId="15" xfId="0" applyFont="1" applyFill="1" applyBorder="1" applyAlignment="1">
      <alignment horizontal="center" vertical="center" wrapText="1"/>
    </xf>
    <xf numFmtId="0" fontId="14" fillId="13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8" fillId="10" borderId="13" xfId="0" applyFont="1" applyFill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34" fillId="18" borderId="23" xfId="0" applyFont="1" applyFill="1" applyBorder="1" applyAlignment="1">
      <alignment horizontal="center" vertical="center" wrapText="1"/>
    </xf>
    <xf numFmtId="0" fontId="34" fillId="18" borderId="24" xfId="0" applyFont="1" applyFill="1" applyBorder="1" applyAlignment="1">
      <alignment horizontal="center" vertical="center" wrapText="1"/>
    </xf>
    <xf numFmtId="0" fontId="34" fillId="18" borderId="25" xfId="0" applyFont="1" applyFill="1" applyBorder="1" applyAlignment="1">
      <alignment horizontal="center" vertical="center" wrapText="1"/>
    </xf>
    <xf numFmtId="0" fontId="36" fillId="11" borderId="6" xfId="0" applyFont="1" applyFill="1" applyBorder="1" applyAlignment="1">
      <alignment horizontal="center" vertical="center" wrapText="1"/>
    </xf>
    <xf numFmtId="0" fontId="36" fillId="11" borderId="3" xfId="0" applyFont="1" applyFill="1" applyBorder="1" applyAlignment="1">
      <alignment horizontal="center" vertical="center" wrapText="1"/>
    </xf>
    <xf numFmtId="49" fontId="13" fillId="21" borderId="17" xfId="0" applyNumberFormat="1" applyFont="1" applyFill="1" applyBorder="1" applyAlignment="1">
      <alignment horizontal="center" vertical="center" wrapText="1"/>
    </xf>
    <xf numFmtId="49" fontId="13" fillId="21" borderId="18" xfId="0" applyNumberFormat="1" applyFont="1" applyFill="1" applyBorder="1" applyAlignment="1">
      <alignment horizontal="center" vertical="center" wrapText="1"/>
    </xf>
    <xf numFmtId="49" fontId="13" fillId="21" borderId="19" xfId="0" applyNumberFormat="1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24" fillId="18" borderId="13" xfId="0" applyFont="1" applyFill="1" applyBorder="1" applyAlignment="1">
      <alignment horizontal="center" vertical="center" wrapText="1"/>
    </xf>
    <xf numFmtId="1" fontId="24" fillId="2" borderId="13" xfId="0" applyNumberFormat="1" applyFont="1" applyFill="1" applyBorder="1" applyAlignment="1">
      <alignment horizontal="center" vertical="center" wrapText="1"/>
    </xf>
    <xf numFmtId="1" fontId="34" fillId="2" borderId="13" xfId="0" applyNumberFormat="1" applyFont="1" applyFill="1" applyBorder="1" applyAlignment="1">
      <alignment horizontal="center" vertical="center" wrapText="1"/>
    </xf>
    <xf numFmtId="0" fontId="24" fillId="13" borderId="13" xfId="0" applyFont="1" applyFill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36" fillId="13" borderId="13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164" fontId="4" fillId="30" borderId="13" xfId="0" applyNumberFormat="1" applyFont="1" applyFill="1" applyBorder="1" applyAlignment="1">
      <alignment horizontal="right" vertical="center" wrapText="1"/>
    </xf>
    <xf numFmtId="0" fontId="41" fillId="13" borderId="14" xfId="0" applyFont="1" applyFill="1" applyBorder="1" applyAlignment="1">
      <alignment horizontal="center" vertical="center" wrapText="1"/>
    </xf>
    <xf numFmtId="0" fontId="41" fillId="13" borderId="15" xfId="0" applyFont="1" applyFill="1" applyBorder="1" applyAlignment="1">
      <alignment horizontal="center" vertical="center" wrapText="1"/>
    </xf>
    <xf numFmtId="0" fontId="41" fillId="13" borderId="16" xfId="0" applyFont="1" applyFill="1" applyBorder="1" applyAlignment="1">
      <alignment horizontal="center" vertical="center" wrapText="1"/>
    </xf>
    <xf numFmtId="0" fontId="53" fillId="11" borderId="4" xfId="0" applyFont="1" applyFill="1" applyBorder="1" applyAlignment="1">
      <alignment horizontal="center" vertical="center" wrapText="1"/>
    </xf>
    <xf numFmtId="0" fontId="53" fillId="11" borderId="6" xfId="0" applyFont="1" applyFill="1" applyBorder="1" applyAlignment="1">
      <alignment horizontal="center" vertical="center" wrapText="1"/>
    </xf>
    <xf numFmtId="0" fontId="25" fillId="11" borderId="3" xfId="0" applyFont="1" applyFill="1" applyBorder="1" applyAlignment="1">
      <alignment horizontal="center" vertical="center" wrapText="1"/>
    </xf>
    <xf numFmtId="164" fontId="4" fillId="29" borderId="13" xfId="0" applyNumberFormat="1" applyFont="1" applyFill="1" applyBorder="1" applyAlignment="1">
      <alignment horizontal="right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57" fillId="31" borderId="13" xfId="0" applyFont="1" applyFill="1" applyBorder="1" applyAlignment="1">
      <alignment horizontal="center" vertical="center" wrapText="1"/>
    </xf>
    <xf numFmtId="0" fontId="35" fillId="18" borderId="26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 wrapText="1"/>
    </xf>
    <xf numFmtId="1" fontId="24" fillId="18" borderId="13" xfId="0" applyNumberFormat="1" applyFont="1" applyFill="1" applyBorder="1" applyAlignment="1">
      <alignment horizontal="center" vertical="center" wrapText="1"/>
    </xf>
    <xf numFmtId="1" fontId="34" fillId="18" borderId="13" xfId="0" applyNumberFormat="1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164" fontId="4" fillId="13" borderId="14" xfId="0" applyNumberFormat="1" applyFont="1" applyFill="1" applyBorder="1" applyAlignment="1">
      <alignment horizontal="right" vertical="center" wrapText="1"/>
    </xf>
    <xf numFmtId="164" fontId="4" fillId="13" borderId="15" xfId="0" applyNumberFormat="1" applyFont="1" applyFill="1" applyBorder="1" applyAlignment="1">
      <alignment horizontal="right" vertical="center" wrapText="1"/>
    </xf>
    <xf numFmtId="164" fontId="4" fillId="13" borderId="16" xfId="0" applyNumberFormat="1" applyFont="1" applyFill="1" applyBorder="1" applyAlignment="1">
      <alignment horizontal="right" vertical="center" wrapText="1"/>
    </xf>
    <xf numFmtId="164" fontId="24" fillId="18" borderId="13" xfId="0" applyNumberFormat="1" applyFont="1" applyFill="1" applyBorder="1" applyAlignment="1">
      <alignment horizontal="right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23" fillId="2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164" fontId="36" fillId="13" borderId="13" xfId="0" applyNumberFormat="1" applyFont="1" applyFill="1" applyBorder="1" applyAlignment="1">
      <alignment horizontal="right" vertical="center" wrapText="1"/>
    </xf>
    <xf numFmtId="0" fontId="35" fillId="0" borderId="13" xfId="0" applyFont="1" applyBorder="1" applyAlignment="1">
      <alignment horizontal="center" vertical="center" wrapText="1"/>
    </xf>
    <xf numFmtId="0" fontId="36" fillId="2" borderId="14" xfId="0" applyFont="1" applyFill="1" applyBorder="1" applyAlignment="1">
      <alignment horizontal="center" vertical="center" wrapText="1"/>
    </xf>
    <xf numFmtId="0" fontId="36" fillId="2" borderId="15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166" fontId="34" fillId="13" borderId="14" xfId="0" applyNumberFormat="1" applyFont="1" applyFill="1" applyBorder="1" applyAlignment="1">
      <alignment horizontal="right" vertical="center" wrapText="1"/>
    </xf>
    <xf numFmtId="166" fontId="34" fillId="13" borderId="15" xfId="0" applyNumberFormat="1" applyFont="1" applyFill="1" applyBorder="1" applyAlignment="1">
      <alignment horizontal="right" vertical="center" wrapText="1"/>
    </xf>
    <xf numFmtId="166" fontId="34" fillId="13" borderId="16" xfId="0" applyNumberFormat="1" applyFont="1" applyFill="1" applyBorder="1" applyAlignment="1">
      <alignment horizontal="right" vertical="center" wrapText="1"/>
    </xf>
    <xf numFmtId="49" fontId="25" fillId="13" borderId="13" xfId="0" applyNumberFormat="1" applyFont="1" applyFill="1" applyBorder="1" applyAlignment="1">
      <alignment horizontal="center" vertical="center" wrapText="1"/>
    </xf>
    <xf numFmtId="49" fontId="14" fillId="18" borderId="13" xfId="0" applyNumberFormat="1" applyFont="1" applyFill="1" applyBorder="1" applyAlignment="1">
      <alignment horizontal="center" vertical="center" wrapText="1"/>
    </xf>
    <xf numFmtId="164" fontId="34" fillId="13" borderId="14" xfId="0" applyNumberFormat="1" applyFont="1" applyFill="1" applyBorder="1" applyAlignment="1">
      <alignment horizontal="center" vertical="center" wrapText="1"/>
    </xf>
    <xf numFmtId="164" fontId="34" fillId="13" borderId="15" xfId="0" applyNumberFormat="1" applyFont="1" applyFill="1" applyBorder="1" applyAlignment="1">
      <alignment horizontal="center" vertical="center" wrapText="1"/>
    </xf>
    <xf numFmtId="164" fontId="34" fillId="13" borderId="16" xfId="0" applyNumberFormat="1" applyFont="1" applyFill="1" applyBorder="1" applyAlignment="1">
      <alignment horizontal="center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13" fillId="26" borderId="13" xfId="0" applyNumberFormat="1" applyFont="1" applyFill="1" applyBorder="1" applyAlignment="1">
      <alignment horizontal="center" vertical="center" wrapText="1"/>
    </xf>
    <xf numFmtId="164" fontId="34" fillId="13" borderId="17" xfId="0" applyNumberFormat="1" applyFont="1" applyFill="1" applyBorder="1" applyAlignment="1">
      <alignment horizontal="right" vertical="center" wrapText="1"/>
    </xf>
    <xf numFmtId="49" fontId="25" fillId="18" borderId="13" xfId="0" applyNumberFormat="1" applyFont="1" applyFill="1" applyBorder="1" applyAlignment="1">
      <alignment horizontal="center" vertical="center" wrapText="1"/>
    </xf>
    <xf numFmtId="0" fontId="23" fillId="13" borderId="13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5" fillId="11" borderId="13" xfId="0" applyFont="1" applyFill="1" applyBorder="1" applyAlignment="1">
      <alignment horizontal="center" vertical="center" wrapText="1"/>
    </xf>
    <xf numFmtId="0" fontId="22" fillId="10" borderId="13" xfId="0" applyFont="1" applyFill="1" applyBorder="1" applyAlignment="1">
      <alignment horizontal="center" vertical="center" wrapText="1"/>
    </xf>
    <xf numFmtId="164" fontId="4" fillId="13" borderId="14" xfId="0" applyNumberFormat="1" applyFont="1" applyFill="1" applyBorder="1" applyAlignment="1">
      <alignment horizontal="center" vertical="center" wrapText="1"/>
    </xf>
    <xf numFmtId="164" fontId="4" fillId="13" borderId="15" xfId="0" applyNumberFormat="1" applyFont="1" applyFill="1" applyBorder="1" applyAlignment="1">
      <alignment horizontal="center" vertical="center" wrapText="1"/>
    </xf>
    <xf numFmtId="164" fontId="4" fillId="13" borderId="16" xfId="0" applyNumberFormat="1" applyFont="1" applyFill="1" applyBorder="1" applyAlignment="1">
      <alignment horizontal="center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166" fontId="4" fillId="16" borderId="13" xfId="0" applyNumberFormat="1" applyFont="1" applyFill="1" applyBorder="1" applyAlignment="1">
      <alignment horizontal="right" vertical="center" wrapText="1"/>
    </xf>
    <xf numFmtId="49" fontId="41" fillId="7" borderId="13" xfId="0" applyNumberFormat="1" applyFont="1" applyFill="1" applyBorder="1" applyAlignment="1">
      <alignment horizontal="center" vertical="center" wrapText="1"/>
    </xf>
    <xf numFmtId="49" fontId="42" fillId="26" borderId="13" xfId="0" applyNumberFormat="1" applyFont="1" applyFill="1" applyBorder="1" applyAlignment="1">
      <alignment horizontal="center" vertical="center" wrapText="1"/>
    </xf>
    <xf numFmtId="49" fontId="6" fillId="7" borderId="13" xfId="0" applyNumberFormat="1" applyFont="1" applyFill="1" applyBorder="1" applyAlignment="1">
      <alignment horizontal="center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4" fillId="0" borderId="14" xfId="0" applyNumberFormat="1" applyFont="1" applyBorder="1" applyAlignment="1">
      <alignment horizontal="right" vertical="center" wrapText="1"/>
    </xf>
    <xf numFmtId="166" fontId="4" fillId="0" borderId="15" xfId="0" applyNumberFormat="1" applyFont="1" applyBorder="1" applyAlignment="1">
      <alignment horizontal="right" vertical="center" wrapText="1"/>
    </xf>
    <xf numFmtId="166" fontId="4" fillId="0" borderId="16" xfId="0" applyNumberFormat="1" applyFont="1" applyBorder="1" applyAlignment="1">
      <alignment horizontal="right" vertical="center" wrapText="1"/>
    </xf>
    <xf numFmtId="0" fontId="22" fillId="20" borderId="13" xfId="0" applyFont="1" applyFill="1" applyBorder="1" applyAlignment="1">
      <alignment horizontal="center" vertical="center" wrapText="1"/>
    </xf>
    <xf numFmtId="49" fontId="13" fillId="21" borderId="13" xfId="0" applyNumberFormat="1" applyFont="1" applyFill="1" applyBorder="1" applyAlignment="1">
      <alignment horizontal="center" vertical="center" wrapText="1"/>
    </xf>
    <xf numFmtId="171" fontId="24" fillId="13" borderId="13" xfId="0" applyNumberFormat="1" applyFont="1" applyFill="1" applyBorder="1" applyAlignment="1">
      <alignment horizontal="right" vertical="center" wrapText="1"/>
    </xf>
    <xf numFmtId="0" fontId="45" fillId="13" borderId="13" xfId="0" applyFont="1" applyFill="1" applyBorder="1" applyAlignment="1">
      <alignment horizontal="center" vertical="center" wrapText="1"/>
    </xf>
    <xf numFmtId="171" fontId="4" fillId="18" borderId="13" xfId="0" applyNumberFormat="1" applyFont="1" applyFill="1" applyBorder="1" applyAlignment="1">
      <alignment horizontal="righ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18" borderId="2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 wrapText="1"/>
    </xf>
    <xf numFmtId="171" fontId="4" fillId="13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0" fontId="6" fillId="13" borderId="13" xfId="0" applyFont="1" applyFill="1" applyBorder="1" applyAlignment="1">
      <alignment horizontal="center" vertical="center"/>
    </xf>
    <xf numFmtId="0" fontId="14" fillId="0" borderId="38" xfId="0" applyFont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49" fontId="13" fillId="27" borderId="6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49" fontId="6" fillId="7" borderId="6" xfId="0" applyNumberFormat="1" applyFont="1" applyFill="1" applyBorder="1" applyAlignment="1">
      <alignment horizontal="center" vertical="center" wrapText="1"/>
    </xf>
    <xf numFmtId="0" fontId="4" fillId="20" borderId="13" xfId="0" applyFont="1" applyFill="1" applyBorder="1" applyAlignment="1">
      <alignment horizontal="center" vertical="center" wrapText="1"/>
    </xf>
    <xf numFmtId="0" fontId="14" fillId="20" borderId="13" xfId="0" applyFont="1" applyFill="1" applyBorder="1" applyAlignment="1">
      <alignment horizontal="center" vertical="center" wrapText="1"/>
    </xf>
    <xf numFmtId="168" fontId="23" fillId="13" borderId="13" xfId="0" applyNumberFormat="1" applyFont="1" applyFill="1" applyBorder="1" applyAlignment="1">
      <alignment horizontal="right" vertical="center" wrapText="1"/>
    </xf>
    <xf numFmtId="0" fontId="8" fillId="32" borderId="14" xfId="0" applyFont="1" applyFill="1" applyBorder="1" applyAlignment="1">
      <alignment horizontal="center" vertical="center" wrapText="1"/>
    </xf>
    <xf numFmtId="0" fontId="8" fillId="32" borderId="15" xfId="0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 wrapText="1"/>
    </xf>
    <xf numFmtId="164" fontId="4" fillId="18" borderId="14" xfId="0" applyNumberFormat="1" applyFont="1" applyFill="1" applyBorder="1" applyAlignment="1">
      <alignment horizontal="center" vertical="center" wrapText="1"/>
    </xf>
    <xf numFmtId="164" fontId="4" fillId="18" borderId="15" xfId="0" applyNumberFormat="1" applyFont="1" applyFill="1" applyBorder="1" applyAlignment="1">
      <alignment horizontal="center" vertical="center" wrapText="1"/>
    </xf>
    <xf numFmtId="164" fontId="4" fillId="18" borderId="16" xfId="0" applyNumberFormat="1" applyFont="1" applyFill="1" applyBorder="1" applyAlignment="1">
      <alignment horizontal="center" vertical="center" wrapText="1"/>
    </xf>
    <xf numFmtId="0" fontId="41" fillId="13" borderId="13" xfId="0" applyFont="1" applyFill="1" applyBorder="1" applyAlignment="1">
      <alignment horizontal="center" vertical="center" wrapText="1"/>
    </xf>
    <xf numFmtId="0" fontId="20" fillId="10" borderId="13" xfId="0" applyFont="1" applyFill="1" applyBorder="1" applyAlignment="1">
      <alignment horizontal="center" vertical="center" wrapText="1"/>
    </xf>
    <xf numFmtId="0" fontId="25" fillId="20" borderId="13" xfId="0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0" fontId="10" fillId="11" borderId="13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4" fontId="34" fillId="0" borderId="13" xfId="0" applyNumberFormat="1" applyFont="1" applyBorder="1" applyAlignment="1">
      <alignment horizontal="right" vertical="center" wrapText="1"/>
    </xf>
    <xf numFmtId="0" fontId="24" fillId="18" borderId="14" xfId="0" applyFont="1" applyFill="1" applyBorder="1" applyAlignment="1">
      <alignment horizontal="center" vertical="center" wrapText="1"/>
    </xf>
    <xf numFmtId="0" fontId="24" fillId="18" borderId="15" xfId="0" applyFont="1" applyFill="1" applyBorder="1" applyAlignment="1">
      <alignment horizontal="center" vertical="center" wrapText="1"/>
    </xf>
    <xf numFmtId="0" fontId="24" fillId="18" borderId="16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164" fontId="4" fillId="0" borderId="14" xfId="0" applyNumberFormat="1" applyFont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55" fillId="0" borderId="14" xfId="0" applyFont="1" applyBorder="1" applyAlignment="1">
      <alignment horizontal="center" vertical="center" wrapText="1"/>
    </xf>
    <xf numFmtId="0" fontId="55" fillId="0" borderId="15" xfId="0" applyFont="1" applyBorder="1" applyAlignment="1">
      <alignment horizontal="center" vertical="center" wrapText="1"/>
    </xf>
    <xf numFmtId="0" fontId="55" fillId="0" borderId="16" xfId="0" applyFont="1" applyBorder="1" applyAlignment="1">
      <alignment horizontal="center" vertical="center" wrapText="1"/>
    </xf>
    <xf numFmtId="1" fontId="4" fillId="18" borderId="13" xfId="0" applyNumberFormat="1" applyFont="1" applyFill="1" applyBorder="1" applyAlignment="1">
      <alignment horizontal="center" vertical="center" wrapText="1"/>
    </xf>
    <xf numFmtId="0" fontId="14" fillId="11" borderId="30" xfId="0" applyFont="1" applyFill="1" applyBorder="1" applyAlignment="1">
      <alignment horizontal="center" vertical="center" wrapText="1"/>
    </xf>
    <xf numFmtId="0" fontId="14" fillId="11" borderId="31" xfId="0" applyFont="1" applyFill="1" applyBorder="1" applyAlignment="1">
      <alignment horizontal="center" vertical="center" wrapText="1"/>
    </xf>
    <xf numFmtId="0" fontId="14" fillId="11" borderId="28" xfId="0" applyFont="1" applyFill="1" applyBorder="1" applyAlignment="1">
      <alignment horizontal="center" vertical="center" wrapText="1"/>
    </xf>
    <xf numFmtId="0" fontId="36" fillId="11" borderId="30" xfId="0" applyFont="1" applyFill="1" applyBorder="1" applyAlignment="1">
      <alignment horizontal="center" vertical="center" wrapText="1"/>
    </xf>
    <xf numFmtId="0" fontId="36" fillId="11" borderId="31" xfId="0" applyFont="1" applyFill="1" applyBorder="1" applyAlignment="1">
      <alignment horizontal="center" vertical="center" wrapText="1"/>
    </xf>
    <xf numFmtId="0" fontId="36" fillId="11" borderId="28" xfId="0" applyFont="1" applyFill="1" applyBorder="1" applyAlignment="1">
      <alignment horizontal="center" vertical="center" wrapText="1"/>
    </xf>
    <xf numFmtId="164" fontId="34" fillId="29" borderId="13" xfId="0" applyNumberFormat="1" applyFont="1" applyFill="1" applyBorder="1" applyAlignment="1">
      <alignment horizontal="right" vertical="center" wrapText="1"/>
    </xf>
    <xf numFmtId="0" fontId="36" fillId="11" borderId="13" xfId="0" applyFont="1" applyFill="1" applyBorder="1" applyAlignment="1">
      <alignment horizontal="center" vertical="center" wrapText="1"/>
    </xf>
    <xf numFmtId="0" fontId="6" fillId="29" borderId="14" xfId="0" applyFont="1" applyFill="1" applyBorder="1" applyAlignment="1">
      <alignment horizontal="center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center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0" fontId="41" fillId="13" borderId="32" xfId="0" applyFont="1" applyFill="1" applyBorder="1" applyAlignment="1">
      <alignment horizontal="center" vertical="center" wrapText="1"/>
    </xf>
    <xf numFmtId="0" fontId="41" fillId="13" borderId="29" xfId="0" applyFont="1" applyFill="1" applyBorder="1" applyAlignment="1">
      <alignment horizontal="center" vertical="center" wrapText="1"/>
    </xf>
    <xf numFmtId="0" fontId="41" fillId="13" borderId="27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E7A6F4"/>
      <rgbColor rgb="FFFFCCFF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4A452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0C0C0"/>
      <color rgb="FFFFFF99"/>
      <color rgb="FF99FF99"/>
      <color rgb="FFFFFFCC"/>
      <color rgb="FFE1A6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P20615"/>
  <sheetViews>
    <sheetView tabSelected="1" view="pageLayout" topLeftCell="D1" zoomScale="110" zoomScaleNormal="118" zoomScaleSheetLayoutView="118" zoomScalePageLayoutView="110" workbookViewId="0">
      <selection activeCell="I784" sqref="I784"/>
    </sheetView>
  </sheetViews>
  <sheetFormatPr defaultColWidth="9.140625" defaultRowHeight="14.25"/>
  <cols>
    <col min="1" max="1" width="4.140625" style="16" customWidth="1"/>
    <col min="2" max="2" width="27" style="1" customWidth="1"/>
    <col min="3" max="3" width="3.85546875" style="1" customWidth="1"/>
    <col min="4" max="4" width="3.7109375" style="1" customWidth="1"/>
    <col min="5" max="5" width="8.42578125" style="1" customWidth="1"/>
    <col min="6" max="6" width="12.42578125" style="1" customWidth="1"/>
    <col min="7" max="7" width="5.5703125" style="1" customWidth="1"/>
    <col min="8" max="8" width="4.140625" style="1" customWidth="1"/>
    <col min="9" max="9" width="14" style="1" customWidth="1"/>
    <col min="10" max="10" width="0.140625" style="1" hidden="1" customWidth="1"/>
    <col min="11" max="11" width="16" style="1" hidden="1" customWidth="1"/>
    <col min="12" max="12" width="11.7109375" style="1" hidden="1" customWidth="1"/>
    <col min="13" max="13" width="12.7109375" style="17" hidden="1" customWidth="1"/>
    <col min="14" max="23" width="12.7109375" style="1" customWidth="1"/>
    <col min="24" max="24" width="13.5703125" style="1" customWidth="1"/>
    <col min="25" max="25" width="9.7109375" style="14" hidden="1" customWidth="1"/>
    <col min="26" max="27" width="1.42578125" style="1" hidden="1" customWidth="1"/>
    <col min="28" max="195" width="0" style="1" hidden="1" customWidth="1"/>
    <col min="196" max="196" width="1.7109375" style="1" hidden="1" customWidth="1"/>
    <col min="197" max="197" width="16.7109375" style="1" bestFit="1" customWidth="1"/>
    <col min="198" max="16384" width="9.140625" style="1"/>
  </cols>
  <sheetData>
    <row r="1" spans="1:25" ht="14.25" customHeight="1">
      <c r="A1" s="541" t="s">
        <v>0</v>
      </c>
      <c r="B1" s="541" t="s">
        <v>1</v>
      </c>
      <c r="C1" s="542" t="s">
        <v>2</v>
      </c>
      <c r="D1" s="542"/>
      <c r="E1" s="543" t="s">
        <v>3</v>
      </c>
      <c r="F1" s="544" t="s">
        <v>67</v>
      </c>
      <c r="G1" s="542" t="s">
        <v>4</v>
      </c>
      <c r="H1" s="545"/>
      <c r="I1" s="550" t="s">
        <v>234</v>
      </c>
      <c r="J1" s="550"/>
      <c r="K1" s="550"/>
      <c r="L1" s="550"/>
      <c r="M1" s="550"/>
      <c r="N1" s="550"/>
      <c r="O1" s="550"/>
      <c r="P1" s="550"/>
      <c r="Q1" s="550"/>
      <c r="R1" s="550"/>
      <c r="S1" s="550"/>
      <c r="T1" s="550"/>
      <c r="U1" s="550"/>
      <c r="V1" s="550"/>
      <c r="W1" s="550"/>
      <c r="X1" s="549" t="s">
        <v>169</v>
      </c>
    </row>
    <row r="2" spans="1:25" ht="3.75" customHeight="1">
      <c r="A2" s="541"/>
      <c r="B2" s="541"/>
      <c r="C2" s="542"/>
      <c r="D2" s="542"/>
      <c r="E2" s="543"/>
      <c r="F2" s="544"/>
      <c r="G2" s="542"/>
      <c r="H2" s="545"/>
      <c r="I2" s="550"/>
      <c r="J2" s="550"/>
      <c r="K2" s="550"/>
      <c r="L2" s="550"/>
      <c r="M2" s="550"/>
      <c r="N2" s="550"/>
      <c r="O2" s="550"/>
      <c r="P2" s="550"/>
      <c r="Q2" s="550"/>
      <c r="R2" s="550"/>
      <c r="S2" s="550"/>
      <c r="T2" s="550"/>
      <c r="U2" s="550"/>
      <c r="V2" s="550"/>
      <c r="W2" s="550"/>
      <c r="X2" s="549"/>
    </row>
    <row r="3" spans="1:25" ht="19.5" customHeight="1">
      <c r="A3" s="541"/>
      <c r="B3" s="541"/>
      <c r="C3" s="73" t="s">
        <v>5</v>
      </c>
      <c r="D3" s="73" t="s">
        <v>6</v>
      </c>
      <c r="E3" s="543"/>
      <c r="F3" s="544"/>
      <c r="G3" s="73" t="s">
        <v>7</v>
      </c>
      <c r="H3" s="302" t="s">
        <v>8</v>
      </c>
      <c r="I3" s="304" t="s">
        <v>69</v>
      </c>
      <c r="J3" s="305">
        <v>2019</v>
      </c>
      <c r="K3" s="305">
        <v>2020</v>
      </c>
      <c r="L3" s="305">
        <v>2022</v>
      </c>
      <c r="M3" s="305">
        <v>2024</v>
      </c>
      <c r="N3" s="305">
        <v>2025</v>
      </c>
      <c r="O3" s="305">
        <v>2026</v>
      </c>
      <c r="P3" s="305">
        <v>2027</v>
      </c>
      <c r="Q3" s="305">
        <v>2028</v>
      </c>
      <c r="R3" s="305">
        <v>2029</v>
      </c>
      <c r="S3" s="305">
        <v>2030</v>
      </c>
      <c r="T3" s="305">
        <v>2031</v>
      </c>
      <c r="U3" s="305">
        <v>2032</v>
      </c>
      <c r="V3" s="306">
        <v>2033</v>
      </c>
      <c r="W3" s="306">
        <v>2034</v>
      </c>
      <c r="X3" s="549"/>
    </row>
    <row r="4" spans="1:25" ht="11.25" customHeight="1">
      <c r="A4" s="41">
        <v>1</v>
      </c>
      <c r="B4" s="74">
        <v>2</v>
      </c>
      <c r="C4" s="74">
        <v>3</v>
      </c>
      <c r="D4" s="74">
        <v>4</v>
      </c>
      <c r="E4" s="74">
        <v>5</v>
      </c>
      <c r="F4" s="74">
        <v>5</v>
      </c>
      <c r="G4" s="74">
        <v>7</v>
      </c>
      <c r="H4" s="74">
        <v>8</v>
      </c>
      <c r="I4" s="303">
        <v>9</v>
      </c>
      <c r="J4" s="303">
        <v>9</v>
      </c>
      <c r="K4" s="303">
        <v>10</v>
      </c>
      <c r="L4" s="303">
        <v>11</v>
      </c>
      <c r="M4" s="303">
        <v>10</v>
      </c>
      <c r="N4" s="303">
        <v>11</v>
      </c>
      <c r="O4" s="303">
        <v>12</v>
      </c>
      <c r="P4" s="303">
        <v>13</v>
      </c>
      <c r="Q4" s="303">
        <v>14</v>
      </c>
      <c r="R4" s="303">
        <v>15</v>
      </c>
      <c r="S4" s="303">
        <v>16</v>
      </c>
      <c r="T4" s="303">
        <v>17</v>
      </c>
      <c r="U4" s="303">
        <v>18</v>
      </c>
      <c r="V4" s="303">
        <v>19</v>
      </c>
      <c r="W4" s="303">
        <v>20</v>
      </c>
      <c r="X4" s="42">
        <v>21</v>
      </c>
    </row>
    <row r="5" spans="1:25" ht="15.75" hidden="1" customHeight="1">
      <c r="A5" s="44" t="s">
        <v>9</v>
      </c>
      <c r="B5" s="4" t="s">
        <v>10</v>
      </c>
      <c r="C5" s="5"/>
      <c r="D5" s="5"/>
      <c r="E5" s="6"/>
      <c r="F5" s="2"/>
      <c r="G5" s="2"/>
      <c r="H5" s="2"/>
      <c r="I5" s="2"/>
      <c r="J5" s="7">
        <v>20563295</v>
      </c>
      <c r="K5" s="7">
        <v>8287601</v>
      </c>
      <c r="L5" s="7">
        <v>7832930</v>
      </c>
      <c r="M5" s="7">
        <v>10318151</v>
      </c>
      <c r="N5" s="7">
        <v>9655115</v>
      </c>
      <c r="O5" s="7">
        <v>9359874</v>
      </c>
      <c r="P5" s="7">
        <v>0</v>
      </c>
      <c r="Q5" s="7"/>
      <c r="R5" s="7"/>
      <c r="S5" s="7"/>
      <c r="T5" s="7"/>
      <c r="U5" s="7"/>
      <c r="V5" s="7"/>
      <c r="W5" s="7"/>
      <c r="X5" s="3"/>
    </row>
    <row r="6" spans="1:25" ht="17.25" hidden="1" customHeight="1">
      <c r="A6" s="45" t="s">
        <v>23</v>
      </c>
      <c r="B6" s="31" t="s">
        <v>87</v>
      </c>
      <c r="C6" s="5"/>
      <c r="D6" s="5"/>
      <c r="E6" s="6"/>
      <c r="F6" s="2"/>
      <c r="G6" s="2"/>
      <c r="H6" s="2"/>
      <c r="I6" s="2"/>
      <c r="J6" s="32">
        <f>J5-J16+353900</f>
        <v>17375123</v>
      </c>
      <c r="K6" s="32">
        <f>K5-K16</f>
        <v>6675681</v>
      </c>
      <c r="L6" s="32">
        <f>L5-L16</f>
        <v>7340110</v>
      </c>
      <c r="M6" s="32">
        <f>M5-M16</f>
        <v>10318151</v>
      </c>
      <c r="N6" s="32">
        <f>N5-N16</f>
        <v>9655115</v>
      </c>
      <c r="O6" s="32">
        <f>O5-O16</f>
        <v>9359874</v>
      </c>
      <c r="P6" s="32">
        <v>9359847</v>
      </c>
      <c r="Q6" s="32"/>
      <c r="R6" s="32"/>
      <c r="S6" s="32"/>
      <c r="T6" s="32"/>
      <c r="U6" s="32"/>
      <c r="V6" s="32"/>
      <c r="W6" s="32"/>
      <c r="X6" s="3"/>
    </row>
    <row r="7" spans="1:25" ht="15.75" hidden="1" customHeight="1">
      <c r="A7" s="44" t="s">
        <v>12</v>
      </c>
      <c r="B7" s="4" t="s">
        <v>13</v>
      </c>
      <c r="C7" s="5"/>
      <c r="D7" s="5"/>
      <c r="E7" s="6"/>
      <c r="F7" s="2"/>
      <c r="G7" s="2"/>
      <c r="H7" s="2"/>
      <c r="I7" s="2"/>
      <c r="J7" s="7" t="e">
        <f t="shared" ref="J7:P7" si="0">J8+J12+J10+J14</f>
        <v>#REF!</v>
      </c>
      <c r="K7" s="7" t="e">
        <f t="shared" si="0"/>
        <v>#REF!</v>
      </c>
      <c r="L7" s="7" t="e">
        <f t="shared" si="0"/>
        <v>#REF!</v>
      </c>
      <c r="M7" s="7" t="e">
        <f t="shared" si="0"/>
        <v>#REF!</v>
      </c>
      <c r="N7" s="7" t="e">
        <f t="shared" si="0"/>
        <v>#REF!</v>
      </c>
      <c r="O7" s="7" t="e">
        <f t="shared" si="0"/>
        <v>#REF!</v>
      </c>
      <c r="P7" s="7" t="e">
        <f t="shared" si="0"/>
        <v>#REF!</v>
      </c>
      <c r="Q7" s="7"/>
      <c r="R7" s="7"/>
      <c r="S7" s="7"/>
      <c r="T7" s="7"/>
      <c r="U7" s="7"/>
      <c r="V7" s="7"/>
      <c r="W7" s="7"/>
      <c r="X7" s="3"/>
    </row>
    <row r="8" spans="1:25" ht="15.75" hidden="1" customHeight="1">
      <c r="A8" s="44" t="s">
        <v>14</v>
      </c>
      <c r="B8" s="29" t="s">
        <v>71</v>
      </c>
      <c r="C8" s="5"/>
      <c r="D8" s="5"/>
      <c r="E8" s="6"/>
      <c r="F8" s="2"/>
      <c r="G8" s="2"/>
      <c r="H8" s="2"/>
      <c r="I8" s="2"/>
      <c r="J8" s="30" t="e">
        <f>#REF!+J62+J74+J90+#REF!+J96+J102+J108+#REF!+J176+#REF!+J779-J101</f>
        <v>#REF!</v>
      </c>
      <c r="K8" s="30" t="e">
        <f>#REF!+K62+K74+K90+#REF!+K96+K102+K108+#REF!+K176+#REF!+K779-K101</f>
        <v>#REF!</v>
      </c>
      <c r="L8" s="30" t="e">
        <f>#REF!+L62+L74+L90+#REF!+L96+L102+L108+#REF!+L176+#REF!+L779-L101</f>
        <v>#REF!</v>
      </c>
      <c r="M8" s="30" t="e">
        <f>#REF!+M62+M74+M90+#REF!+M96+M102+M108+#REF!+M176+#REF!+M779-M101</f>
        <v>#REF!</v>
      </c>
      <c r="N8" s="30" t="e">
        <f>#REF!+N62+N74+N90+#REF!+N96+N102+N108+#REF!+N176+#REF!+N779-N101</f>
        <v>#REF!</v>
      </c>
      <c r="O8" s="30" t="e">
        <f>#REF!+O62+O74+O90+#REF!+O96+O102+O108+#REF!+O176+#REF!+O779-O101</f>
        <v>#REF!</v>
      </c>
      <c r="P8" s="30" t="e">
        <f>#REF!+P62+P74+P90+#REF!+P96+P102+P108+#REF!+P176+#REF!+P779-P101</f>
        <v>#REF!</v>
      </c>
      <c r="Q8" s="30"/>
      <c r="R8" s="30"/>
      <c r="S8" s="30"/>
      <c r="T8" s="30"/>
      <c r="U8" s="30"/>
      <c r="V8" s="30"/>
      <c r="W8" s="30"/>
      <c r="X8" s="3"/>
    </row>
    <row r="9" spans="1:25" s="23" customFormat="1" ht="12" hidden="1" customHeight="1">
      <c r="A9" s="21"/>
      <c r="B9" s="20" t="s">
        <v>88</v>
      </c>
      <c r="C9" s="18"/>
      <c r="D9" s="18"/>
      <c r="E9" s="19"/>
      <c r="F9" s="3"/>
      <c r="G9" s="3"/>
      <c r="H9" s="3"/>
      <c r="I9" s="3"/>
      <c r="J9" s="9" t="e">
        <f t="shared" ref="J9:P9" si="1">J6-J8</f>
        <v>#REF!</v>
      </c>
      <c r="K9" s="9" t="e">
        <f t="shared" si="1"/>
        <v>#REF!</v>
      </c>
      <c r="L9" s="9" t="e">
        <f t="shared" si="1"/>
        <v>#REF!</v>
      </c>
      <c r="M9" s="9" t="e">
        <f t="shared" si="1"/>
        <v>#REF!</v>
      </c>
      <c r="N9" s="9" t="e">
        <f t="shared" si="1"/>
        <v>#REF!</v>
      </c>
      <c r="O9" s="9" t="e">
        <f t="shared" si="1"/>
        <v>#REF!</v>
      </c>
      <c r="P9" s="9" t="e">
        <f t="shared" si="1"/>
        <v>#REF!</v>
      </c>
      <c r="Q9" s="9"/>
      <c r="R9" s="9"/>
      <c r="S9" s="9"/>
      <c r="T9" s="9"/>
      <c r="U9" s="9"/>
      <c r="V9" s="9"/>
      <c r="W9" s="9"/>
      <c r="X9" s="3"/>
      <c r="Y9" s="22"/>
    </row>
    <row r="10" spans="1:25" ht="14.25" hidden="1" customHeight="1">
      <c r="A10" s="46" t="s">
        <v>15</v>
      </c>
      <c r="B10" s="47" t="s">
        <v>84</v>
      </c>
      <c r="C10" s="5"/>
      <c r="D10" s="5"/>
      <c r="E10" s="6"/>
      <c r="F10" s="2"/>
      <c r="G10" s="2"/>
      <c r="H10" s="2"/>
      <c r="I10" s="2"/>
      <c r="J10" s="25">
        <f t="shared" ref="J10:O10" si="2">J181+J186+J243+J258+J263+J278+J298+J308++J318+J368+J408</f>
        <v>5222405</v>
      </c>
      <c r="K10" s="25">
        <f t="shared" si="2"/>
        <v>1001132</v>
      </c>
      <c r="L10" s="25">
        <f t="shared" si="2"/>
        <v>0</v>
      </c>
      <c r="M10" s="25">
        <f t="shared" si="2"/>
        <v>0</v>
      </c>
      <c r="N10" s="25">
        <f t="shared" si="2"/>
        <v>2840074</v>
      </c>
      <c r="O10" s="25">
        <f t="shared" si="2"/>
        <v>4132597</v>
      </c>
      <c r="P10" s="25">
        <f>P181+P186+P243+P258+P263+P278+P298+P308++Q318+P368+P408</f>
        <v>1945000</v>
      </c>
      <c r="Q10" s="25"/>
      <c r="R10" s="25"/>
      <c r="S10" s="25"/>
      <c r="T10" s="25"/>
      <c r="U10" s="25"/>
      <c r="V10" s="25"/>
      <c r="W10" s="25"/>
      <c r="X10" s="3"/>
    </row>
    <row r="11" spans="1:25" s="23" customFormat="1" ht="14.25" hidden="1" customHeight="1">
      <c r="A11" s="21"/>
      <c r="B11" s="20" t="s">
        <v>89</v>
      </c>
      <c r="C11" s="18"/>
      <c r="D11" s="18"/>
      <c r="E11" s="19"/>
      <c r="F11" s="3"/>
      <c r="G11" s="3"/>
      <c r="H11" s="3"/>
      <c r="I11" s="3"/>
      <c r="J11" s="9" t="e">
        <f t="shared" ref="J11:P11" si="3">J9-J10</f>
        <v>#REF!</v>
      </c>
      <c r="K11" s="9" t="e">
        <f t="shared" si="3"/>
        <v>#REF!</v>
      </c>
      <c r="L11" s="9" t="e">
        <f t="shared" si="3"/>
        <v>#REF!</v>
      </c>
      <c r="M11" s="9" t="e">
        <f t="shared" si="3"/>
        <v>#REF!</v>
      </c>
      <c r="N11" s="9" t="e">
        <f t="shared" si="3"/>
        <v>#REF!</v>
      </c>
      <c r="O11" s="9" t="e">
        <f t="shared" si="3"/>
        <v>#REF!</v>
      </c>
      <c r="P11" s="9" t="e">
        <f t="shared" si="3"/>
        <v>#REF!</v>
      </c>
      <c r="Q11" s="9"/>
      <c r="R11" s="9"/>
      <c r="S11" s="9"/>
      <c r="T11" s="9"/>
      <c r="U11" s="9"/>
      <c r="V11" s="9"/>
      <c r="W11" s="9"/>
      <c r="X11" s="3"/>
      <c r="Y11" s="22"/>
    </row>
    <row r="12" spans="1:25" ht="18" hidden="1" customHeight="1">
      <c r="A12" s="46" t="s">
        <v>16</v>
      </c>
      <c r="B12" s="48" t="s">
        <v>85</v>
      </c>
      <c r="C12" s="5"/>
      <c r="D12" s="5"/>
      <c r="E12" s="6"/>
      <c r="F12" s="2"/>
      <c r="G12" s="2"/>
      <c r="H12" s="2"/>
      <c r="I12" s="2"/>
      <c r="J12" s="24">
        <f t="shared" ref="J12:P12" si="4">J197+J202+J228+J303+J598+J653+J658+J358+J403</f>
        <v>1375741</v>
      </c>
      <c r="K12" s="24">
        <f t="shared" si="4"/>
        <v>1239518</v>
      </c>
      <c r="L12" s="24">
        <f t="shared" si="4"/>
        <v>0</v>
      </c>
      <c r="M12" s="24">
        <f t="shared" si="4"/>
        <v>0</v>
      </c>
      <c r="N12" s="24">
        <f t="shared" si="4"/>
        <v>1187000</v>
      </c>
      <c r="O12" s="24">
        <f t="shared" si="4"/>
        <v>2605000</v>
      </c>
      <c r="P12" s="24">
        <f t="shared" si="4"/>
        <v>2390000</v>
      </c>
      <c r="Q12" s="24"/>
      <c r="R12" s="24"/>
      <c r="S12" s="24"/>
      <c r="T12" s="24"/>
      <c r="U12" s="24"/>
      <c r="V12" s="24"/>
      <c r="W12" s="24"/>
      <c r="X12" s="3"/>
    </row>
    <row r="13" spans="1:25" s="23" customFormat="1" ht="15.75" hidden="1" customHeight="1">
      <c r="A13" s="21"/>
      <c r="B13" s="20" t="s">
        <v>90</v>
      </c>
      <c r="C13" s="18"/>
      <c r="D13" s="18"/>
      <c r="E13" s="19"/>
      <c r="F13" s="3"/>
      <c r="G13" s="3"/>
      <c r="H13" s="3"/>
      <c r="I13" s="3"/>
      <c r="J13" s="9" t="e">
        <f t="shared" ref="J13:P13" si="5">J11-J12</f>
        <v>#REF!</v>
      </c>
      <c r="K13" s="9" t="e">
        <f t="shared" si="5"/>
        <v>#REF!</v>
      </c>
      <c r="L13" s="9" t="e">
        <f t="shared" si="5"/>
        <v>#REF!</v>
      </c>
      <c r="M13" s="9" t="e">
        <f t="shared" si="5"/>
        <v>#REF!</v>
      </c>
      <c r="N13" s="9" t="e">
        <f t="shared" si="5"/>
        <v>#REF!</v>
      </c>
      <c r="O13" s="9" t="e">
        <f t="shared" si="5"/>
        <v>#REF!</v>
      </c>
      <c r="P13" s="9" t="e">
        <f t="shared" si="5"/>
        <v>#REF!</v>
      </c>
      <c r="Q13" s="9"/>
      <c r="R13" s="9"/>
      <c r="S13" s="9"/>
      <c r="T13" s="9"/>
      <c r="U13" s="9"/>
      <c r="V13" s="9"/>
      <c r="W13" s="9"/>
      <c r="X13" s="3"/>
      <c r="Y13" s="22"/>
    </row>
    <row r="14" spans="1:25" ht="19.5" hidden="1" customHeight="1">
      <c r="A14" s="46" t="s">
        <v>73</v>
      </c>
      <c r="B14" s="49" t="s">
        <v>72</v>
      </c>
      <c r="C14" s="5"/>
      <c r="D14" s="5"/>
      <c r="E14" s="6"/>
      <c r="F14" s="2"/>
      <c r="G14" s="2"/>
      <c r="H14" s="2"/>
      <c r="I14" s="2"/>
      <c r="J14" s="8">
        <f t="shared" ref="J14:P14" si="6">J191+J248+J268+J273+J288+J293+J313+J323+J328+J333+J338+J343+J348+J353+J358+J363+J373+J403+J413+J583+J744+J749+J754+J769+J774</f>
        <v>408844</v>
      </c>
      <c r="K14" s="8">
        <f t="shared" si="6"/>
        <v>280813</v>
      </c>
      <c r="L14" s="8">
        <f t="shared" si="6"/>
        <v>0</v>
      </c>
      <c r="M14" s="8">
        <f t="shared" si="6"/>
        <v>0</v>
      </c>
      <c r="N14" s="8">
        <f t="shared" si="6"/>
        <v>2129412</v>
      </c>
      <c r="O14" s="8">
        <f t="shared" si="6"/>
        <v>500000</v>
      </c>
      <c r="P14" s="8">
        <f t="shared" si="6"/>
        <v>3970000</v>
      </c>
      <c r="Q14" s="8"/>
      <c r="R14" s="8"/>
      <c r="S14" s="8"/>
      <c r="T14" s="8"/>
      <c r="U14" s="8"/>
      <c r="V14" s="8"/>
      <c r="W14" s="8"/>
      <c r="X14" s="3"/>
    </row>
    <row r="15" spans="1:25" ht="14.25" hidden="1" customHeight="1">
      <c r="A15" s="46"/>
      <c r="B15" s="35" t="s">
        <v>91</v>
      </c>
      <c r="C15" s="36"/>
      <c r="D15" s="36"/>
      <c r="E15" s="37"/>
      <c r="F15" s="38"/>
      <c r="G15" s="38"/>
      <c r="H15" s="38"/>
      <c r="I15" s="38"/>
      <c r="J15" s="39" t="e">
        <f t="shared" ref="J15:P15" si="7">SUM(J13-J14)</f>
        <v>#REF!</v>
      </c>
      <c r="K15" s="39" t="e">
        <f t="shared" si="7"/>
        <v>#REF!</v>
      </c>
      <c r="L15" s="39" t="e">
        <f t="shared" si="7"/>
        <v>#REF!</v>
      </c>
      <c r="M15" s="39" t="e">
        <f t="shared" si="7"/>
        <v>#REF!</v>
      </c>
      <c r="N15" s="39" t="e">
        <f t="shared" si="7"/>
        <v>#REF!</v>
      </c>
      <c r="O15" s="39" t="e">
        <f t="shared" si="7"/>
        <v>#REF!</v>
      </c>
      <c r="P15" s="39" t="e">
        <f t="shared" si="7"/>
        <v>#REF!</v>
      </c>
      <c r="Q15" s="39"/>
      <c r="R15" s="39"/>
      <c r="S15" s="39"/>
      <c r="T15" s="39"/>
      <c r="U15" s="39"/>
      <c r="V15" s="39"/>
      <c r="W15" s="39"/>
      <c r="X15" s="3"/>
    </row>
    <row r="16" spans="1:25" ht="25.5" hidden="1" customHeight="1">
      <c r="A16" s="50">
        <v>3</v>
      </c>
      <c r="B16" s="51" t="s">
        <v>83</v>
      </c>
      <c r="C16" s="33"/>
      <c r="D16" s="33"/>
      <c r="E16" s="33"/>
      <c r="F16" s="52"/>
      <c r="G16" s="33"/>
      <c r="H16" s="33"/>
      <c r="I16" s="33"/>
      <c r="J16" s="34">
        <v>3542072</v>
      </c>
      <c r="K16" s="34">
        <v>1611920</v>
      </c>
      <c r="L16" s="34">
        <v>492820</v>
      </c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27"/>
    </row>
    <row r="17" spans="1:198" ht="10.5" hidden="1" customHeight="1">
      <c r="A17" s="50"/>
      <c r="B17" s="53" t="s">
        <v>86</v>
      </c>
      <c r="C17" s="28"/>
      <c r="D17" s="28"/>
      <c r="E17" s="28"/>
      <c r="F17" s="54"/>
      <c r="G17" s="28"/>
      <c r="H17" s="28"/>
      <c r="I17" s="26"/>
      <c r="J17" s="26" t="e">
        <f>#REF!+J398+J418+#REF!+#REF!+#REF!+J759+J764+J101</f>
        <v>#REF!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7"/>
    </row>
    <row r="18" spans="1:198" ht="24.75" customHeight="1">
      <c r="A18" s="78" t="s">
        <v>17</v>
      </c>
      <c r="B18" s="551" t="s">
        <v>18</v>
      </c>
      <c r="C18" s="551"/>
      <c r="D18" s="551"/>
      <c r="E18" s="551"/>
      <c r="F18" s="283">
        <f>F19+F20</f>
        <v>166251534.72</v>
      </c>
      <c r="G18" s="80" t="s">
        <v>11</v>
      </c>
      <c r="H18" s="80" t="s">
        <v>11</v>
      </c>
      <c r="I18" s="80" t="s">
        <v>11</v>
      </c>
      <c r="J18" s="79" t="e">
        <f>J21+J119+J134</f>
        <v>#REF!</v>
      </c>
      <c r="K18" s="81" t="e">
        <f t="shared" ref="K18:X18" si="8">K19+K20</f>
        <v>#REF!</v>
      </c>
      <c r="L18" s="79" t="e">
        <f t="shared" si="8"/>
        <v>#REF!</v>
      </c>
      <c r="M18" s="311" t="e">
        <f t="shared" si="8"/>
        <v>#REF!</v>
      </c>
      <c r="N18" s="344">
        <f t="shared" si="8"/>
        <v>34013787.359999999</v>
      </c>
      <c r="O18" s="79">
        <f t="shared" si="8"/>
        <v>10919433</v>
      </c>
      <c r="P18" s="79">
        <f t="shared" si="8"/>
        <v>13632623</v>
      </c>
      <c r="Q18" s="13">
        <f t="shared" si="8"/>
        <v>12263725</v>
      </c>
      <c r="R18" s="13">
        <f t="shared" si="8"/>
        <v>12689998</v>
      </c>
      <c r="S18" s="13">
        <f t="shared" si="8"/>
        <v>9774186</v>
      </c>
      <c r="T18" s="13">
        <f t="shared" si="8"/>
        <v>8189638</v>
      </c>
      <c r="U18" s="13">
        <f t="shared" si="8"/>
        <v>6035089</v>
      </c>
      <c r="V18" s="13">
        <f t="shared" si="8"/>
        <v>3940541</v>
      </c>
      <c r="W18" s="13">
        <f t="shared" si="8"/>
        <v>224789</v>
      </c>
      <c r="X18" s="75">
        <f t="shared" si="8"/>
        <v>111683809.36</v>
      </c>
      <c r="GO18" s="348"/>
    </row>
    <row r="19" spans="1:198" ht="13.5" customHeight="1">
      <c r="A19" s="10" t="s">
        <v>19</v>
      </c>
      <c r="B19" s="552" t="s">
        <v>20</v>
      </c>
      <c r="C19" s="552"/>
      <c r="D19" s="552"/>
      <c r="E19" s="552"/>
      <c r="F19" s="287">
        <f>F22+F135+F120</f>
        <v>5749461</v>
      </c>
      <c r="G19" s="82"/>
      <c r="H19" s="82"/>
      <c r="I19" s="82"/>
      <c r="J19" s="43" t="e">
        <f>J22+J135</f>
        <v>#REF!</v>
      </c>
      <c r="K19" s="76" t="e">
        <f t="shared" ref="K19:X19" si="9">K22+K135+K120</f>
        <v>#REF!</v>
      </c>
      <c r="L19" s="43">
        <f t="shared" si="9"/>
        <v>0</v>
      </c>
      <c r="M19" s="310">
        <f t="shared" si="9"/>
        <v>0</v>
      </c>
      <c r="N19" s="342">
        <f t="shared" si="9"/>
        <v>822132.36</v>
      </c>
      <c r="O19" s="43">
        <f t="shared" si="9"/>
        <v>691804</v>
      </c>
      <c r="P19" s="43">
        <f t="shared" si="9"/>
        <v>597495</v>
      </c>
      <c r="Q19" s="43">
        <f t="shared" si="9"/>
        <v>517947</v>
      </c>
      <c r="R19" s="43">
        <f t="shared" si="9"/>
        <v>438398</v>
      </c>
      <c r="S19" s="43">
        <f t="shared" si="9"/>
        <v>358849</v>
      </c>
      <c r="T19" s="43">
        <f t="shared" si="9"/>
        <v>279301</v>
      </c>
      <c r="U19" s="43">
        <f t="shared" si="9"/>
        <v>199752</v>
      </c>
      <c r="V19" s="43">
        <f t="shared" si="9"/>
        <v>120204</v>
      </c>
      <c r="W19" s="43">
        <f t="shared" si="9"/>
        <v>6427</v>
      </c>
      <c r="X19" s="76">
        <f t="shared" si="9"/>
        <v>4032309.36</v>
      </c>
    </row>
    <row r="20" spans="1:198" ht="13.5" customHeight="1">
      <c r="A20" s="10" t="s">
        <v>21</v>
      </c>
      <c r="B20" s="552" t="s">
        <v>22</v>
      </c>
      <c r="C20" s="552"/>
      <c r="D20" s="552"/>
      <c r="E20" s="552"/>
      <c r="F20" s="284">
        <f>F56+F127+F166</f>
        <v>160502073.72</v>
      </c>
      <c r="G20" s="82" t="s">
        <v>11</v>
      </c>
      <c r="H20" s="82" t="s">
        <v>11</v>
      </c>
      <c r="I20" s="82" t="s">
        <v>11</v>
      </c>
      <c r="J20" s="43" t="e">
        <f>J56+J166</f>
        <v>#REF!</v>
      </c>
      <c r="K20" s="76" t="e">
        <f t="shared" ref="K20:W20" si="10">K56+K166+K127</f>
        <v>#REF!</v>
      </c>
      <c r="L20" s="43" t="e">
        <f t="shared" si="10"/>
        <v>#REF!</v>
      </c>
      <c r="M20" s="310" t="e">
        <f t="shared" si="10"/>
        <v>#REF!</v>
      </c>
      <c r="N20" s="343">
        <f>N56+N166+N127</f>
        <v>33191655</v>
      </c>
      <c r="O20" s="43">
        <f t="shared" si="10"/>
        <v>10227629</v>
      </c>
      <c r="P20" s="43">
        <f t="shared" si="10"/>
        <v>13035128</v>
      </c>
      <c r="Q20" s="43">
        <f t="shared" si="10"/>
        <v>11745778</v>
      </c>
      <c r="R20" s="43">
        <f t="shared" si="10"/>
        <v>12251600</v>
      </c>
      <c r="S20" s="43">
        <f t="shared" si="10"/>
        <v>9415337</v>
      </c>
      <c r="T20" s="43">
        <f t="shared" si="10"/>
        <v>7910337</v>
      </c>
      <c r="U20" s="43">
        <f t="shared" si="10"/>
        <v>5835337</v>
      </c>
      <c r="V20" s="43">
        <f t="shared" si="10"/>
        <v>3820337</v>
      </c>
      <c r="W20" s="43">
        <f t="shared" si="10"/>
        <v>218362</v>
      </c>
      <c r="X20" s="83">
        <f>X56+X127+X166</f>
        <v>107651500</v>
      </c>
    </row>
    <row r="21" spans="1:198" ht="39.75" customHeight="1">
      <c r="A21" s="11" t="s">
        <v>23</v>
      </c>
      <c r="B21" s="553" t="s">
        <v>24</v>
      </c>
      <c r="C21" s="553"/>
      <c r="D21" s="553"/>
      <c r="E21" s="553"/>
      <c r="F21" s="283">
        <f>F22+F56</f>
        <v>1997720</v>
      </c>
      <c r="G21" s="12" t="s">
        <v>11</v>
      </c>
      <c r="H21" s="12" t="s">
        <v>11</v>
      </c>
      <c r="I21" s="12" t="s">
        <v>11</v>
      </c>
      <c r="J21" s="13" t="e">
        <f t="shared" ref="J21:X21" si="11">J22+J56</f>
        <v>#REF!</v>
      </c>
      <c r="K21" s="13" t="e">
        <f t="shared" si="11"/>
        <v>#REF!</v>
      </c>
      <c r="L21" s="13">
        <f t="shared" si="11"/>
        <v>0</v>
      </c>
      <c r="M21" s="298">
        <f t="shared" si="11"/>
        <v>0</v>
      </c>
      <c r="N21" s="13">
        <f t="shared" si="11"/>
        <v>1970720</v>
      </c>
      <c r="O21" s="13">
        <f t="shared" si="11"/>
        <v>12000</v>
      </c>
      <c r="P21" s="13">
        <f t="shared" si="11"/>
        <v>0</v>
      </c>
      <c r="Q21" s="13">
        <f t="shared" si="11"/>
        <v>0</v>
      </c>
      <c r="R21" s="13">
        <f t="shared" si="11"/>
        <v>0</v>
      </c>
      <c r="S21" s="13">
        <f t="shared" si="11"/>
        <v>0</v>
      </c>
      <c r="T21" s="13">
        <f t="shared" si="11"/>
        <v>0</v>
      </c>
      <c r="U21" s="13">
        <f t="shared" si="11"/>
        <v>0</v>
      </c>
      <c r="V21" s="13">
        <f t="shared" si="11"/>
        <v>0</v>
      </c>
      <c r="W21" s="13">
        <f t="shared" si="11"/>
        <v>0</v>
      </c>
      <c r="X21" s="75">
        <f t="shared" si="11"/>
        <v>1982720</v>
      </c>
    </row>
    <row r="22" spans="1:198" ht="13.5" customHeight="1">
      <c r="A22" s="56" t="s">
        <v>25</v>
      </c>
      <c r="B22" s="537" t="s">
        <v>20</v>
      </c>
      <c r="C22" s="537"/>
      <c r="D22" s="537"/>
      <c r="E22" s="537"/>
      <c r="F22" s="285">
        <f>F35+F40+F23+F45+F50</f>
        <v>80000</v>
      </c>
      <c r="G22" s="56"/>
      <c r="H22" s="56"/>
      <c r="I22" s="56"/>
      <c r="J22" s="57">
        <f>J29+J34+J39+J44</f>
        <v>757473</v>
      </c>
      <c r="K22" s="57">
        <f>K39+K44</f>
        <v>124300</v>
      </c>
      <c r="L22" s="57">
        <f t="shared" ref="L22:W22" si="12">L29+L39+L44+L55</f>
        <v>0</v>
      </c>
      <c r="M22" s="282">
        <f t="shared" si="12"/>
        <v>0</v>
      </c>
      <c r="N22" s="57">
        <f t="shared" si="12"/>
        <v>53000</v>
      </c>
      <c r="O22" s="57">
        <f t="shared" si="12"/>
        <v>12000</v>
      </c>
      <c r="P22" s="57">
        <f t="shared" si="12"/>
        <v>0</v>
      </c>
      <c r="Q22" s="57">
        <f t="shared" si="12"/>
        <v>0</v>
      </c>
      <c r="R22" s="57">
        <f t="shared" si="12"/>
        <v>0</v>
      </c>
      <c r="S22" s="57">
        <f t="shared" si="12"/>
        <v>0</v>
      </c>
      <c r="T22" s="57">
        <f t="shared" si="12"/>
        <v>0</v>
      </c>
      <c r="U22" s="57">
        <f t="shared" si="12"/>
        <v>0</v>
      </c>
      <c r="V22" s="57">
        <f t="shared" si="12"/>
        <v>0</v>
      </c>
      <c r="W22" s="57">
        <f t="shared" si="12"/>
        <v>0</v>
      </c>
      <c r="X22" s="282">
        <f>X35+X40+X23+X45+X50</f>
        <v>65000</v>
      </c>
    </row>
    <row r="23" spans="1:198" ht="15.75" customHeight="1">
      <c r="A23" s="349">
        <v>1</v>
      </c>
      <c r="B23" s="452" t="s">
        <v>253</v>
      </c>
      <c r="C23" s="379">
        <v>2024</v>
      </c>
      <c r="D23" s="379">
        <v>2026</v>
      </c>
      <c r="E23" s="396" t="s">
        <v>265</v>
      </c>
      <c r="F23" s="540">
        <f>X23+15000</f>
        <v>80000</v>
      </c>
      <c r="G23" s="510" t="s">
        <v>255</v>
      </c>
      <c r="H23" s="90">
        <v>4309</v>
      </c>
      <c r="I23" s="60" t="s">
        <v>28</v>
      </c>
      <c r="J23" s="77"/>
      <c r="K23" s="87"/>
      <c r="L23" s="87"/>
      <c r="M23" s="173"/>
      <c r="N23" s="84">
        <v>1800</v>
      </c>
      <c r="O23" s="84">
        <v>1440</v>
      </c>
      <c r="P23" s="85"/>
      <c r="Q23" s="85"/>
      <c r="R23" s="85"/>
      <c r="S23" s="85"/>
      <c r="T23" s="85"/>
      <c r="U23" s="85"/>
      <c r="V23" s="85"/>
      <c r="W23" s="85"/>
      <c r="X23" s="505">
        <f>SUM(L29:P29)</f>
        <v>65000</v>
      </c>
      <c r="Y23" s="40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</row>
    <row r="24" spans="1:198" ht="15.75" customHeight="1">
      <c r="A24" s="349"/>
      <c r="B24" s="452"/>
      <c r="C24" s="379"/>
      <c r="D24" s="379"/>
      <c r="E24" s="396"/>
      <c r="F24" s="540"/>
      <c r="G24" s="510"/>
      <c r="H24" s="90">
        <v>4309</v>
      </c>
      <c r="I24" s="61" t="s">
        <v>31</v>
      </c>
      <c r="J24" s="87">
        <v>11071</v>
      </c>
      <c r="K24" s="87">
        <v>18645</v>
      </c>
      <c r="L24" s="87"/>
      <c r="M24" s="173"/>
      <c r="N24" s="84">
        <v>1848</v>
      </c>
      <c r="O24" s="62">
        <v>1478</v>
      </c>
      <c r="P24" s="63"/>
      <c r="Q24" s="63"/>
      <c r="R24" s="63"/>
      <c r="S24" s="63"/>
      <c r="T24" s="63"/>
      <c r="U24" s="63"/>
      <c r="V24" s="63"/>
      <c r="W24" s="63"/>
      <c r="X24" s="505"/>
      <c r="Y24" s="40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</row>
    <row r="25" spans="1:198" ht="15.75" customHeight="1">
      <c r="A25" s="349"/>
      <c r="B25" s="452"/>
      <c r="C25" s="379"/>
      <c r="D25" s="379"/>
      <c r="E25" s="396"/>
      <c r="F25" s="540"/>
      <c r="G25" s="510"/>
      <c r="H25" s="90">
        <v>4307</v>
      </c>
      <c r="I25" s="61" t="s">
        <v>30</v>
      </c>
      <c r="J25" s="84">
        <v>62733</v>
      </c>
      <c r="K25" s="84">
        <v>105655</v>
      </c>
      <c r="L25" s="84"/>
      <c r="M25" s="175"/>
      <c r="N25" s="84">
        <v>11352</v>
      </c>
      <c r="O25" s="62">
        <v>9082</v>
      </c>
      <c r="P25" s="63"/>
      <c r="Q25" s="63"/>
      <c r="R25" s="63"/>
      <c r="S25" s="63"/>
      <c r="T25" s="63"/>
      <c r="U25" s="63"/>
      <c r="V25" s="63"/>
      <c r="W25" s="63"/>
      <c r="X25" s="505"/>
      <c r="Y25" s="40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</row>
    <row r="26" spans="1:198" ht="15.75" customHeight="1">
      <c r="A26" s="349"/>
      <c r="B26" s="452"/>
      <c r="C26" s="379"/>
      <c r="D26" s="379"/>
      <c r="E26" s="396"/>
      <c r="F26" s="540"/>
      <c r="G26" s="510"/>
      <c r="H26" s="90">
        <v>4709</v>
      </c>
      <c r="I26" s="60" t="s">
        <v>28</v>
      </c>
      <c r="J26" s="84"/>
      <c r="K26" s="84"/>
      <c r="L26" s="84"/>
      <c r="M26" s="175"/>
      <c r="N26" s="84">
        <v>4560</v>
      </c>
      <c r="O26" s="62"/>
      <c r="P26" s="63"/>
      <c r="Q26" s="63"/>
      <c r="R26" s="63"/>
      <c r="S26" s="63"/>
      <c r="T26" s="63"/>
      <c r="U26" s="63"/>
      <c r="V26" s="63"/>
      <c r="W26" s="63"/>
      <c r="X26" s="505"/>
      <c r="Y26" s="40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</row>
    <row r="27" spans="1:198" ht="15.75" customHeight="1">
      <c r="A27" s="349"/>
      <c r="B27" s="452"/>
      <c r="C27" s="379"/>
      <c r="D27" s="379"/>
      <c r="E27" s="396"/>
      <c r="F27" s="540"/>
      <c r="G27" s="510"/>
      <c r="H27" s="90">
        <v>4709</v>
      </c>
      <c r="I27" s="61" t="s">
        <v>31</v>
      </c>
      <c r="J27" s="84"/>
      <c r="K27" s="84"/>
      <c r="L27" s="84"/>
      <c r="M27" s="175"/>
      <c r="N27" s="84">
        <v>4682</v>
      </c>
      <c r="O27" s="62"/>
      <c r="P27" s="63"/>
      <c r="Q27" s="63"/>
      <c r="R27" s="63"/>
      <c r="S27" s="63"/>
      <c r="T27" s="63"/>
      <c r="U27" s="63"/>
      <c r="V27" s="63"/>
      <c r="W27" s="63"/>
      <c r="X27" s="505"/>
      <c r="Y27" s="40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</row>
    <row r="28" spans="1:198" ht="15.75" customHeight="1">
      <c r="A28" s="349"/>
      <c r="B28" s="452"/>
      <c r="C28" s="379"/>
      <c r="D28" s="379"/>
      <c r="E28" s="396"/>
      <c r="F28" s="540"/>
      <c r="G28" s="510"/>
      <c r="H28" s="90">
        <v>4707</v>
      </c>
      <c r="I28" s="61" t="s">
        <v>30</v>
      </c>
      <c r="J28" s="63"/>
      <c r="K28" s="62"/>
      <c r="L28" s="62"/>
      <c r="M28" s="176"/>
      <c r="N28" s="84">
        <v>28758</v>
      </c>
      <c r="O28" s="62"/>
      <c r="P28" s="63"/>
      <c r="Q28" s="63"/>
      <c r="R28" s="63"/>
      <c r="S28" s="63"/>
      <c r="T28" s="63"/>
      <c r="U28" s="63"/>
      <c r="V28" s="63"/>
      <c r="W28" s="63"/>
      <c r="X28" s="505"/>
      <c r="Y28" s="40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</row>
    <row r="29" spans="1:198" ht="13.5" customHeight="1">
      <c r="A29" s="349"/>
      <c r="B29" s="452"/>
      <c r="C29" s="379"/>
      <c r="D29" s="379"/>
      <c r="E29" s="396"/>
      <c r="F29" s="540"/>
      <c r="G29" s="510"/>
      <c r="H29" s="90"/>
      <c r="I29" s="64" t="s">
        <v>26</v>
      </c>
      <c r="J29" s="65">
        <f t="shared" ref="J29:O29" si="13">SUM(J23:J28)</f>
        <v>73804</v>
      </c>
      <c r="K29" s="65">
        <f t="shared" si="13"/>
        <v>124300</v>
      </c>
      <c r="L29" s="65">
        <f t="shared" si="13"/>
        <v>0</v>
      </c>
      <c r="M29" s="229">
        <f t="shared" si="13"/>
        <v>0</v>
      </c>
      <c r="N29" s="65">
        <f t="shared" si="13"/>
        <v>53000</v>
      </c>
      <c r="O29" s="66">
        <f t="shared" si="13"/>
        <v>12000</v>
      </c>
      <c r="P29" s="66"/>
      <c r="Q29" s="66"/>
      <c r="R29" s="66"/>
      <c r="S29" s="66"/>
      <c r="T29" s="66"/>
      <c r="U29" s="66"/>
      <c r="V29" s="66"/>
      <c r="W29" s="66"/>
      <c r="X29" s="505"/>
      <c r="Y29" s="40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</row>
    <row r="30" spans="1:198" ht="14.25" hidden="1" customHeight="1">
      <c r="A30" s="349">
        <v>2</v>
      </c>
      <c r="B30" s="401" t="s">
        <v>126</v>
      </c>
      <c r="C30" s="469">
        <v>2017</v>
      </c>
      <c r="D30" s="469">
        <v>2019</v>
      </c>
      <c r="E30" s="408" t="s">
        <v>27</v>
      </c>
      <c r="F30" s="538"/>
      <c r="G30" s="473">
        <v>80101</v>
      </c>
      <c r="H30" s="104"/>
      <c r="I30" s="105" t="s">
        <v>93</v>
      </c>
      <c r="J30" s="106">
        <v>53876</v>
      </c>
      <c r="K30" s="106"/>
      <c r="L30" s="106"/>
      <c r="M30" s="280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505">
        <f>SUM(L34:P34)</f>
        <v>0</v>
      </c>
      <c r="Y30" s="40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</row>
    <row r="31" spans="1:198" ht="14.25" hidden="1" customHeight="1">
      <c r="A31" s="349"/>
      <c r="B31" s="401"/>
      <c r="C31" s="469"/>
      <c r="D31" s="469"/>
      <c r="E31" s="408"/>
      <c r="F31" s="538"/>
      <c r="G31" s="473"/>
      <c r="H31" s="104"/>
      <c r="I31" s="105" t="s">
        <v>28</v>
      </c>
      <c r="J31" s="106"/>
      <c r="K31" s="107"/>
      <c r="L31" s="107"/>
      <c r="M31" s="280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505"/>
      <c r="Y31" s="40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</row>
    <row r="32" spans="1:198" ht="14.25" hidden="1" customHeight="1">
      <c r="A32" s="349"/>
      <c r="B32" s="401"/>
      <c r="C32" s="469"/>
      <c r="D32" s="469"/>
      <c r="E32" s="408"/>
      <c r="F32" s="538"/>
      <c r="G32" s="473"/>
      <c r="H32" s="104"/>
      <c r="I32" s="105"/>
      <c r="J32" s="107"/>
      <c r="K32" s="107"/>
      <c r="L32" s="107"/>
      <c r="M32" s="280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505"/>
      <c r="Y32" s="40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</row>
    <row r="33" spans="1:198" ht="14.25" hidden="1" customHeight="1">
      <c r="A33" s="349"/>
      <c r="B33" s="401"/>
      <c r="C33" s="469"/>
      <c r="D33" s="469"/>
      <c r="E33" s="408"/>
      <c r="F33" s="538"/>
      <c r="G33" s="473"/>
      <c r="H33" s="104"/>
      <c r="I33" s="105"/>
      <c r="J33" s="107"/>
      <c r="K33" s="107"/>
      <c r="L33" s="107"/>
      <c r="M33" s="280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505"/>
      <c r="Y33" s="40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</row>
    <row r="34" spans="1:198" ht="22.5" hidden="1" customHeight="1">
      <c r="A34" s="349"/>
      <c r="B34" s="401"/>
      <c r="C34" s="469"/>
      <c r="D34" s="469"/>
      <c r="E34" s="408"/>
      <c r="F34" s="538"/>
      <c r="G34" s="473"/>
      <c r="H34" s="104"/>
      <c r="I34" s="108" t="s">
        <v>26</v>
      </c>
      <c r="J34" s="109">
        <f t="shared" ref="J34:O34" si="14">J30+J31+J32+J33</f>
        <v>53876</v>
      </c>
      <c r="K34" s="109">
        <f t="shared" si="14"/>
        <v>0</v>
      </c>
      <c r="L34" s="109">
        <f t="shared" si="14"/>
        <v>0</v>
      </c>
      <c r="M34" s="130">
        <f t="shared" si="14"/>
        <v>0</v>
      </c>
      <c r="N34" s="109">
        <f t="shared" si="14"/>
        <v>0</v>
      </c>
      <c r="O34" s="109">
        <f t="shared" si="14"/>
        <v>0</v>
      </c>
      <c r="P34" s="109"/>
      <c r="Q34" s="109"/>
      <c r="R34" s="109"/>
      <c r="S34" s="109"/>
      <c r="T34" s="109"/>
      <c r="U34" s="109"/>
      <c r="V34" s="109"/>
      <c r="W34" s="109"/>
      <c r="X34" s="505"/>
      <c r="Y34" s="40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</row>
    <row r="35" spans="1:198" ht="15" hidden="1" customHeight="1">
      <c r="A35" s="548">
        <v>1</v>
      </c>
      <c r="B35" s="401" t="s">
        <v>205</v>
      </c>
      <c r="C35" s="433">
        <v>2021</v>
      </c>
      <c r="D35" s="433">
        <v>2023</v>
      </c>
      <c r="E35" s="539" t="s">
        <v>27</v>
      </c>
      <c r="F35" s="546"/>
      <c r="G35" s="416">
        <v>85395</v>
      </c>
      <c r="H35" s="90"/>
      <c r="I35" s="61" t="s">
        <v>28</v>
      </c>
      <c r="J35" s="250">
        <v>497463</v>
      </c>
      <c r="K35" s="250"/>
      <c r="L35" s="251"/>
      <c r="M35" s="281"/>
      <c r="N35" s="251"/>
      <c r="O35" s="251"/>
      <c r="P35" s="251"/>
      <c r="Q35" s="251"/>
      <c r="R35" s="251"/>
      <c r="S35" s="251"/>
      <c r="T35" s="251"/>
      <c r="U35" s="251"/>
      <c r="V35" s="251"/>
      <c r="W35" s="251"/>
      <c r="X35" s="547">
        <f>SUM(L39:P39)</f>
        <v>0</v>
      </c>
      <c r="Y35" s="40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</row>
    <row r="36" spans="1:198" ht="15" hidden="1" customHeight="1">
      <c r="A36" s="548"/>
      <c r="B36" s="401"/>
      <c r="C36" s="433"/>
      <c r="D36" s="433"/>
      <c r="E36" s="539"/>
      <c r="F36" s="546"/>
      <c r="G36" s="416"/>
      <c r="H36" s="90"/>
      <c r="I36" s="61" t="s">
        <v>28</v>
      </c>
      <c r="J36" s="250">
        <v>58526</v>
      </c>
      <c r="K36" s="250"/>
      <c r="L36" s="87"/>
      <c r="M36" s="173"/>
      <c r="N36" s="87"/>
      <c r="O36" s="87">
        <v>0</v>
      </c>
      <c r="P36" s="251"/>
      <c r="Q36" s="251"/>
      <c r="R36" s="251"/>
      <c r="S36" s="251"/>
      <c r="T36" s="251"/>
      <c r="U36" s="251"/>
      <c r="V36" s="251"/>
      <c r="W36" s="251"/>
      <c r="X36" s="547"/>
      <c r="Y36" s="40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</row>
    <row r="37" spans="1:198" ht="15" hidden="1" customHeight="1">
      <c r="A37" s="548"/>
      <c r="B37" s="401"/>
      <c r="C37" s="433"/>
      <c r="D37" s="433"/>
      <c r="E37" s="539"/>
      <c r="F37" s="546"/>
      <c r="G37" s="416"/>
      <c r="H37" s="90"/>
      <c r="I37" s="61" t="s">
        <v>30</v>
      </c>
      <c r="J37" s="250"/>
      <c r="K37" s="250"/>
      <c r="L37" s="87"/>
      <c r="M37" s="173"/>
      <c r="N37" s="87"/>
      <c r="O37" s="251"/>
      <c r="P37" s="251"/>
      <c r="Q37" s="251"/>
      <c r="R37" s="251"/>
      <c r="S37" s="251"/>
      <c r="T37" s="251"/>
      <c r="U37" s="251"/>
      <c r="V37" s="251"/>
      <c r="W37" s="251"/>
      <c r="X37" s="547"/>
      <c r="Y37" s="40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</row>
    <row r="38" spans="1:198" ht="15" hidden="1" customHeight="1">
      <c r="A38" s="548"/>
      <c r="B38" s="401"/>
      <c r="C38" s="433"/>
      <c r="D38" s="433"/>
      <c r="E38" s="539"/>
      <c r="F38" s="546"/>
      <c r="G38" s="416"/>
      <c r="H38" s="90"/>
      <c r="I38" s="61" t="s">
        <v>33</v>
      </c>
      <c r="J38" s="250"/>
      <c r="K38" s="250"/>
      <c r="L38" s="252"/>
      <c r="M38" s="252"/>
      <c r="N38" s="252"/>
      <c r="O38" s="251"/>
      <c r="P38" s="251"/>
      <c r="Q38" s="251"/>
      <c r="R38" s="251"/>
      <c r="S38" s="251"/>
      <c r="T38" s="251"/>
      <c r="U38" s="251"/>
      <c r="V38" s="251"/>
      <c r="W38" s="251"/>
      <c r="X38" s="547"/>
      <c r="Y38" s="40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</row>
    <row r="39" spans="1:198" ht="14.25" hidden="1" customHeight="1">
      <c r="A39" s="548"/>
      <c r="B39" s="401"/>
      <c r="C39" s="433"/>
      <c r="D39" s="433"/>
      <c r="E39" s="539"/>
      <c r="F39" s="546"/>
      <c r="G39" s="416"/>
      <c r="H39" s="251"/>
      <c r="I39" s="59" t="s">
        <v>26</v>
      </c>
      <c r="J39" s="253">
        <f t="shared" ref="J39:O39" si="15">SUM(J35:J38)</f>
        <v>555989</v>
      </c>
      <c r="K39" s="253">
        <f t="shared" si="15"/>
        <v>0</v>
      </c>
      <c r="L39" s="254">
        <f t="shared" si="15"/>
        <v>0</v>
      </c>
      <c r="M39" s="286">
        <f t="shared" si="15"/>
        <v>0</v>
      </c>
      <c r="N39" s="254">
        <f t="shared" si="15"/>
        <v>0</v>
      </c>
      <c r="O39" s="255">
        <f t="shared" si="15"/>
        <v>0</v>
      </c>
      <c r="P39" s="255"/>
      <c r="Q39" s="255"/>
      <c r="R39" s="255"/>
      <c r="S39" s="255"/>
      <c r="T39" s="255"/>
      <c r="U39" s="255"/>
      <c r="V39" s="255"/>
      <c r="W39" s="255"/>
      <c r="X39" s="547"/>
      <c r="Y39" s="40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</row>
    <row r="40" spans="1:198" ht="16.5" hidden="1" customHeight="1">
      <c r="A40" s="349">
        <v>3</v>
      </c>
      <c r="B40" s="401" t="s">
        <v>206</v>
      </c>
      <c r="C40" s="433">
        <v>2021</v>
      </c>
      <c r="D40" s="433">
        <v>2022</v>
      </c>
      <c r="E40" s="539" t="s">
        <v>27</v>
      </c>
      <c r="F40" s="389">
        <f>X40</f>
        <v>0</v>
      </c>
      <c r="G40" s="510" t="s">
        <v>117</v>
      </c>
      <c r="H40" s="90"/>
      <c r="I40" s="61" t="s">
        <v>28</v>
      </c>
      <c r="J40" s="87"/>
      <c r="K40" s="87"/>
      <c r="L40" s="87"/>
      <c r="M40" s="87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505">
        <f>SUM(L44:P44)</f>
        <v>0</v>
      </c>
      <c r="Y40" s="40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</row>
    <row r="41" spans="1:198" hidden="1">
      <c r="A41" s="349"/>
      <c r="B41" s="401"/>
      <c r="C41" s="433"/>
      <c r="D41" s="433"/>
      <c r="E41" s="539"/>
      <c r="F41" s="389"/>
      <c r="G41" s="510"/>
      <c r="H41" s="90"/>
      <c r="I41" s="61" t="s">
        <v>28</v>
      </c>
      <c r="J41" s="87">
        <v>11071</v>
      </c>
      <c r="K41" s="87">
        <v>18645</v>
      </c>
      <c r="L41" s="256"/>
      <c r="M41" s="256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505"/>
      <c r="Y41" s="40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</row>
    <row r="42" spans="1:198" hidden="1">
      <c r="A42" s="349"/>
      <c r="B42" s="401"/>
      <c r="C42" s="433"/>
      <c r="D42" s="433"/>
      <c r="E42" s="539"/>
      <c r="F42" s="389"/>
      <c r="G42" s="510"/>
      <c r="H42" s="90"/>
      <c r="I42" s="61" t="s">
        <v>30</v>
      </c>
      <c r="J42" s="84">
        <v>62733</v>
      </c>
      <c r="K42" s="84">
        <v>105655</v>
      </c>
      <c r="L42" s="256"/>
      <c r="M42" s="256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505"/>
      <c r="Y42" s="40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</row>
    <row r="43" spans="1:198" hidden="1">
      <c r="A43" s="349"/>
      <c r="B43" s="401"/>
      <c r="C43" s="433"/>
      <c r="D43" s="433"/>
      <c r="E43" s="539"/>
      <c r="F43" s="389"/>
      <c r="G43" s="510"/>
      <c r="H43" s="90"/>
      <c r="I43" s="61" t="s">
        <v>33</v>
      </c>
      <c r="J43" s="62"/>
      <c r="K43" s="62"/>
      <c r="L43" s="257"/>
      <c r="M43" s="257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505"/>
      <c r="Y43" s="40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  <c r="EK43" s="96"/>
      <c r="EL43" s="96"/>
      <c r="EM43" s="96"/>
      <c r="EN43" s="96"/>
      <c r="EO43" s="96"/>
      <c r="EP43" s="96"/>
      <c r="EQ43" s="96"/>
      <c r="ER43" s="96"/>
      <c r="ES43" s="96"/>
      <c r="ET43" s="96"/>
      <c r="EU43" s="96"/>
      <c r="EV43" s="96"/>
      <c r="EW43" s="96"/>
      <c r="EX43" s="96"/>
      <c r="EY43" s="96"/>
      <c r="EZ43" s="96"/>
      <c r="FA43" s="96"/>
      <c r="FB43" s="96"/>
      <c r="FC43" s="96"/>
      <c r="FD43" s="96"/>
      <c r="FE43" s="96"/>
      <c r="FF43" s="96"/>
      <c r="FG43" s="96"/>
      <c r="FH43" s="96"/>
      <c r="FI43" s="96"/>
      <c r="FJ43" s="96"/>
      <c r="FK43" s="96"/>
      <c r="FL43" s="96"/>
      <c r="FM43" s="96"/>
      <c r="FN43" s="96"/>
      <c r="FO43" s="96"/>
      <c r="FP43" s="96"/>
      <c r="FQ43" s="96"/>
      <c r="FR43" s="96"/>
      <c r="FS43" s="96"/>
      <c r="FT43" s="96"/>
      <c r="FU43" s="96"/>
      <c r="FV43" s="96"/>
      <c r="FW43" s="96"/>
      <c r="FX43" s="96"/>
      <c r="FY43" s="96"/>
      <c r="FZ43" s="96"/>
      <c r="GA43" s="96"/>
      <c r="GB43" s="96"/>
      <c r="GC43" s="96"/>
      <c r="GD43" s="96"/>
      <c r="GE43" s="96"/>
      <c r="GF43" s="96"/>
      <c r="GG43" s="96"/>
      <c r="GH43" s="96"/>
      <c r="GI43" s="96"/>
      <c r="GJ43" s="96"/>
      <c r="GK43" s="96"/>
      <c r="GL43" s="96"/>
      <c r="GM43" s="96"/>
      <c r="GN43" s="96"/>
      <c r="GO43" s="96"/>
      <c r="GP43" s="96"/>
    </row>
    <row r="44" spans="1:198" ht="14.25" hidden="1" customHeight="1">
      <c r="A44" s="349"/>
      <c r="B44" s="401"/>
      <c r="C44" s="433"/>
      <c r="D44" s="433"/>
      <c r="E44" s="539"/>
      <c r="F44" s="389"/>
      <c r="G44" s="510"/>
      <c r="H44" s="90"/>
      <c r="I44" s="64" t="s">
        <v>26</v>
      </c>
      <c r="J44" s="65">
        <f t="shared" ref="J44:O44" si="16">SUM(J40:J43)</f>
        <v>73804</v>
      </c>
      <c r="K44" s="65">
        <f t="shared" si="16"/>
        <v>124300</v>
      </c>
      <c r="L44" s="258">
        <f t="shared" si="16"/>
        <v>0</v>
      </c>
      <c r="M44" s="258">
        <f t="shared" si="16"/>
        <v>0</v>
      </c>
      <c r="N44" s="65">
        <f t="shared" si="16"/>
        <v>0</v>
      </c>
      <c r="O44" s="65">
        <f t="shared" si="16"/>
        <v>0</v>
      </c>
      <c r="P44" s="65"/>
      <c r="Q44" s="65"/>
      <c r="R44" s="65"/>
      <c r="S44" s="65"/>
      <c r="T44" s="65"/>
      <c r="U44" s="65"/>
      <c r="V44" s="65"/>
      <c r="W44" s="65"/>
      <c r="X44" s="505"/>
      <c r="Y44" s="40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  <c r="DJ44" s="96"/>
      <c r="DK44" s="96"/>
      <c r="DL44" s="96"/>
      <c r="DM44" s="96"/>
      <c r="DN44" s="96"/>
      <c r="DO44" s="96"/>
      <c r="DP44" s="96"/>
      <c r="DQ44" s="96"/>
      <c r="DR44" s="96"/>
      <c r="DS44" s="96"/>
      <c r="DT44" s="96"/>
      <c r="DU44" s="96"/>
      <c r="DV44" s="96"/>
      <c r="DW44" s="96"/>
      <c r="DX44" s="96"/>
      <c r="DY44" s="96"/>
      <c r="DZ44" s="96"/>
      <c r="EA44" s="96"/>
      <c r="EB44" s="96"/>
      <c r="EC44" s="96"/>
      <c r="ED44" s="96"/>
      <c r="EE44" s="96"/>
      <c r="EF44" s="96"/>
      <c r="EG44" s="96"/>
      <c r="EH44" s="96"/>
      <c r="EI44" s="96"/>
      <c r="EJ44" s="96"/>
      <c r="EK44" s="96"/>
      <c r="EL44" s="96"/>
      <c r="EM44" s="96"/>
      <c r="EN44" s="96"/>
      <c r="EO44" s="96"/>
      <c r="EP44" s="96"/>
      <c r="EQ44" s="96"/>
      <c r="ER44" s="96"/>
      <c r="ES44" s="96"/>
      <c r="ET44" s="96"/>
      <c r="EU44" s="96"/>
      <c r="EV44" s="96"/>
      <c r="EW44" s="96"/>
      <c r="EX44" s="96"/>
      <c r="EY44" s="96"/>
      <c r="EZ44" s="96"/>
      <c r="FA44" s="96"/>
      <c r="FB44" s="96"/>
      <c r="FC44" s="96"/>
      <c r="FD44" s="96"/>
      <c r="FE44" s="96"/>
      <c r="FF44" s="96"/>
      <c r="FG44" s="96"/>
      <c r="FH44" s="96"/>
      <c r="FI44" s="96"/>
      <c r="FJ44" s="96"/>
      <c r="FK44" s="96"/>
      <c r="FL44" s="96"/>
      <c r="FM44" s="96"/>
      <c r="FN44" s="96"/>
      <c r="FO44" s="96"/>
      <c r="FP44" s="96"/>
      <c r="FQ44" s="96"/>
      <c r="FR44" s="96"/>
      <c r="FS44" s="96"/>
      <c r="FT44" s="96"/>
      <c r="FU44" s="96"/>
      <c r="FV44" s="96"/>
      <c r="FW44" s="96"/>
      <c r="FX44" s="96"/>
      <c r="FY44" s="96"/>
      <c r="FZ44" s="96"/>
      <c r="GA44" s="96"/>
      <c r="GB44" s="96"/>
      <c r="GC44" s="96"/>
      <c r="GD44" s="96"/>
      <c r="GE44" s="96"/>
      <c r="GF44" s="96"/>
      <c r="GG44" s="96"/>
      <c r="GH44" s="96"/>
      <c r="GI44" s="96"/>
      <c r="GJ44" s="96"/>
      <c r="GK44" s="96"/>
      <c r="GL44" s="96"/>
      <c r="GM44" s="96"/>
      <c r="GN44" s="96"/>
      <c r="GO44" s="96"/>
      <c r="GP44" s="96"/>
    </row>
    <row r="45" spans="1:198" ht="18" hidden="1" customHeight="1">
      <c r="A45" s="349">
        <v>4</v>
      </c>
      <c r="B45" s="401" t="s">
        <v>127</v>
      </c>
      <c r="C45" s="469">
        <v>2021</v>
      </c>
      <c r="D45" s="469">
        <v>2024</v>
      </c>
      <c r="E45" s="408" t="s">
        <v>27</v>
      </c>
      <c r="F45" s="472">
        <f>SUM(L49:W49)</f>
        <v>0</v>
      </c>
      <c r="G45" s="517" t="s">
        <v>122</v>
      </c>
      <c r="H45" s="91">
        <v>4305</v>
      </c>
      <c r="I45" s="97" t="s">
        <v>28</v>
      </c>
      <c r="J45" s="94"/>
      <c r="K45" s="94"/>
      <c r="L45" s="94"/>
      <c r="M45" s="94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387">
        <f>SUM(L49:P49)</f>
        <v>0</v>
      </c>
      <c r="Y45" s="40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</row>
    <row r="46" spans="1:198" ht="18" hidden="1" customHeight="1">
      <c r="A46" s="349"/>
      <c r="B46" s="401"/>
      <c r="C46" s="469"/>
      <c r="D46" s="469"/>
      <c r="E46" s="408"/>
      <c r="F46" s="472"/>
      <c r="G46" s="517"/>
      <c r="H46" s="91"/>
      <c r="I46" s="97" t="s">
        <v>31</v>
      </c>
      <c r="J46" s="94">
        <v>11071</v>
      </c>
      <c r="K46" s="94">
        <v>18645</v>
      </c>
      <c r="L46" s="110"/>
      <c r="M46" s="110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387"/>
      <c r="Y46" s="40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96"/>
      <c r="DQ46" s="96"/>
      <c r="DR46" s="96"/>
      <c r="DS46" s="96"/>
      <c r="DT46" s="96"/>
      <c r="DU46" s="96"/>
      <c r="DV46" s="96"/>
      <c r="DW46" s="96"/>
      <c r="DX46" s="96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6"/>
      <c r="EJ46" s="96"/>
      <c r="EK46" s="96"/>
      <c r="EL46" s="96"/>
      <c r="EM46" s="96"/>
      <c r="EN46" s="96"/>
      <c r="EO46" s="96"/>
      <c r="EP46" s="96"/>
      <c r="EQ46" s="96"/>
      <c r="ER46" s="96"/>
      <c r="ES46" s="96"/>
      <c r="ET46" s="96"/>
      <c r="EU46" s="96"/>
      <c r="EV46" s="96"/>
      <c r="EW46" s="96"/>
      <c r="EX46" s="96"/>
      <c r="EY46" s="96"/>
      <c r="EZ46" s="96"/>
      <c r="FA46" s="96"/>
      <c r="FB46" s="96"/>
      <c r="FC46" s="96"/>
      <c r="FD46" s="96"/>
      <c r="FE46" s="96"/>
      <c r="FF46" s="96"/>
      <c r="FG46" s="96"/>
      <c r="FH46" s="96"/>
      <c r="FI46" s="96"/>
      <c r="FJ46" s="96"/>
      <c r="FK46" s="96"/>
      <c r="FL46" s="96"/>
      <c r="FM46" s="96"/>
      <c r="FN46" s="96"/>
      <c r="FO46" s="96"/>
      <c r="FP46" s="96"/>
      <c r="FQ46" s="96"/>
      <c r="FR46" s="96"/>
      <c r="FS46" s="96"/>
      <c r="FT46" s="96"/>
      <c r="FU46" s="96"/>
      <c r="FV46" s="96"/>
      <c r="FW46" s="96"/>
      <c r="FX46" s="96"/>
      <c r="FY46" s="96"/>
      <c r="FZ46" s="96"/>
      <c r="GA46" s="96"/>
      <c r="GB46" s="96"/>
      <c r="GC46" s="96"/>
      <c r="GD46" s="96"/>
      <c r="GE46" s="96"/>
      <c r="GF46" s="96"/>
      <c r="GG46" s="96"/>
      <c r="GH46" s="96"/>
      <c r="GI46" s="96"/>
      <c r="GJ46" s="96"/>
      <c r="GK46" s="96"/>
      <c r="GL46" s="96"/>
      <c r="GM46" s="96"/>
      <c r="GN46" s="96"/>
      <c r="GO46" s="96"/>
      <c r="GP46" s="96"/>
    </row>
    <row r="47" spans="1:198" ht="18" hidden="1" customHeight="1">
      <c r="A47" s="349"/>
      <c r="B47" s="401"/>
      <c r="C47" s="469"/>
      <c r="D47" s="469"/>
      <c r="E47" s="408"/>
      <c r="F47" s="472"/>
      <c r="G47" s="517"/>
      <c r="H47" s="91"/>
      <c r="I47" s="97" t="s">
        <v>30</v>
      </c>
      <c r="J47" s="100">
        <v>62733</v>
      </c>
      <c r="K47" s="100">
        <v>105655</v>
      </c>
      <c r="L47" s="110"/>
      <c r="M47" s="110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387"/>
      <c r="Y47" s="40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96"/>
      <c r="DQ47" s="96"/>
      <c r="DR47" s="96"/>
      <c r="DS47" s="96"/>
      <c r="DT47" s="96"/>
      <c r="DU47" s="96"/>
      <c r="DV47" s="96"/>
      <c r="DW47" s="96"/>
      <c r="DX47" s="96"/>
      <c r="DY47" s="96"/>
      <c r="DZ47" s="96"/>
      <c r="EA47" s="96"/>
      <c r="EB47" s="96"/>
      <c r="EC47" s="96"/>
      <c r="ED47" s="96"/>
      <c r="EE47" s="96"/>
      <c r="EF47" s="96"/>
      <c r="EG47" s="96"/>
      <c r="EH47" s="96"/>
      <c r="EI47" s="96"/>
      <c r="EJ47" s="96"/>
      <c r="EK47" s="96"/>
      <c r="EL47" s="96"/>
      <c r="EM47" s="96"/>
      <c r="EN47" s="96"/>
      <c r="EO47" s="96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6"/>
      <c r="FL47" s="96"/>
      <c r="FM47" s="96"/>
      <c r="FN47" s="96"/>
      <c r="FO47" s="96"/>
      <c r="FP47" s="96"/>
      <c r="FQ47" s="96"/>
      <c r="FR47" s="96"/>
      <c r="FS47" s="96"/>
      <c r="FT47" s="96"/>
      <c r="FU47" s="96"/>
      <c r="FV47" s="96"/>
      <c r="FW47" s="96"/>
      <c r="FX47" s="96"/>
      <c r="FY47" s="96"/>
      <c r="FZ47" s="96"/>
      <c r="GA47" s="96"/>
      <c r="GB47" s="96"/>
      <c r="GC47" s="96"/>
      <c r="GD47" s="96"/>
      <c r="GE47" s="96"/>
      <c r="GF47" s="96"/>
      <c r="GG47" s="96"/>
      <c r="GH47" s="96"/>
      <c r="GI47" s="96"/>
      <c r="GJ47" s="96"/>
      <c r="GK47" s="96"/>
      <c r="GL47" s="96"/>
      <c r="GM47" s="96"/>
      <c r="GN47" s="96"/>
      <c r="GO47" s="96"/>
      <c r="GP47" s="96"/>
    </row>
    <row r="48" spans="1:198" ht="20.25" hidden="1" customHeight="1">
      <c r="A48" s="349"/>
      <c r="B48" s="401"/>
      <c r="C48" s="469"/>
      <c r="D48" s="469"/>
      <c r="E48" s="408"/>
      <c r="F48" s="472"/>
      <c r="G48" s="517"/>
      <c r="H48" s="91"/>
      <c r="I48" s="97" t="s">
        <v>33</v>
      </c>
      <c r="J48" s="98"/>
      <c r="K48" s="98"/>
      <c r="L48" s="111"/>
      <c r="M48" s="111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387"/>
      <c r="Y48" s="40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</row>
    <row r="49" spans="1:198" ht="16.5" hidden="1">
      <c r="A49" s="349"/>
      <c r="B49" s="401"/>
      <c r="C49" s="469"/>
      <c r="D49" s="469"/>
      <c r="E49" s="408"/>
      <c r="F49" s="472"/>
      <c r="G49" s="517"/>
      <c r="H49" s="91"/>
      <c r="I49" s="101" t="s">
        <v>26</v>
      </c>
      <c r="J49" s="102">
        <f t="shared" ref="J49:O49" si="17">SUM(J45:J48)</f>
        <v>73804</v>
      </c>
      <c r="K49" s="102">
        <f t="shared" si="17"/>
        <v>124300</v>
      </c>
      <c r="L49" s="112">
        <f t="shared" si="17"/>
        <v>0</v>
      </c>
      <c r="M49" s="112">
        <f t="shared" si="17"/>
        <v>0</v>
      </c>
      <c r="N49" s="102">
        <f t="shared" si="17"/>
        <v>0</v>
      </c>
      <c r="O49" s="102">
        <f t="shared" si="17"/>
        <v>0</v>
      </c>
      <c r="P49" s="102"/>
      <c r="Q49" s="102"/>
      <c r="R49" s="102"/>
      <c r="S49" s="102"/>
      <c r="T49" s="102"/>
      <c r="U49" s="102"/>
      <c r="V49" s="102"/>
      <c r="W49" s="102"/>
      <c r="X49" s="387"/>
      <c r="Y49" s="40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</row>
    <row r="50" spans="1:198" ht="14.25" hidden="1" customHeight="1">
      <c r="A50" s="349">
        <v>2</v>
      </c>
      <c r="B50" s="565" t="s">
        <v>207</v>
      </c>
      <c r="C50" s="379">
        <v>2021</v>
      </c>
      <c r="D50" s="379">
        <v>2023</v>
      </c>
      <c r="E50" s="396" t="s">
        <v>125</v>
      </c>
      <c r="F50" s="505"/>
      <c r="G50" s="406">
        <v>85395</v>
      </c>
      <c r="H50" s="88"/>
      <c r="I50" s="211" t="s">
        <v>28</v>
      </c>
      <c r="J50" s="173"/>
      <c r="K50" s="173"/>
      <c r="L50" s="226"/>
      <c r="M50" s="226"/>
      <c r="N50" s="226"/>
      <c r="O50" s="177"/>
      <c r="P50" s="177"/>
      <c r="Q50" s="177"/>
      <c r="R50" s="177"/>
      <c r="S50" s="177"/>
      <c r="T50" s="177"/>
      <c r="U50" s="177"/>
      <c r="V50" s="177"/>
      <c r="W50" s="177"/>
      <c r="X50" s="505">
        <f>SUM(L55:P55)</f>
        <v>0</v>
      </c>
      <c r="Y50" s="40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</row>
    <row r="51" spans="1:198" ht="14.25" hidden="1" customHeight="1">
      <c r="A51" s="349"/>
      <c r="B51" s="565"/>
      <c r="C51" s="379"/>
      <c r="D51" s="379"/>
      <c r="E51" s="396"/>
      <c r="F51" s="505"/>
      <c r="G51" s="406"/>
      <c r="H51" s="86"/>
      <c r="I51" s="67" t="s">
        <v>28</v>
      </c>
      <c r="J51" s="87">
        <v>302484</v>
      </c>
      <c r="K51" s="173">
        <v>140503</v>
      </c>
      <c r="L51" s="173"/>
      <c r="M51" s="226"/>
      <c r="N51" s="226"/>
      <c r="O51" s="177"/>
      <c r="P51" s="177"/>
      <c r="Q51" s="177"/>
      <c r="R51" s="177"/>
      <c r="S51" s="177"/>
      <c r="T51" s="177"/>
      <c r="U51" s="177"/>
      <c r="V51" s="177"/>
      <c r="W51" s="177"/>
      <c r="X51" s="505"/>
      <c r="Y51" s="40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</row>
    <row r="52" spans="1:198" ht="14.25" hidden="1" customHeight="1">
      <c r="A52" s="349"/>
      <c r="B52" s="565"/>
      <c r="C52" s="379"/>
      <c r="D52" s="379"/>
      <c r="E52" s="396"/>
      <c r="F52" s="505"/>
      <c r="G52" s="406"/>
      <c r="H52" s="86"/>
      <c r="I52" s="58" t="s">
        <v>31</v>
      </c>
      <c r="J52" s="87"/>
      <c r="K52" s="173"/>
      <c r="L52" s="173"/>
      <c r="M52" s="173"/>
      <c r="N52" s="226"/>
      <c r="O52" s="177"/>
      <c r="P52" s="177"/>
      <c r="Q52" s="177"/>
      <c r="R52" s="177"/>
      <c r="S52" s="177"/>
      <c r="T52" s="177"/>
      <c r="U52" s="177"/>
      <c r="V52" s="177"/>
      <c r="W52" s="177"/>
      <c r="X52" s="505"/>
      <c r="Y52" s="40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</row>
    <row r="53" spans="1:198" ht="14.25" hidden="1" customHeight="1">
      <c r="A53" s="349"/>
      <c r="B53" s="565"/>
      <c r="C53" s="379"/>
      <c r="D53" s="379"/>
      <c r="E53" s="396"/>
      <c r="F53" s="505"/>
      <c r="G53" s="406"/>
      <c r="H53" s="86"/>
      <c r="I53" s="67" t="s">
        <v>30</v>
      </c>
      <c r="J53" s="87">
        <v>246103</v>
      </c>
      <c r="K53" s="173">
        <v>326859</v>
      </c>
      <c r="L53" s="173"/>
      <c r="M53" s="173"/>
      <c r="N53" s="173"/>
      <c r="O53" s="177"/>
      <c r="P53" s="177"/>
      <c r="Q53" s="177"/>
      <c r="R53" s="177"/>
      <c r="S53" s="177"/>
      <c r="T53" s="177"/>
      <c r="U53" s="177"/>
      <c r="V53" s="177"/>
      <c r="W53" s="177"/>
      <c r="X53" s="505"/>
      <c r="Y53" s="40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</row>
    <row r="54" spans="1:198" ht="14.25" hidden="1" customHeight="1">
      <c r="A54" s="349"/>
      <c r="B54" s="565"/>
      <c r="C54" s="379"/>
      <c r="D54" s="379"/>
      <c r="E54" s="396"/>
      <c r="F54" s="505"/>
      <c r="G54" s="406"/>
      <c r="H54" s="89"/>
      <c r="I54" s="60" t="s">
        <v>33</v>
      </c>
      <c r="J54" s="227"/>
      <c r="K54" s="228"/>
      <c r="L54" s="226"/>
      <c r="M54" s="226"/>
      <c r="N54" s="226"/>
      <c r="O54" s="177"/>
      <c r="P54" s="177"/>
      <c r="Q54" s="177"/>
      <c r="R54" s="177"/>
      <c r="S54" s="177"/>
      <c r="T54" s="177"/>
      <c r="U54" s="177"/>
      <c r="V54" s="177"/>
      <c r="W54" s="177"/>
      <c r="X54" s="505"/>
      <c r="Y54" s="40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</row>
    <row r="55" spans="1:198" ht="14.25" hidden="1" customHeight="1">
      <c r="A55" s="349"/>
      <c r="B55" s="565"/>
      <c r="C55" s="379"/>
      <c r="D55" s="379"/>
      <c r="E55" s="396"/>
      <c r="F55" s="505"/>
      <c r="G55" s="406"/>
      <c r="H55" s="88"/>
      <c r="I55" s="59" t="s">
        <v>26</v>
      </c>
      <c r="J55" s="65">
        <f t="shared" ref="J55:P55" si="18">SUM(J50:J54)</f>
        <v>548587</v>
      </c>
      <c r="K55" s="229">
        <f t="shared" si="18"/>
        <v>467362</v>
      </c>
      <c r="L55" s="179">
        <f t="shared" si="18"/>
        <v>0</v>
      </c>
      <c r="M55" s="179">
        <f t="shared" si="18"/>
        <v>0</v>
      </c>
      <c r="N55" s="179">
        <f t="shared" si="18"/>
        <v>0</v>
      </c>
      <c r="O55" s="179">
        <f t="shared" si="18"/>
        <v>0</v>
      </c>
      <c r="P55" s="179">
        <f t="shared" si="18"/>
        <v>0</v>
      </c>
      <c r="Q55" s="179"/>
      <c r="R55" s="179"/>
      <c r="S55" s="179"/>
      <c r="T55" s="179"/>
      <c r="U55" s="179"/>
      <c r="V55" s="179"/>
      <c r="W55" s="179"/>
      <c r="X55" s="505"/>
      <c r="Y55" s="40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</row>
    <row r="56" spans="1:198" ht="14.25" customHeight="1">
      <c r="A56" s="56" t="s">
        <v>29</v>
      </c>
      <c r="B56" s="460" t="s">
        <v>22</v>
      </c>
      <c r="C56" s="461"/>
      <c r="D56" s="461"/>
      <c r="E56" s="462"/>
      <c r="F56" s="236">
        <f>F69+F84+F75+F115+F57+F63+F79</f>
        <v>1917720</v>
      </c>
      <c r="G56" s="56" t="s">
        <v>11</v>
      </c>
      <c r="H56" s="56" t="s">
        <v>11</v>
      </c>
      <c r="I56" s="56" t="s">
        <v>11</v>
      </c>
      <c r="J56" s="233" t="e">
        <f>J62+J74+J90+#REF!+J96+J102+J108+J114</f>
        <v>#REF!</v>
      </c>
      <c r="K56" s="233" t="e">
        <f>K62+K74+K90+#REF!+K114+K96</f>
        <v>#REF!</v>
      </c>
      <c r="L56" s="57">
        <f>L74+L90+L78</f>
        <v>0</v>
      </c>
      <c r="M56" s="57">
        <f>M74+M90+M78+M118+M62+M68+M83</f>
        <v>0</v>
      </c>
      <c r="N56" s="57">
        <f>N68+N83+N90</f>
        <v>1917720</v>
      </c>
      <c r="O56" s="57">
        <f t="shared" ref="O56:W56" si="19">O68+O83+O90</f>
        <v>0</v>
      </c>
      <c r="P56" s="57">
        <f t="shared" si="19"/>
        <v>0</v>
      </c>
      <c r="Q56" s="57">
        <f t="shared" si="19"/>
        <v>0</v>
      </c>
      <c r="R56" s="57">
        <f t="shared" si="19"/>
        <v>0</v>
      </c>
      <c r="S56" s="57">
        <f t="shared" si="19"/>
        <v>0</v>
      </c>
      <c r="T56" s="57">
        <f t="shared" si="19"/>
        <v>0</v>
      </c>
      <c r="U56" s="57">
        <f t="shared" si="19"/>
        <v>0</v>
      </c>
      <c r="V56" s="57">
        <f t="shared" si="19"/>
        <v>0</v>
      </c>
      <c r="W56" s="57">
        <f t="shared" si="19"/>
        <v>0</v>
      </c>
      <c r="X56" s="236">
        <f>X57+X69+X84+X75+X115+X63+X79</f>
        <v>1917720</v>
      </c>
      <c r="Y56" s="40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</row>
    <row r="57" spans="1:198" ht="12" hidden="1" customHeight="1">
      <c r="A57" s="349">
        <v>1</v>
      </c>
      <c r="B57" s="452" t="s">
        <v>196</v>
      </c>
      <c r="C57" s="352">
        <v>2022</v>
      </c>
      <c r="D57" s="352">
        <v>2024</v>
      </c>
      <c r="E57" s="382" t="s">
        <v>27</v>
      </c>
      <c r="F57" s="435">
        <f>X57</f>
        <v>0</v>
      </c>
      <c r="G57" s="390" t="s">
        <v>197</v>
      </c>
      <c r="H57" s="165"/>
      <c r="I57" s="183" t="s">
        <v>28</v>
      </c>
      <c r="J57" s="184"/>
      <c r="K57" s="279"/>
      <c r="L57" s="187"/>
      <c r="M57" s="137"/>
      <c r="N57" s="279"/>
      <c r="O57" s="279"/>
      <c r="P57" s="279"/>
      <c r="Q57" s="279"/>
      <c r="R57" s="279"/>
      <c r="S57" s="279"/>
      <c r="T57" s="279"/>
      <c r="U57" s="279"/>
      <c r="V57" s="279"/>
      <c r="W57" s="279"/>
      <c r="X57" s="385">
        <f>SUM(L62:P62)</f>
        <v>0</v>
      </c>
      <c r="Y57" s="40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</row>
    <row r="58" spans="1:198" ht="12" hidden="1" customHeight="1">
      <c r="A58" s="349"/>
      <c r="B58" s="452"/>
      <c r="C58" s="352"/>
      <c r="D58" s="352"/>
      <c r="E58" s="382"/>
      <c r="F58" s="435"/>
      <c r="G58" s="390"/>
      <c r="H58" s="200">
        <v>6059</v>
      </c>
      <c r="I58" s="166" t="s">
        <v>28</v>
      </c>
      <c r="J58" s="188">
        <f>202500+75000</f>
        <v>277500</v>
      </c>
      <c r="K58" s="188">
        <v>277500</v>
      </c>
      <c r="L58" s="187"/>
      <c r="M58" s="87"/>
      <c r="N58" s="279"/>
      <c r="O58" s="279"/>
      <c r="P58" s="279"/>
      <c r="Q58" s="279"/>
      <c r="R58" s="279"/>
      <c r="S58" s="279"/>
      <c r="T58" s="279"/>
      <c r="U58" s="279"/>
      <c r="V58" s="279"/>
      <c r="W58" s="279"/>
      <c r="X58" s="385"/>
      <c r="Y58" s="40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/>
      <c r="FV58" s="96"/>
      <c r="FW58" s="96"/>
      <c r="FX58" s="96"/>
      <c r="FY58" s="96"/>
      <c r="FZ58" s="96"/>
      <c r="GA58" s="96"/>
      <c r="GB58" s="96"/>
      <c r="GC58" s="96"/>
      <c r="GD58" s="96"/>
      <c r="GE58" s="96"/>
      <c r="GF58" s="96"/>
      <c r="GG58" s="96"/>
      <c r="GH58" s="96"/>
      <c r="GI58" s="96"/>
      <c r="GJ58" s="96"/>
      <c r="GK58" s="96"/>
      <c r="GL58" s="96"/>
      <c r="GM58" s="96"/>
      <c r="GN58" s="96"/>
      <c r="GO58" s="96"/>
      <c r="GP58" s="96"/>
    </row>
    <row r="59" spans="1:198" ht="12" hidden="1" customHeight="1">
      <c r="A59" s="349"/>
      <c r="B59" s="452"/>
      <c r="C59" s="352"/>
      <c r="D59" s="352"/>
      <c r="E59" s="382"/>
      <c r="F59" s="435"/>
      <c r="G59" s="390"/>
      <c r="H59" s="200"/>
      <c r="I59" s="166" t="s">
        <v>31</v>
      </c>
      <c r="J59" s="188"/>
      <c r="K59" s="188"/>
      <c r="L59" s="187"/>
      <c r="M59" s="87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385"/>
      <c r="Y59" s="40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</row>
    <row r="60" spans="1:198" ht="12" hidden="1" customHeight="1">
      <c r="A60" s="349"/>
      <c r="B60" s="452"/>
      <c r="C60" s="352"/>
      <c r="D60" s="352"/>
      <c r="E60" s="382"/>
      <c r="F60" s="435"/>
      <c r="G60" s="390"/>
      <c r="H60" s="200">
        <v>6057</v>
      </c>
      <c r="I60" s="166" t="s">
        <v>30</v>
      </c>
      <c r="J60" s="188">
        <v>756934</v>
      </c>
      <c r="K60" s="188">
        <v>756934</v>
      </c>
      <c r="L60" s="187"/>
      <c r="M60" s="87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385"/>
      <c r="Y60" s="40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</row>
    <row r="61" spans="1:198" ht="12" hidden="1" customHeight="1">
      <c r="A61" s="349"/>
      <c r="B61" s="452"/>
      <c r="C61" s="352"/>
      <c r="D61" s="352"/>
      <c r="E61" s="382"/>
      <c r="F61" s="435"/>
      <c r="G61" s="390"/>
      <c r="H61" s="200"/>
      <c r="I61" s="166" t="s">
        <v>33</v>
      </c>
      <c r="J61" s="279"/>
      <c r="K61" s="279"/>
      <c r="L61" s="187"/>
      <c r="M61" s="98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385"/>
      <c r="Y61" s="40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</row>
    <row r="62" spans="1:198" ht="15" hidden="1" customHeight="1">
      <c r="A62" s="349"/>
      <c r="B62" s="452"/>
      <c r="C62" s="352"/>
      <c r="D62" s="352"/>
      <c r="E62" s="382"/>
      <c r="F62" s="435"/>
      <c r="G62" s="390"/>
      <c r="H62" s="200"/>
      <c r="I62" s="160" t="s">
        <v>26</v>
      </c>
      <c r="J62" s="220">
        <f>SUM(J57:J61)</f>
        <v>1034434</v>
      </c>
      <c r="K62" s="192">
        <f t="shared" ref="K62:P62" si="20">SUM(K57:K61)</f>
        <v>1034434</v>
      </c>
      <c r="L62" s="162">
        <f t="shared" si="20"/>
        <v>0</v>
      </c>
      <c r="M62" s="162">
        <f t="shared" si="20"/>
        <v>0</v>
      </c>
      <c r="N62" s="192">
        <f t="shared" si="20"/>
        <v>0</v>
      </c>
      <c r="O62" s="192">
        <f t="shared" si="20"/>
        <v>0</v>
      </c>
      <c r="P62" s="192">
        <f t="shared" si="20"/>
        <v>0</v>
      </c>
      <c r="Q62" s="192"/>
      <c r="R62" s="192"/>
      <c r="S62" s="192"/>
      <c r="T62" s="192"/>
      <c r="U62" s="192"/>
      <c r="V62" s="192"/>
      <c r="W62" s="192"/>
      <c r="X62" s="385"/>
      <c r="Y62" s="40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</row>
    <row r="63" spans="1:198" ht="16.149999999999999" customHeight="1">
      <c r="A63" s="349">
        <v>2</v>
      </c>
      <c r="B63" s="452" t="s">
        <v>248</v>
      </c>
      <c r="C63" s="352">
        <v>2024</v>
      </c>
      <c r="D63" s="352">
        <v>2025</v>
      </c>
      <c r="E63" s="382" t="s">
        <v>265</v>
      </c>
      <c r="F63" s="435">
        <f>X63</f>
        <v>499990</v>
      </c>
      <c r="G63" s="390" t="s">
        <v>122</v>
      </c>
      <c r="H63" s="165"/>
      <c r="I63" s="183" t="s">
        <v>28</v>
      </c>
      <c r="J63" s="184"/>
      <c r="K63" s="279"/>
      <c r="L63" s="187"/>
      <c r="M63" s="137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385">
        <f>SUM(L68:P68)</f>
        <v>499990</v>
      </c>
      <c r="Y63" s="40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</row>
    <row r="64" spans="1:198" ht="16.149999999999999" customHeight="1">
      <c r="A64" s="349"/>
      <c r="B64" s="452"/>
      <c r="C64" s="352"/>
      <c r="D64" s="352"/>
      <c r="E64" s="382"/>
      <c r="F64" s="435"/>
      <c r="G64" s="390"/>
      <c r="H64" s="200">
        <v>6059</v>
      </c>
      <c r="I64" s="166" t="s">
        <v>28</v>
      </c>
      <c r="J64" s="188">
        <f>202500+75000</f>
        <v>277500</v>
      </c>
      <c r="K64" s="188">
        <v>277500</v>
      </c>
      <c r="L64" s="187"/>
      <c r="M64" s="87"/>
      <c r="N64" s="188">
        <v>12431</v>
      </c>
      <c r="O64" s="279"/>
      <c r="P64" s="279"/>
      <c r="Q64" s="279"/>
      <c r="R64" s="279"/>
      <c r="S64" s="279"/>
      <c r="T64" s="279"/>
      <c r="U64" s="279"/>
      <c r="V64" s="279"/>
      <c r="W64" s="279"/>
      <c r="X64" s="385"/>
      <c r="Y64" s="40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</row>
    <row r="65" spans="1:198" ht="16.149999999999999" customHeight="1">
      <c r="A65" s="349"/>
      <c r="B65" s="452"/>
      <c r="C65" s="352"/>
      <c r="D65" s="352"/>
      <c r="E65" s="382"/>
      <c r="F65" s="435"/>
      <c r="G65" s="390"/>
      <c r="H65" s="200"/>
      <c r="I65" s="166" t="s">
        <v>31</v>
      </c>
      <c r="J65" s="188"/>
      <c r="K65" s="188"/>
      <c r="L65" s="187"/>
      <c r="M65" s="87"/>
      <c r="N65" s="279"/>
      <c r="O65" s="279"/>
      <c r="P65" s="279"/>
      <c r="Q65" s="279"/>
      <c r="R65" s="279"/>
      <c r="S65" s="279"/>
      <c r="T65" s="279"/>
      <c r="U65" s="279"/>
      <c r="V65" s="279"/>
      <c r="W65" s="279"/>
      <c r="X65" s="385"/>
      <c r="Y65" s="40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</row>
    <row r="66" spans="1:198" ht="16.149999999999999" customHeight="1">
      <c r="A66" s="349"/>
      <c r="B66" s="452"/>
      <c r="C66" s="352"/>
      <c r="D66" s="352"/>
      <c r="E66" s="382"/>
      <c r="F66" s="435"/>
      <c r="G66" s="390"/>
      <c r="H66" s="200">
        <v>6057</v>
      </c>
      <c r="I66" s="166" t="s">
        <v>30</v>
      </c>
      <c r="J66" s="188">
        <v>756934</v>
      </c>
      <c r="K66" s="188">
        <v>756934</v>
      </c>
      <c r="L66" s="187"/>
      <c r="M66" s="87"/>
      <c r="N66" s="188">
        <v>487559</v>
      </c>
      <c r="O66" s="279"/>
      <c r="P66" s="279"/>
      <c r="Q66" s="279"/>
      <c r="R66" s="279"/>
      <c r="S66" s="279"/>
      <c r="T66" s="279"/>
      <c r="U66" s="279"/>
      <c r="V66" s="279"/>
      <c r="W66" s="279"/>
      <c r="X66" s="385"/>
      <c r="Y66" s="40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</row>
    <row r="67" spans="1:198" ht="16.149999999999999" customHeight="1">
      <c r="A67" s="349"/>
      <c r="B67" s="452"/>
      <c r="C67" s="352"/>
      <c r="D67" s="352"/>
      <c r="E67" s="382"/>
      <c r="F67" s="435"/>
      <c r="G67" s="390"/>
      <c r="H67" s="200"/>
      <c r="I67" s="166" t="s">
        <v>33</v>
      </c>
      <c r="J67" s="279"/>
      <c r="K67" s="279"/>
      <c r="L67" s="187"/>
      <c r="M67" s="98"/>
      <c r="N67" s="279"/>
      <c r="O67" s="279"/>
      <c r="P67" s="279"/>
      <c r="Q67" s="279"/>
      <c r="R67" s="279"/>
      <c r="S67" s="279"/>
      <c r="T67" s="279"/>
      <c r="U67" s="279"/>
      <c r="V67" s="279"/>
      <c r="W67" s="279"/>
      <c r="X67" s="385"/>
      <c r="Y67" s="40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</row>
    <row r="68" spans="1:198" ht="13.5" customHeight="1">
      <c r="A68" s="349"/>
      <c r="B68" s="452"/>
      <c r="C68" s="352"/>
      <c r="D68" s="352"/>
      <c r="E68" s="382"/>
      <c r="F68" s="435"/>
      <c r="G68" s="390"/>
      <c r="H68" s="200"/>
      <c r="I68" s="160" t="s">
        <v>26</v>
      </c>
      <c r="J68" s="220">
        <f>SUM(J63:J67)</f>
        <v>1034434</v>
      </c>
      <c r="K68" s="192">
        <f t="shared" ref="K68:P68" si="21">SUM(K63:K67)</f>
        <v>1034434</v>
      </c>
      <c r="L68" s="162">
        <f t="shared" si="21"/>
        <v>0</v>
      </c>
      <c r="M68" s="162">
        <f t="shared" si="21"/>
        <v>0</v>
      </c>
      <c r="N68" s="192">
        <f t="shared" si="21"/>
        <v>499990</v>
      </c>
      <c r="O68" s="192">
        <f t="shared" si="21"/>
        <v>0</v>
      </c>
      <c r="P68" s="192">
        <f t="shared" si="21"/>
        <v>0</v>
      </c>
      <c r="Q68" s="192"/>
      <c r="R68" s="192"/>
      <c r="S68" s="192"/>
      <c r="T68" s="192"/>
      <c r="U68" s="192"/>
      <c r="V68" s="192"/>
      <c r="W68" s="192"/>
      <c r="X68" s="385"/>
      <c r="Y68" s="40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</row>
    <row r="69" spans="1:198" ht="12" hidden="1" customHeight="1">
      <c r="A69" s="349">
        <v>3</v>
      </c>
      <c r="B69" s="452" t="s">
        <v>195</v>
      </c>
      <c r="C69" s="433">
        <v>2022</v>
      </c>
      <c r="D69" s="379">
        <v>2024</v>
      </c>
      <c r="E69" s="396" t="s">
        <v>27</v>
      </c>
      <c r="F69" s="505">
        <f>X69</f>
        <v>0</v>
      </c>
      <c r="G69" s="510" t="s">
        <v>49</v>
      </c>
      <c r="H69" s="86"/>
      <c r="I69" s="58" t="s">
        <v>28</v>
      </c>
      <c r="J69" s="127"/>
      <c r="K69" s="115"/>
      <c r="L69" s="94"/>
      <c r="M69" s="87"/>
      <c r="N69" s="173"/>
      <c r="O69" s="175"/>
      <c r="P69" s="175"/>
      <c r="Q69" s="175"/>
      <c r="R69" s="175"/>
      <c r="S69" s="175"/>
      <c r="T69" s="175"/>
      <c r="U69" s="175"/>
      <c r="V69" s="175"/>
      <c r="W69" s="175"/>
      <c r="X69" s="385">
        <f>SUM(L74:W74)</f>
        <v>0</v>
      </c>
      <c r="Y69" s="40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</row>
    <row r="70" spans="1:198" ht="12" hidden="1" customHeight="1">
      <c r="A70" s="349"/>
      <c r="B70" s="452"/>
      <c r="C70" s="433"/>
      <c r="D70" s="379"/>
      <c r="E70" s="396"/>
      <c r="F70" s="505"/>
      <c r="G70" s="510"/>
      <c r="H70" s="90">
        <v>6059</v>
      </c>
      <c r="I70" s="61" t="s">
        <v>28</v>
      </c>
      <c r="J70" s="127">
        <v>47759</v>
      </c>
      <c r="K70" s="115">
        <v>35055</v>
      </c>
      <c r="L70" s="94"/>
      <c r="M70" s="237"/>
      <c r="N70" s="173"/>
      <c r="O70" s="175"/>
      <c r="P70" s="175"/>
      <c r="Q70" s="175"/>
      <c r="R70" s="175"/>
      <c r="S70" s="175"/>
      <c r="T70" s="175"/>
      <c r="U70" s="175"/>
      <c r="V70" s="175"/>
      <c r="W70" s="175"/>
      <c r="X70" s="385"/>
      <c r="Y70" s="128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</row>
    <row r="71" spans="1:198" ht="12" hidden="1" customHeight="1">
      <c r="A71" s="349"/>
      <c r="B71" s="452"/>
      <c r="C71" s="433"/>
      <c r="D71" s="379"/>
      <c r="E71" s="396"/>
      <c r="F71" s="505"/>
      <c r="G71" s="510"/>
      <c r="H71" s="90"/>
      <c r="I71" s="61" t="s">
        <v>31</v>
      </c>
      <c r="J71" s="122"/>
      <c r="K71" s="122"/>
      <c r="L71" s="98"/>
      <c r="M71" s="62"/>
      <c r="N71" s="176"/>
      <c r="O71" s="176"/>
      <c r="P71" s="176"/>
      <c r="Q71" s="176"/>
      <c r="R71" s="176"/>
      <c r="S71" s="176"/>
      <c r="T71" s="176"/>
      <c r="U71" s="176"/>
      <c r="V71" s="176"/>
      <c r="W71" s="176"/>
      <c r="X71" s="385"/>
      <c r="Y71" s="40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</row>
    <row r="72" spans="1:198" ht="12" hidden="1" customHeight="1">
      <c r="A72" s="349"/>
      <c r="B72" s="452"/>
      <c r="C72" s="433"/>
      <c r="D72" s="379"/>
      <c r="E72" s="396"/>
      <c r="F72" s="505"/>
      <c r="G72" s="510"/>
      <c r="H72" s="90">
        <v>6057</v>
      </c>
      <c r="I72" s="61" t="s">
        <v>30</v>
      </c>
      <c r="J72" s="122">
        <v>270635</v>
      </c>
      <c r="K72" s="125">
        <v>198610</v>
      </c>
      <c r="L72" s="100"/>
      <c r="M72" s="84"/>
      <c r="N72" s="176"/>
      <c r="O72" s="176"/>
      <c r="P72" s="176"/>
      <c r="Q72" s="176"/>
      <c r="R72" s="176"/>
      <c r="S72" s="176"/>
      <c r="T72" s="176"/>
      <c r="U72" s="176"/>
      <c r="V72" s="176"/>
      <c r="W72" s="176"/>
      <c r="X72" s="385"/>
      <c r="Y72" s="129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</row>
    <row r="73" spans="1:198" ht="13.5" hidden="1" customHeight="1">
      <c r="A73" s="349"/>
      <c r="B73" s="452"/>
      <c r="C73" s="433"/>
      <c r="D73" s="379"/>
      <c r="E73" s="396"/>
      <c r="F73" s="505"/>
      <c r="G73" s="510"/>
      <c r="H73" s="90"/>
      <c r="I73" s="61" t="s">
        <v>33</v>
      </c>
      <c r="J73" s="122"/>
      <c r="K73" s="122"/>
      <c r="L73" s="98"/>
      <c r="M73" s="62"/>
      <c r="N73" s="176"/>
      <c r="O73" s="176"/>
      <c r="P73" s="176"/>
      <c r="Q73" s="176"/>
      <c r="R73" s="176"/>
      <c r="S73" s="176"/>
      <c r="T73" s="176"/>
      <c r="U73" s="176"/>
      <c r="V73" s="176"/>
      <c r="W73" s="176"/>
      <c r="X73" s="385"/>
      <c r="Y73" s="40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</row>
    <row r="74" spans="1:198" ht="15" hidden="1" customHeight="1">
      <c r="A74" s="349"/>
      <c r="B74" s="452"/>
      <c r="C74" s="433"/>
      <c r="D74" s="379"/>
      <c r="E74" s="396"/>
      <c r="F74" s="505"/>
      <c r="G74" s="510"/>
      <c r="H74" s="90"/>
      <c r="I74" s="64" t="s">
        <v>26</v>
      </c>
      <c r="J74" s="120">
        <f>SUM(J69:J73)</f>
        <v>318394</v>
      </c>
      <c r="K74" s="120">
        <f t="shared" ref="K74:P74" si="22">SUM(K69:K73)</f>
        <v>233665</v>
      </c>
      <c r="L74" s="102">
        <f t="shared" si="22"/>
        <v>0</v>
      </c>
      <c r="M74" s="65">
        <f>SUM(M69:M73)</f>
        <v>0</v>
      </c>
      <c r="N74" s="229">
        <f t="shared" si="22"/>
        <v>0</v>
      </c>
      <c r="O74" s="179">
        <f t="shared" si="22"/>
        <v>0</v>
      </c>
      <c r="P74" s="179">
        <f t="shared" si="22"/>
        <v>0</v>
      </c>
      <c r="Q74" s="179"/>
      <c r="R74" s="179"/>
      <c r="S74" s="179"/>
      <c r="T74" s="179"/>
      <c r="U74" s="179"/>
      <c r="V74" s="179"/>
      <c r="W74" s="179"/>
      <c r="X74" s="385"/>
      <c r="Y74" s="40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</row>
    <row r="75" spans="1:198" ht="19.5" hidden="1" customHeight="1">
      <c r="A75" s="357">
        <v>4</v>
      </c>
      <c r="B75" s="452" t="s">
        <v>249</v>
      </c>
      <c r="C75" s="379">
        <v>2020</v>
      </c>
      <c r="D75" s="379">
        <v>2024</v>
      </c>
      <c r="E75" s="396" t="s">
        <v>27</v>
      </c>
      <c r="F75" s="505"/>
      <c r="G75" s="406">
        <v>80101</v>
      </c>
      <c r="H75" s="90">
        <v>6059</v>
      </c>
      <c r="I75" s="264" t="s">
        <v>28</v>
      </c>
      <c r="J75" s="173">
        <f>0.15*(50000+15000)</f>
        <v>9750</v>
      </c>
      <c r="K75" s="175">
        <v>16200</v>
      </c>
      <c r="L75" s="84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385">
        <f>SUM(L78:W78)</f>
        <v>0</v>
      </c>
      <c r="Y75" s="40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</row>
    <row r="76" spans="1:198" ht="19.5" hidden="1" customHeight="1">
      <c r="A76" s="358"/>
      <c r="B76" s="452"/>
      <c r="C76" s="379"/>
      <c r="D76" s="379"/>
      <c r="E76" s="396"/>
      <c r="F76" s="505"/>
      <c r="G76" s="406"/>
      <c r="H76" s="90">
        <v>6056</v>
      </c>
      <c r="I76" s="264" t="s">
        <v>31</v>
      </c>
      <c r="J76" s="175"/>
      <c r="K76" s="175"/>
      <c r="L76" s="84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385"/>
      <c r="Y76" s="40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</row>
    <row r="77" spans="1:198" ht="19.5" hidden="1" customHeight="1">
      <c r="A77" s="358"/>
      <c r="B77" s="452"/>
      <c r="C77" s="379"/>
      <c r="D77" s="379"/>
      <c r="E77" s="396"/>
      <c r="F77" s="505"/>
      <c r="G77" s="406"/>
      <c r="H77" s="86">
        <v>6057</v>
      </c>
      <c r="I77" s="231" t="s">
        <v>165</v>
      </c>
      <c r="J77" s="173">
        <v>852941</v>
      </c>
      <c r="K77" s="173">
        <v>365500</v>
      </c>
      <c r="L77" s="84"/>
      <c r="M77" s="175"/>
      <c r="N77" s="175"/>
      <c r="O77" s="175"/>
      <c r="P77" s="175"/>
      <c r="Q77" s="175"/>
      <c r="R77" s="175"/>
      <c r="S77" s="175"/>
      <c r="T77" s="175"/>
      <c r="U77" s="175"/>
      <c r="V77" s="175"/>
      <c r="W77" s="175"/>
      <c r="X77" s="385"/>
      <c r="Y77" s="40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</row>
    <row r="78" spans="1:198" ht="19.149999999999999" hidden="1" customHeight="1">
      <c r="A78" s="359"/>
      <c r="B78" s="452"/>
      <c r="C78" s="379"/>
      <c r="D78" s="379"/>
      <c r="E78" s="396"/>
      <c r="F78" s="505"/>
      <c r="G78" s="406"/>
      <c r="H78" s="90"/>
      <c r="I78" s="64" t="s">
        <v>26</v>
      </c>
      <c r="J78" s="232">
        <f t="shared" ref="J78:P78" si="23">SUM(J75:J77)</f>
        <v>862691</v>
      </c>
      <c r="K78" s="229">
        <f t="shared" si="23"/>
        <v>381700</v>
      </c>
      <c r="L78" s="66">
        <f t="shared" si="23"/>
        <v>0</v>
      </c>
      <c r="M78" s="179">
        <f t="shared" si="23"/>
        <v>0</v>
      </c>
      <c r="N78" s="179">
        <f t="shared" si="23"/>
        <v>0</v>
      </c>
      <c r="O78" s="179">
        <f t="shared" si="23"/>
        <v>0</v>
      </c>
      <c r="P78" s="179">
        <f t="shared" si="23"/>
        <v>0</v>
      </c>
      <c r="Q78" s="179"/>
      <c r="R78" s="179"/>
      <c r="S78" s="179"/>
      <c r="T78" s="179"/>
      <c r="U78" s="179"/>
      <c r="V78" s="179"/>
      <c r="W78" s="179"/>
      <c r="X78" s="385"/>
      <c r="Y78" s="40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</row>
    <row r="79" spans="1:198" ht="13.5" customHeight="1">
      <c r="A79" s="357">
        <v>5</v>
      </c>
      <c r="B79" s="557" t="s">
        <v>259</v>
      </c>
      <c r="C79" s="442">
        <v>2024</v>
      </c>
      <c r="D79" s="442">
        <v>2025</v>
      </c>
      <c r="E79" s="396" t="s">
        <v>265</v>
      </c>
      <c r="F79" s="560">
        <f>X79</f>
        <v>531820</v>
      </c>
      <c r="G79" s="428">
        <v>90095</v>
      </c>
      <c r="H79" s="90">
        <v>6059</v>
      </c>
      <c r="I79" s="61" t="s">
        <v>28</v>
      </c>
      <c r="J79" s="332"/>
      <c r="K79" s="332"/>
      <c r="L79" s="332"/>
      <c r="M79" s="332"/>
      <c r="N79" s="87">
        <v>50000</v>
      </c>
      <c r="O79" s="71"/>
      <c r="P79" s="71"/>
      <c r="Q79" s="71"/>
      <c r="R79" s="71"/>
      <c r="S79" s="71"/>
      <c r="T79" s="71"/>
      <c r="U79" s="71"/>
      <c r="V79" s="71"/>
      <c r="W79" s="71"/>
      <c r="X79" s="385">
        <f>N83</f>
        <v>531820</v>
      </c>
      <c r="Y79" s="149"/>
      <c r="Z79" s="150"/>
      <c r="AA79" s="150"/>
      <c r="AB79" s="150"/>
      <c r="AC79" s="150"/>
      <c r="AD79" s="150"/>
      <c r="AE79" s="150"/>
      <c r="AF79" s="150"/>
      <c r="AG79" s="150"/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  <c r="BI79" s="150"/>
      <c r="BJ79" s="150"/>
      <c r="BK79" s="150"/>
      <c r="BL79" s="150"/>
      <c r="BM79" s="150"/>
      <c r="BN79" s="150"/>
      <c r="BO79" s="150"/>
      <c r="BP79" s="150"/>
      <c r="BQ79" s="150"/>
      <c r="BR79" s="150"/>
      <c r="BS79" s="150"/>
      <c r="BT79" s="150"/>
      <c r="BU79" s="150"/>
      <c r="BV79" s="150"/>
      <c r="BW79" s="150"/>
      <c r="BX79" s="150"/>
      <c r="BY79" s="150"/>
      <c r="BZ79" s="150"/>
      <c r="CA79" s="150"/>
      <c r="CB79" s="150"/>
      <c r="CC79" s="150"/>
      <c r="CD79" s="150"/>
      <c r="CE79" s="150"/>
      <c r="CF79" s="150"/>
      <c r="CG79" s="150"/>
      <c r="CH79" s="150"/>
      <c r="CI79" s="150"/>
      <c r="CJ79" s="150"/>
      <c r="CK79" s="150"/>
      <c r="CL79" s="150"/>
      <c r="CM79" s="150"/>
      <c r="CN79" s="150"/>
      <c r="CO79" s="150"/>
      <c r="CP79" s="150"/>
      <c r="CQ79" s="150"/>
      <c r="CR79" s="150"/>
      <c r="CS79" s="150"/>
      <c r="CT79" s="150"/>
      <c r="CU79" s="150"/>
      <c r="CV79" s="150"/>
      <c r="CW79" s="150"/>
      <c r="CX79" s="150"/>
      <c r="CY79" s="150"/>
      <c r="CZ79" s="150"/>
      <c r="DA79" s="150"/>
      <c r="DB79" s="150"/>
      <c r="DC79" s="150"/>
      <c r="DD79" s="150"/>
      <c r="DE79" s="150"/>
      <c r="DF79" s="150"/>
      <c r="DG79" s="150"/>
      <c r="DH79" s="150"/>
      <c r="DI79" s="150"/>
      <c r="DJ79" s="150"/>
      <c r="DK79" s="150"/>
      <c r="DL79" s="150"/>
      <c r="DM79" s="150"/>
      <c r="DN79" s="150"/>
      <c r="DO79" s="150"/>
      <c r="DP79" s="150"/>
      <c r="DQ79" s="150"/>
      <c r="DR79" s="150"/>
      <c r="DS79" s="150"/>
      <c r="DT79" s="150"/>
      <c r="DU79" s="150"/>
      <c r="DV79" s="150"/>
      <c r="DW79" s="150"/>
      <c r="DX79" s="150"/>
      <c r="DY79" s="150"/>
      <c r="DZ79" s="150"/>
      <c r="EA79" s="150"/>
      <c r="EB79" s="150"/>
      <c r="EC79" s="150"/>
      <c r="ED79" s="150"/>
      <c r="EE79" s="150"/>
      <c r="EF79" s="150"/>
      <c r="EG79" s="150"/>
      <c r="EH79" s="150"/>
      <c r="EI79" s="150"/>
      <c r="EJ79" s="150"/>
      <c r="EK79" s="150"/>
      <c r="EL79" s="150"/>
      <c r="EM79" s="150"/>
      <c r="EN79" s="150"/>
      <c r="EO79" s="150"/>
      <c r="EP79" s="150"/>
      <c r="EQ79" s="150"/>
      <c r="ER79" s="150"/>
      <c r="ES79" s="150"/>
      <c r="ET79" s="150"/>
      <c r="EU79" s="150"/>
      <c r="EV79" s="150"/>
      <c r="EW79" s="150"/>
      <c r="EX79" s="150"/>
      <c r="EY79" s="150"/>
      <c r="EZ79" s="150"/>
      <c r="FA79" s="150"/>
      <c r="FB79" s="150"/>
      <c r="FC79" s="150"/>
      <c r="FD79" s="150"/>
      <c r="FE79" s="150"/>
      <c r="FF79" s="150"/>
      <c r="FG79" s="150"/>
      <c r="FH79" s="150"/>
      <c r="FI79" s="150"/>
      <c r="FJ79" s="150"/>
      <c r="FK79" s="150"/>
      <c r="FL79" s="150"/>
      <c r="FM79" s="150"/>
      <c r="FN79" s="150"/>
      <c r="FO79" s="150"/>
      <c r="FP79" s="150"/>
      <c r="FQ79" s="150"/>
      <c r="FR79" s="150"/>
      <c r="FS79" s="150"/>
      <c r="FT79" s="150"/>
      <c r="FU79" s="150"/>
      <c r="FV79" s="150"/>
      <c r="FW79" s="150"/>
      <c r="FX79" s="150"/>
      <c r="FY79" s="150"/>
      <c r="FZ79" s="150"/>
      <c r="GA79" s="150"/>
      <c r="GB79" s="150"/>
      <c r="GC79" s="150"/>
      <c r="GD79" s="150"/>
      <c r="GE79" s="150"/>
      <c r="GF79" s="150"/>
      <c r="GG79" s="150"/>
      <c r="GH79" s="150"/>
      <c r="GI79" s="150"/>
      <c r="GJ79" s="150"/>
      <c r="GK79" s="150"/>
      <c r="GL79" s="150"/>
      <c r="GM79" s="150"/>
      <c r="GN79" s="150"/>
      <c r="GO79" s="96"/>
      <c r="GP79" s="96"/>
    </row>
    <row r="80" spans="1:198" ht="13.5" customHeight="1">
      <c r="A80" s="358"/>
      <c r="B80" s="558"/>
      <c r="C80" s="443"/>
      <c r="D80" s="443"/>
      <c r="E80" s="396"/>
      <c r="F80" s="561"/>
      <c r="G80" s="429"/>
      <c r="H80" s="90"/>
      <c r="I80" s="61"/>
      <c r="J80" s="332"/>
      <c r="K80" s="332"/>
      <c r="L80" s="332"/>
      <c r="M80" s="332"/>
      <c r="N80" s="87"/>
      <c r="O80" s="71"/>
      <c r="P80" s="71"/>
      <c r="Q80" s="71"/>
      <c r="R80" s="71"/>
      <c r="S80" s="71"/>
      <c r="T80" s="71"/>
      <c r="U80" s="71"/>
      <c r="V80" s="71"/>
      <c r="W80" s="71"/>
      <c r="X80" s="385"/>
      <c r="Y80" s="149"/>
      <c r="Z80" s="150"/>
      <c r="AA80" s="150"/>
      <c r="AB80" s="150"/>
      <c r="AC80" s="150"/>
      <c r="AD80" s="150"/>
      <c r="AE80" s="150"/>
      <c r="AF80" s="150"/>
      <c r="AG80" s="150"/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  <c r="BI80" s="150"/>
      <c r="BJ80" s="150"/>
      <c r="BK80" s="150"/>
      <c r="BL80" s="150"/>
      <c r="BM80" s="150"/>
      <c r="BN80" s="150"/>
      <c r="BO80" s="150"/>
      <c r="BP80" s="150"/>
      <c r="BQ80" s="150"/>
      <c r="BR80" s="150"/>
      <c r="BS80" s="150"/>
      <c r="BT80" s="150"/>
      <c r="BU80" s="150"/>
      <c r="BV80" s="150"/>
      <c r="BW80" s="150"/>
      <c r="BX80" s="150"/>
      <c r="BY80" s="150"/>
      <c r="BZ80" s="150"/>
      <c r="CA80" s="150"/>
      <c r="CB80" s="150"/>
      <c r="CC80" s="150"/>
      <c r="CD80" s="150"/>
      <c r="CE80" s="150"/>
      <c r="CF80" s="150"/>
      <c r="CG80" s="150"/>
      <c r="CH80" s="150"/>
      <c r="CI80" s="150"/>
      <c r="CJ80" s="150"/>
      <c r="CK80" s="150"/>
      <c r="CL80" s="150"/>
      <c r="CM80" s="150"/>
      <c r="CN80" s="150"/>
      <c r="CO80" s="150"/>
      <c r="CP80" s="150"/>
      <c r="CQ80" s="150"/>
      <c r="CR80" s="150"/>
      <c r="CS80" s="150"/>
      <c r="CT80" s="150"/>
      <c r="CU80" s="150"/>
      <c r="CV80" s="150"/>
      <c r="CW80" s="150"/>
      <c r="CX80" s="150"/>
      <c r="CY80" s="150"/>
      <c r="CZ80" s="150"/>
      <c r="DA80" s="150"/>
      <c r="DB80" s="150"/>
      <c r="DC80" s="150"/>
      <c r="DD80" s="150"/>
      <c r="DE80" s="150"/>
      <c r="DF80" s="150"/>
      <c r="DG80" s="150"/>
      <c r="DH80" s="150"/>
      <c r="DI80" s="150"/>
      <c r="DJ80" s="150"/>
      <c r="DK80" s="150"/>
      <c r="DL80" s="150"/>
      <c r="DM80" s="150"/>
      <c r="DN80" s="150"/>
      <c r="DO80" s="150"/>
      <c r="DP80" s="150"/>
      <c r="DQ80" s="150"/>
      <c r="DR80" s="150"/>
      <c r="DS80" s="150"/>
      <c r="DT80" s="150"/>
      <c r="DU80" s="150"/>
      <c r="DV80" s="150"/>
      <c r="DW80" s="150"/>
      <c r="DX80" s="150"/>
      <c r="DY80" s="150"/>
      <c r="DZ80" s="150"/>
      <c r="EA80" s="150"/>
      <c r="EB80" s="150"/>
      <c r="EC80" s="150"/>
      <c r="ED80" s="150"/>
      <c r="EE80" s="150"/>
      <c r="EF80" s="150"/>
      <c r="EG80" s="150"/>
      <c r="EH80" s="150"/>
      <c r="EI80" s="150"/>
      <c r="EJ80" s="150"/>
      <c r="EK80" s="150"/>
      <c r="EL80" s="150"/>
      <c r="EM80" s="150"/>
      <c r="EN80" s="150"/>
      <c r="EO80" s="150"/>
      <c r="EP80" s="150"/>
      <c r="EQ80" s="150"/>
      <c r="ER80" s="150"/>
      <c r="ES80" s="150"/>
      <c r="ET80" s="150"/>
      <c r="EU80" s="150"/>
      <c r="EV80" s="150"/>
      <c r="EW80" s="150"/>
      <c r="EX80" s="150"/>
      <c r="EY80" s="150"/>
      <c r="EZ80" s="150"/>
      <c r="FA80" s="150"/>
      <c r="FB80" s="150"/>
      <c r="FC80" s="150"/>
      <c r="FD80" s="150"/>
      <c r="FE80" s="150"/>
      <c r="FF80" s="150"/>
      <c r="FG80" s="150"/>
      <c r="FH80" s="150"/>
      <c r="FI80" s="150"/>
      <c r="FJ80" s="150"/>
      <c r="FK80" s="150"/>
      <c r="FL80" s="150"/>
      <c r="FM80" s="150"/>
      <c r="FN80" s="150"/>
      <c r="FO80" s="150"/>
      <c r="FP80" s="150"/>
      <c r="FQ80" s="150"/>
      <c r="FR80" s="150"/>
      <c r="FS80" s="150"/>
      <c r="FT80" s="150"/>
      <c r="FU80" s="150"/>
      <c r="FV80" s="150"/>
      <c r="FW80" s="150"/>
      <c r="FX80" s="150"/>
      <c r="FY80" s="150"/>
      <c r="FZ80" s="150"/>
      <c r="GA80" s="150"/>
      <c r="GB80" s="150"/>
      <c r="GC80" s="150"/>
      <c r="GD80" s="150"/>
      <c r="GE80" s="150"/>
      <c r="GF80" s="150"/>
      <c r="GG80" s="150"/>
      <c r="GH80" s="150"/>
      <c r="GI80" s="150"/>
      <c r="GJ80" s="150"/>
      <c r="GK80" s="150"/>
      <c r="GL80" s="150"/>
      <c r="GM80" s="150"/>
      <c r="GN80" s="150"/>
      <c r="GO80" s="96"/>
      <c r="GP80" s="96"/>
    </row>
    <row r="81" spans="1:198" ht="13.5" customHeight="1">
      <c r="A81" s="358"/>
      <c r="B81" s="558"/>
      <c r="C81" s="443"/>
      <c r="D81" s="443"/>
      <c r="E81" s="396"/>
      <c r="F81" s="561"/>
      <c r="G81" s="429"/>
      <c r="H81" s="90">
        <v>6057</v>
      </c>
      <c r="I81" s="61" t="s">
        <v>30</v>
      </c>
      <c r="J81" s="332"/>
      <c r="K81" s="332"/>
      <c r="L81" s="332"/>
      <c r="M81" s="332"/>
      <c r="N81" s="87">
        <v>481820</v>
      </c>
      <c r="O81" s="71"/>
      <c r="P81" s="71"/>
      <c r="Q81" s="71"/>
      <c r="R81" s="71"/>
      <c r="S81" s="71"/>
      <c r="T81" s="71"/>
      <c r="U81" s="71"/>
      <c r="V81" s="71"/>
      <c r="W81" s="71"/>
      <c r="X81" s="385"/>
      <c r="Y81" s="149"/>
      <c r="Z81" s="150"/>
      <c r="AA81" s="150"/>
      <c r="AB81" s="150"/>
      <c r="AC81" s="150"/>
      <c r="AD81" s="150"/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0"/>
      <c r="BP81" s="150"/>
      <c r="BQ81" s="150"/>
      <c r="BR81" s="150"/>
      <c r="BS81" s="150"/>
      <c r="BT81" s="150"/>
      <c r="BU81" s="150"/>
      <c r="BV81" s="150"/>
      <c r="BW81" s="150"/>
      <c r="BX81" s="150"/>
      <c r="BY81" s="150"/>
      <c r="BZ81" s="150"/>
      <c r="CA81" s="150"/>
      <c r="CB81" s="150"/>
      <c r="CC81" s="150"/>
      <c r="CD81" s="150"/>
      <c r="CE81" s="150"/>
      <c r="CF81" s="150"/>
      <c r="CG81" s="150"/>
      <c r="CH81" s="150"/>
      <c r="CI81" s="150"/>
      <c r="CJ81" s="150"/>
      <c r="CK81" s="150"/>
      <c r="CL81" s="150"/>
      <c r="CM81" s="150"/>
      <c r="CN81" s="150"/>
      <c r="CO81" s="150"/>
      <c r="CP81" s="150"/>
      <c r="CQ81" s="150"/>
      <c r="CR81" s="150"/>
      <c r="CS81" s="150"/>
      <c r="CT81" s="150"/>
      <c r="CU81" s="150"/>
      <c r="CV81" s="150"/>
      <c r="CW81" s="150"/>
      <c r="CX81" s="150"/>
      <c r="CY81" s="150"/>
      <c r="CZ81" s="150"/>
      <c r="DA81" s="150"/>
      <c r="DB81" s="150"/>
      <c r="DC81" s="150"/>
      <c r="DD81" s="150"/>
      <c r="DE81" s="150"/>
      <c r="DF81" s="150"/>
      <c r="DG81" s="150"/>
      <c r="DH81" s="150"/>
      <c r="DI81" s="150"/>
      <c r="DJ81" s="150"/>
      <c r="DK81" s="150"/>
      <c r="DL81" s="150"/>
      <c r="DM81" s="150"/>
      <c r="DN81" s="150"/>
      <c r="DO81" s="150"/>
      <c r="DP81" s="150"/>
      <c r="DQ81" s="150"/>
      <c r="DR81" s="150"/>
      <c r="DS81" s="150"/>
      <c r="DT81" s="150"/>
      <c r="DU81" s="150"/>
      <c r="DV81" s="150"/>
      <c r="DW81" s="150"/>
      <c r="DX81" s="150"/>
      <c r="DY81" s="150"/>
      <c r="DZ81" s="150"/>
      <c r="EA81" s="150"/>
      <c r="EB81" s="150"/>
      <c r="EC81" s="150"/>
      <c r="ED81" s="150"/>
      <c r="EE81" s="150"/>
      <c r="EF81" s="150"/>
      <c r="EG81" s="150"/>
      <c r="EH81" s="150"/>
      <c r="EI81" s="150"/>
      <c r="EJ81" s="150"/>
      <c r="EK81" s="150"/>
      <c r="EL81" s="150"/>
      <c r="EM81" s="150"/>
      <c r="EN81" s="150"/>
      <c r="EO81" s="150"/>
      <c r="EP81" s="150"/>
      <c r="EQ81" s="150"/>
      <c r="ER81" s="150"/>
      <c r="ES81" s="150"/>
      <c r="ET81" s="150"/>
      <c r="EU81" s="150"/>
      <c r="EV81" s="150"/>
      <c r="EW81" s="150"/>
      <c r="EX81" s="150"/>
      <c r="EY81" s="150"/>
      <c r="EZ81" s="150"/>
      <c r="FA81" s="150"/>
      <c r="FB81" s="150"/>
      <c r="FC81" s="150"/>
      <c r="FD81" s="150"/>
      <c r="FE81" s="150"/>
      <c r="FF81" s="150"/>
      <c r="FG81" s="150"/>
      <c r="FH81" s="150"/>
      <c r="FI81" s="150"/>
      <c r="FJ81" s="150"/>
      <c r="FK81" s="150"/>
      <c r="FL81" s="150"/>
      <c r="FM81" s="150"/>
      <c r="FN81" s="150"/>
      <c r="FO81" s="150"/>
      <c r="FP81" s="150"/>
      <c r="FQ81" s="150"/>
      <c r="FR81" s="150"/>
      <c r="FS81" s="150"/>
      <c r="FT81" s="150"/>
      <c r="FU81" s="150"/>
      <c r="FV81" s="150"/>
      <c r="FW81" s="150"/>
      <c r="FX81" s="150"/>
      <c r="FY81" s="150"/>
      <c r="FZ81" s="150"/>
      <c r="GA81" s="150"/>
      <c r="GB81" s="150"/>
      <c r="GC81" s="150"/>
      <c r="GD81" s="150"/>
      <c r="GE81" s="150"/>
      <c r="GF81" s="150"/>
      <c r="GG81" s="150"/>
      <c r="GH81" s="150"/>
      <c r="GI81" s="150"/>
      <c r="GJ81" s="150"/>
      <c r="GK81" s="150"/>
      <c r="GL81" s="150"/>
      <c r="GM81" s="150"/>
      <c r="GN81" s="150"/>
      <c r="GO81" s="96"/>
      <c r="GP81" s="96"/>
    </row>
    <row r="82" spans="1:198" ht="13.5" customHeight="1">
      <c r="A82" s="358"/>
      <c r="B82" s="558"/>
      <c r="C82" s="443"/>
      <c r="D82" s="443"/>
      <c r="E82" s="396"/>
      <c r="F82" s="561"/>
      <c r="G82" s="429"/>
      <c r="H82" s="90"/>
      <c r="I82" s="61"/>
      <c r="J82" s="332"/>
      <c r="K82" s="332"/>
      <c r="L82" s="332"/>
      <c r="M82" s="332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385"/>
      <c r="Y82" s="149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  <c r="DO82" s="150"/>
      <c r="DP82" s="150"/>
      <c r="DQ82" s="150"/>
      <c r="DR82" s="150"/>
      <c r="DS82" s="150"/>
      <c r="DT82" s="150"/>
      <c r="DU82" s="150"/>
      <c r="DV82" s="150"/>
      <c r="DW82" s="150"/>
      <c r="DX82" s="150"/>
      <c r="DY82" s="150"/>
      <c r="DZ82" s="150"/>
      <c r="EA82" s="150"/>
      <c r="EB82" s="150"/>
      <c r="EC82" s="150"/>
      <c r="ED82" s="150"/>
      <c r="EE82" s="150"/>
      <c r="EF82" s="150"/>
      <c r="EG82" s="150"/>
      <c r="EH82" s="150"/>
      <c r="EI82" s="150"/>
      <c r="EJ82" s="150"/>
      <c r="EK82" s="150"/>
      <c r="EL82" s="150"/>
      <c r="EM82" s="150"/>
      <c r="EN82" s="150"/>
      <c r="EO82" s="150"/>
      <c r="EP82" s="150"/>
      <c r="EQ82" s="150"/>
      <c r="ER82" s="150"/>
      <c r="ES82" s="150"/>
      <c r="ET82" s="150"/>
      <c r="EU82" s="150"/>
      <c r="EV82" s="150"/>
      <c r="EW82" s="150"/>
      <c r="EX82" s="150"/>
      <c r="EY82" s="150"/>
      <c r="EZ82" s="150"/>
      <c r="FA82" s="150"/>
      <c r="FB82" s="150"/>
      <c r="FC82" s="150"/>
      <c r="FD82" s="150"/>
      <c r="FE82" s="150"/>
      <c r="FF82" s="150"/>
      <c r="FG82" s="150"/>
      <c r="FH82" s="150"/>
      <c r="FI82" s="150"/>
      <c r="FJ82" s="150"/>
      <c r="FK82" s="150"/>
      <c r="FL82" s="150"/>
      <c r="FM82" s="150"/>
      <c r="FN82" s="150"/>
      <c r="FO82" s="150"/>
      <c r="FP82" s="150"/>
      <c r="FQ82" s="150"/>
      <c r="FR82" s="150"/>
      <c r="FS82" s="150"/>
      <c r="FT82" s="150"/>
      <c r="FU82" s="150"/>
      <c r="FV82" s="150"/>
      <c r="FW82" s="150"/>
      <c r="FX82" s="150"/>
      <c r="FY82" s="150"/>
      <c r="FZ82" s="150"/>
      <c r="GA82" s="150"/>
      <c r="GB82" s="150"/>
      <c r="GC82" s="150"/>
      <c r="GD82" s="150"/>
      <c r="GE82" s="150"/>
      <c r="GF82" s="150"/>
      <c r="GG82" s="150"/>
      <c r="GH82" s="150"/>
      <c r="GI82" s="150"/>
      <c r="GJ82" s="150"/>
      <c r="GK82" s="150"/>
      <c r="GL82" s="150"/>
      <c r="GM82" s="150"/>
      <c r="GN82" s="150"/>
      <c r="GO82" s="96"/>
      <c r="GP82" s="96"/>
    </row>
    <row r="83" spans="1:198" ht="13.5" customHeight="1">
      <c r="A83" s="359"/>
      <c r="B83" s="559"/>
      <c r="C83" s="444"/>
      <c r="D83" s="444"/>
      <c r="E83" s="396"/>
      <c r="F83" s="562"/>
      <c r="G83" s="430"/>
      <c r="H83" s="90"/>
      <c r="I83" s="64" t="s">
        <v>26</v>
      </c>
      <c r="J83" s="65"/>
      <c r="K83" s="65"/>
      <c r="L83" s="65"/>
      <c r="M83" s="65">
        <f>M79+M80+M81+M82</f>
        <v>0</v>
      </c>
      <c r="N83" s="65">
        <f>N79+N80+N81+N82</f>
        <v>531820</v>
      </c>
      <c r="O83" s="65"/>
      <c r="P83" s="65"/>
      <c r="Q83" s="65"/>
      <c r="R83" s="65"/>
      <c r="S83" s="65"/>
      <c r="T83" s="65"/>
      <c r="U83" s="65"/>
      <c r="V83" s="65"/>
      <c r="W83" s="65"/>
      <c r="X83" s="385"/>
      <c r="Y83" s="149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  <c r="DO83" s="150"/>
      <c r="DP83" s="150"/>
      <c r="DQ83" s="150"/>
      <c r="DR83" s="150"/>
      <c r="DS83" s="150"/>
      <c r="DT83" s="150"/>
      <c r="DU83" s="150"/>
      <c r="DV83" s="150"/>
      <c r="DW83" s="150"/>
      <c r="DX83" s="150"/>
      <c r="DY83" s="150"/>
      <c r="DZ83" s="150"/>
      <c r="EA83" s="150"/>
      <c r="EB83" s="150"/>
      <c r="EC83" s="150"/>
      <c r="ED83" s="150"/>
      <c r="EE83" s="150"/>
      <c r="EF83" s="150"/>
      <c r="EG83" s="150"/>
      <c r="EH83" s="150"/>
      <c r="EI83" s="150"/>
      <c r="EJ83" s="150"/>
      <c r="EK83" s="150"/>
      <c r="EL83" s="150"/>
      <c r="EM83" s="150"/>
      <c r="EN83" s="150"/>
      <c r="EO83" s="150"/>
      <c r="EP83" s="150"/>
      <c r="EQ83" s="150"/>
      <c r="ER83" s="150"/>
      <c r="ES83" s="150"/>
      <c r="ET83" s="150"/>
      <c r="EU83" s="150"/>
      <c r="EV83" s="150"/>
      <c r="EW83" s="150"/>
      <c r="EX83" s="150"/>
      <c r="EY83" s="150"/>
      <c r="EZ83" s="150"/>
      <c r="FA83" s="150"/>
      <c r="FB83" s="150"/>
      <c r="FC83" s="150"/>
      <c r="FD83" s="150"/>
      <c r="FE83" s="150"/>
      <c r="FF83" s="150"/>
      <c r="FG83" s="150"/>
      <c r="FH83" s="150"/>
      <c r="FI83" s="150"/>
      <c r="FJ83" s="150"/>
      <c r="FK83" s="150"/>
      <c r="FL83" s="150"/>
      <c r="FM83" s="150"/>
      <c r="FN83" s="150"/>
      <c r="FO83" s="150"/>
      <c r="FP83" s="150"/>
      <c r="FQ83" s="150"/>
      <c r="FR83" s="150"/>
      <c r="FS83" s="150"/>
      <c r="FT83" s="150"/>
      <c r="FU83" s="150"/>
      <c r="FV83" s="150"/>
      <c r="FW83" s="150"/>
      <c r="FX83" s="150"/>
      <c r="FY83" s="150"/>
      <c r="FZ83" s="150"/>
      <c r="GA83" s="150"/>
      <c r="GB83" s="150"/>
      <c r="GC83" s="150"/>
      <c r="GD83" s="150"/>
      <c r="GE83" s="150"/>
      <c r="GF83" s="150"/>
      <c r="GG83" s="150"/>
      <c r="GH83" s="150"/>
      <c r="GI83" s="150"/>
      <c r="GJ83" s="150"/>
      <c r="GK83" s="150"/>
      <c r="GL83" s="150"/>
      <c r="GM83" s="150"/>
      <c r="GN83" s="150"/>
      <c r="GO83" s="96"/>
      <c r="GP83" s="96"/>
    </row>
    <row r="84" spans="1:198" ht="15.75" customHeight="1">
      <c r="A84" s="349">
        <v>6</v>
      </c>
      <c r="B84" s="452" t="s">
        <v>253</v>
      </c>
      <c r="C84" s="379">
        <v>2024</v>
      </c>
      <c r="D84" s="379">
        <v>2025</v>
      </c>
      <c r="E84" s="396" t="s">
        <v>265</v>
      </c>
      <c r="F84" s="505">
        <f>0+X84</f>
        <v>885910</v>
      </c>
      <c r="G84" s="406">
        <v>75023</v>
      </c>
      <c r="H84" s="88"/>
      <c r="I84" s="211" t="s">
        <v>28</v>
      </c>
      <c r="J84" s="226"/>
      <c r="K84" s="173"/>
      <c r="L84" s="85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30"/>
      <c r="X84" s="385">
        <f>SUM(L90:P90)</f>
        <v>885910</v>
      </c>
      <c r="Y84" s="40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</row>
    <row r="85" spans="1:198" ht="15" customHeight="1">
      <c r="A85" s="349"/>
      <c r="B85" s="452"/>
      <c r="C85" s="379"/>
      <c r="D85" s="379"/>
      <c r="E85" s="396"/>
      <c r="F85" s="505"/>
      <c r="G85" s="406"/>
      <c r="H85" s="90">
        <v>6059</v>
      </c>
      <c r="I85" s="61" t="s">
        <v>28</v>
      </c>
      <c r="J85" s="173">
        <f>0.15*(50000+15000)</f>
        <v>9750</v>
      </c>
      <c r="K85" s="175">
        <v>16200</v>
      </c>
      <c r="L85" s="84"/>
      <c r="M85" s="175"/>
      <c r="N85" s="335">
        <v>106310</v>
      </c>
      <c r="O85" s="230"/>
      <c r="P85" s="230"/>
      <c r="Q85" s="230"/>
      <c r="R85" s="230"/>
      <c r="S85" s="230"/>
      <c r="T85" s="230"/>
      <c r="U85" s="230"/>
      <c r="V85" s="230"/>
      <c r="W85" s="230"/>
      <c r="X85" s="385"/>
      <c r="Y85" s="40"/>
      <c r="Z85" s="96"/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  <c r="BY85" s="96"/>
      <c r="BZ85" s="96"/>
      <c r="CA85" s="96"/>
      <c r="CB85" s="96"/>
      <c r="CC85" s="96"/>
      <c r="CD85" s="96"/>
      <c r="CE85" s="96"/>
      <c r="CF85" s="96"/>
      <c r="CG85" s="96"/>
      <c r="CH85" s="96"/>
      <c r="CI85" s="96"/>
      <c r="CJ85" s="96"/>
      <c r="CK85" s="96"/>
      <c r="CL85" s="96"/>
      <c r="CM85" s="96"/>
      <c r="CN85" s="96"/>
      <c r="CO85" s="96"/>
      <c r="CP85" s="96"/>
      <c r="CQ85" s="96"/>
      <c r="CR85" s="96"/>
      <c r="CS85" s="96"/>
      <c r="CT85" s="96"/>
      <c r="CU85" s="96"/>
      <c r="CV85" s="96"/>
      <c r="CW85" s="96"/>
      <c r="CX85" s="96"/>
      <c r="CY85" s="96"/>
      <c r="CZ85" s="96"/>
      <c r="DA85" s="96"/>
      <c r="DB85" s="96"/>
      <c r="DC85" s="96"/>
      <c r="DD85" s="96"/>
      <c r="DE85" s="96"/>
      <c r="DF85" s="96"/>
      <c r="DG85" s="96"/>
      <c r="DH85" s="96"/>
      <c r="DI85" s="96"/>
      <c r="DJ85" s="96"/>
      <c r="DK85" s="96"/>
      <c r="DL85" s="96"/>
      <c r="DM85" s="96"/>
      <c r="DN85" s="96"/>
      <c r="DO85" s="96"/>
      <c r="DP85" s="96"/>
      <c r="DQ85" s="96"/>
      <c r="DR85" s="96"/>
      <c r="DS85" s="96"/>
      <c r="DT85" s="96"/>
      <c r="DU85" s="96"/>
      <c r="DV85" s="96"/>
      <c r="DW85" s="96"/>
      <c r="DX85" s="96"/>
      <c r="DY85" s="96"/>
      <c r="DZ85" s="96"/>
      <c r="EA85" s="96"/>
      <c r="EB85" s="96"/>
      <c r="EC85" s="96"/>
      <c r="ED85" s="96"/>
      <c r="EE85" s="96"/>
      <c r="EF85" s="96"/>
      <c r="EG85" s="96"/>
      <c r="EH85" s="96"/>
      <c r="EI85" s="96"/>
      <c r="EJ85" s="96"/>
      <c r="EK85" s="96"/>
      <c r="EL85" s="96"/>
      <c r="EM85" s="96"/>
      <c r="EN85" s="96"/>
      <c r="EO85" s="96"/>
      <c r="EP85" s="96"/>
      <c r="EQ85" s="96"/>
      <c r="ER85" s="96"/>
      <c r="ES85" s="96"/>
      <c r="ET85" s="96"/>
      <c r="EU85" s="96"/>
      <c r="EV85" s="96"/>
      <c r="EW85" s="96"/>
      <c r="EX85" s="96"/>
      <c r="EY85" s="96"/>
      <c r="EZ85" s="96"/>
      <c r="FA85" s="96"/>
      <c r="FB85" s="96"/>
      <c r="FC85" s="96"/>
      <c r="FD85" s="96"/>
      <c r="FE85" s="96"/>
      <c r="FF85" s="96"/>
      <c r="FG85" s="96"/>
      <c r="FH85" s="96"/>
      <c r="FI85" s="96"/>
      <c r="FJ85" s="96"/>
      <c r="FK85" s="96"/>
      <c r="FL85" s="96"/>
      <c r="FM85" s="96"/>
      <c r="FN85" s="96"/>
      <c r="FO85" s="96"/>
      <c r="FP85" s="96"/>
      <c r="FQ85" s="96"/>
      <c r="FR85" s="96"/>
      <c r="FS85" s="96"/>
      <c r="FT85" s="96"/>
      <c r="FU85" s="96"/>
      <c r="FV85" s="96"/>
      <c r="FW85" s="96"/>
      <c r="FX85" s="96"/>
      <c r="FY85" s="96"/>
      <c r="FZ85" s="96"/>
      <c r="GA85" s="96"/>
      <c r="GB85" s="96"/>
      <c r="GC85" s="96"/>
      <c r="GD85" s="96"/>
      <c r="GE85" s="96"/>
      <c r="GF85" s="96"/>
      <c r="GG85" s="96"/>
      <c r="GH85" s="96"/>
      <c r="GI85" s="96"/>
      <c r="GJ85" s="96"/>
      <c r="GK85" s="96"/>
      <c r="GL85" s="96"/>
      <c r="GM85" s="96"/>
      <c r="GN85" s="96"/>
      <c r="GO85" s="96"/>
      <c r="GP85" s="96"/>
    </row>
    <row r="86" spans="1:198" ht="15" customHeight="1">
      <c r="A86" s="349"/>
      <c r="B86" s="452"/>
      <c r="C86" s="379"/>
      <c r="D86" s="379"/>
      <c r="E86" s="396"/>
      <c r="F86" s="505"/>
      <c r="G86" s="406"/>
      <c r="H86" s="90">
        <v>6059</v>
      </c>
      <c r="I86" s="61" t="s">
        <v>31</v>
      </c>
      <c r="J86" s="175"/>
      <c r="K86" s="175"/>
      <c r="L86" s="84"/>
      <c r="M86" s="230"/>
      <c r="N86" s="336">
        <v>109144</v>
      </c>
      <c r="O86" s="230"/>
      <c r="P86" s="230"/>
      <c r="Q86" s="230"/>
      <c r="R86" s="230"/>
      <c r="S86" s="230"/>
      <c r="T86" s="230"/>
      <c r="U86" s="230"/>
      <c r="V86" s="230"/>
      <c r="W86" s="230"/>
      <c r="X86" s="385"/>
      <c r="Y86" s="40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  <c r="BY86" s="96"/>
      <c r="BZ86" s="96"/>
      <c r="CA86" s="96"/>
      <c r="CB86" s="96"/>
      <c r="CC86" s="96"/>
      <c r="CD86" s="96"/>
      <c r="CE86" s="96"/>
      <c r="CF86" s="96"/>
      <c r="CG86" s="96"/>
      <c r="CH86" s="96"/>
      <c r="CI86" s="96"/>
      <c r="CJ86" s="96"/>
      <c r="CK86" s="96"/>
      <c r="CL86" s="96"/>
      <c r="CM86" s="96"/>
      <c r="CN86" s="96"/>
      <c r="CO86" s="96"/>
      <c r="CP86" s="96"/>
      <c r="CQ86" s="96"/>
      <c r="CR86" s="96"/>
      <c r="CS86" s="96"/>
      <c r="CT86" s="96"/>
      <c r="CU86" s="96"/>
      <c r="CV86" s="96"/>
      <c r="CW86" s="96"/>
      <c r="CX86" s="96"/>
      <c r="CY86" s="96"/>
      <c r="CZ86" s="96"/>
      <c r="DA86" s="96"/>
      <c r="DB86" s="96"/>
      <c r="DC86" s="96"/>
      <c r="DD86" s="96"/>
      <c r="DE86" s="96"/>
      <c r="DF86" s="96"/>
      <c r="DG86" s="96"/>
      <c r="DH86" s="96"/>
      <c r="DI86" s="96"/>
      <c r="DJ86" s="96"/>
      <c r="DK86" s="96"/>
      <c r="DL86" s="96"/>
      <c r="DM86" s="96"/>
      <c r="DN86" s="96"/>
      <c r="DO86" s="96"/>
      <c r="DP86" s="96"/>
      <c r="DQ86" s="96"/>
      <c r="DR86" s="96"/>
      <c r="DS86" s="96"/>
      <c r="DT86" s="96"/>
      <c r="DU86" s="96"/>
      <c r="DV86" s="96"/>
      <c r="DW86" s="96"/>
      <c r="DX86" s="96"/>
      <c r="DY86" s="96"/>
      <c r="DZ86" s="96"/>
      <c r="EA86" s="96"/>
      <c r="EB86" s="96"/>
      <c r="EC86" s="96"/>
      <c r="ED86" s="96"/>
      <c r="EE86" s="96"/>
      <c r="EF86" s="96"/>
      <c r="EG86" s="96"/>
      <c r="EH86" s="96"/>
      <c r="EI86" s="96"/>
      <c r="EJ86" s="96"/>
      <c r="EK86" s="96"/>
      <c r="EL86" s="96"/>
      <c r="EM86" s="96"/>
      <c r="EN86" s="96"/>
      <c r="EO86" s="96"/>
      <c r="EP86" s="96"/>
      <c r="EQ86" s="96"/>
      <c r="ER86" s="96"/>
      <c r="ES86" s="96"/>
      <c r="ET86" s="96"/>
      <c r="EU86" s="96"/>
      <c r="EV86" s="96"/>
      <c r="EW86" s="96"/>
      <c r="EX86" s="96"/>
      <c r="EY86" s="96"/>
      <c r="EZ86" s="96"/>
      <c r="FA86" s="96"/>
      <c r="FB86" s="96"/>
      <c r="FC86" s="96"/>
      <c r="FD86" s="96"/>
      <c r="FE86" s="96"/>
      <c r="FF86" s="96"/>
      <c r="FG86" s="96"/>
      <c r="FH86" s="96"/>
      <c r="FI86" s="96"/>
      <c r="FJ86" s="96"/>
      <c r="FK86" s="96"/>
      <c r="FL86" s="96"/>
      <c r="FM86" s="96"/>
      <c r="FN86" s="96"/>
      <c r="FO86" s="96"/>
      <c r="FP86" s="96"/>
      <c r="FQ86" s="96"/>
      <c r="FR86" s="96"/>
      <c r="FS86" s="96"/>
      <c r="FT86" s="96"/>
      <c r="FU86" s="96"/>
      <c r="FV86" s="96"/>
      <c r="FW86" s="96"/>
      <c r="FX86" s="96"/>
      <c r="FY86" s="96"/>
      <c r="FZ86" s="96"/>
      <c r="GA86" s="96"/>
      <c r="GB86" s="96"/>
      <c r="GC86" s="96"/>
      <c r="GD86" s="96"/>
      <c r="GE86" s="96"/>
      <c r="GF86" s="96"/>
      <c r="GG86" s="96"/>
      <c r="GH86" s="96"/>
      <c r="GI86" s="96"/>
      <c r="GJ86" s="96"/>
      <c r="GK86" s="96"/>
      <c r="GL86" s="96"/>
      <c r="GM86" s="96"/>
      <c r="GN86" s="96"/>
      <c r="GO86" s="96"/>
      <c r="GP86" s="96"/>
    </row>
    <row r="87" spans="1:198" ht="15" customHeight="1">
      <c r="A87" s="349"/>
      <c r="B87" s="452"/>
      <c r="C87" s="379"/>
      <c r="D87" s="379"/>
      <c r="E87" s="396"/>
      <c r="F87" s="505"/>
      <c r="G87" s="406"/>
      <c r="H87" s="90">
        <v>6057</v>
      </c>
      <c r="I87" s="61" t="s">
        <v>30</v>
      </c>
      <c r="J87" s="173">
        <v>69483</v>
      </c>
      <c r="K87" s="173">
        <v>128868</v>
      </c>
      <c r="L87" s="84"/>
      <c r="M87" s="175"/>
      <c r="N87" s="175">
        <v>670456</v>
      </c>
      <c r="O87" s="230"/>
      <c r="P87" s="230"/>
      <c r="Q87" s="230"/>
      <c r="R87" s="230"/>
      <c r="S87" s="230"/>
      <c r="T87" s="230"/>
      <c r="U87" s="230"/>
      <c r="V87" s="230"/>
      <c r="W87" s="230"/>
      <c r="X87" s="385"/>
      <c r="Y87" s="40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</row>
    <row r="88" spans="1:198" ht="15" customHeight="1">
      <c r="A88" s="349"/>
      <c r="B88" s="452"/>
      <c r="C88" s="379"/>
      <c r="D88" s="379"/>
      <c r="E88" s="396"/>
      <c r="F88" s="505"/>
      <c r="G88" s="406"/>
      <c r="H88" s="89"/>
      <c r="I88" s="60" t="s">
        <v>33</v>
      </c>
      <c r="J88" s="230"/>
      <c r="K88" s="175"/>
      <c r="L88" s="84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30"/>
      <c r="X88" s="385"/>
      <c r="Y88" s="40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</row>
    <row r="89" spans="1:198" ht="15.75" customHeight="1">
      <c r="A89" s="349"/>
      <c r="B89" s="452"/>
      <c r="C89" s="379"/>
      <c r="D89" s="379"/>
      <c r="E89" s="396"/>
      <c r="F89" s="505"/>
      <c r="G89" s="406"/>
      <c r="H89" s="88"/>
      <c r="I89" s="231" t="s">
        <v>75</v>
      </c>
      <c r="J89" s="173">
        <v>852941</v>
      </c>
      <c r="K89" s="173">
        <v>365500</v>
      </c>
      <c r="L89" s="84"/>
      <c r="M89" s="230"/>
      <c r="N89" s="230"/>
      <c r="O89" s="230"/>
      <c r="P89" s="230"/>
      <c r="Q89" s="230"/>
      <c r="R89" s="230"/>
      <c r="S89" s="230"/>
      <c r="T89" s="230"/>
      <c r="U89" s="230"/>
      <c r="V89" s="230"/>
      <c r="W89" s="230"/>
      <c r="X89" s="385"/>
      <c r="Y89" s="40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96"/>
      <c r="CB89" s="96"/>
      <c r="CC89" s="96"/>
      <c r="CD89" s="96"/>
      <c r="CE89" s="96"/>
      <c r="CF89" s="96"/>
      <c r="CG89" s="96"/>
      <c r="CH89" s="96"/>
      <c r="CI89" s="96"/>
      <c r="CJ89" s="96"/>
      <c r="CK89" s="96"/>
      <c r="CL89" s="96"/>
      <c r="CM89" s="96"/>
      <c r="CN89" s="96"/>
      <c r="CO89" s="96"/>
      <c r="CP89" s="96"/>
      <c r="CQ89" s="96"/>
      <c r="CR89" s="96"/>
      <c r="CS89" s="96"/>
      <c r="CT89" s="96"/>
      <c r="CU89" s="96"/>
      <c r="CV89" s="96"/>
      <c r="CW89" s="96"/>
      <c r="CX89" s="96"/>
      <c r="CY89" s="96"/>
      <c r="CZ89" s="96"/>
      <c r="DA89" s="96"/>
      <c r="DB89" s="96"/>
      <c r="DC89" s="96"/>
      <c r="DD89" s="96"/>
      <c r="DE89" s="96"/>
      <c r="DF89" s="96"/>
      <c r="DG89" s="96"/>
      <c r="DH89" s="96"/>
      <c r="DI89" s="96"/>
      <c r="DJ89" s="96"/>
      <c r="DK89" s="96"/>
      <c r="DL89" s="96"/>
      <c r="DM89" s="96"/>
      <c r="DN89" s="96"/>
      <c r="DO89" s="96"/>
      <c r="DP89" s="96"/>
      <c r="DQ89" s="96"/>
      <c r="DR89" s="96"/>
      <c r="DS89" s="96"/>
      <c r="DT89" s="96"/>
      <c r="DU89" s="96"/>
      <c r="DV89" s="96"/>
      <c r="DW89" s="96"/>
      <c r="DX89" s="96"/>
      <c r="DY89" s="96"/>
      <c r="DZ89" s="96"/>
      <c r="EA89" s="96"/>
      <c r="EB89" s="96"/>
      <c r="EC89" s="96"/>
      <c r="ED89" s="96"/>
      <c r="EE89" s="96"/>
      <c r="EF89" s="96"/>
      <c r="EG89" s="96"/>
      <c r="EH89" s="96"/>
      <c r="EI89" s="96"/>
      <c r="EJ89" s="96"/>
      <c r="EK89" s="96"/>
      <c r="EL89" s="96"/>
      <c r="EM89" s="96"/>
      <c r="EN89" s="96"/>
      <c r="EO89" s="96"/>
      <c r="EP89" s="96"/>
      <c r="EQ89" s="96"/>
      <c r="ER89" s="96"/>
      <c r="ES89" s="96"/>
      <c r="ET89" s="96"/>
      <c r="EU89" s="96"/>
      <c r="EV89" s="96"/>
      <c r="EW89" s="96"/>
      <c r="EX89" s="96"/>
      <c r="EY89" s="96"/>
      <c r="EZ89" s="96"/>
      <c r="FA89" s="96"/>
      <c r="FB89" s="96"/>
      <c r="FC89" s="96"/>
      <c r="FD89" s="96"/>
      <c r="FE89" s="96"/>
      <c r="FF89" s="96"/>
      <c r="FG89" s="96"/>
      <c r="FH89" s="96"/>
      <c r="FI89" s="96"/>
      <c r="FJ89" s="96"/>
      <c r="FK89" s="96"/>
      <c r="FL89" s="96"/>
      <c r="FM89" s="96"/>
      <c r="FN89" s="96"/>
      <c r="FO89" s="96"/>
      <c r="FP89" s="96"/>
      <c r="FQ89" s="96"/>
      <c r="FR89" s="96"/>
      <c r="FS89" s="96"/>
      <c r="FT89" s="96"/>
      <c r="FU89" s="96"/>
      <c r="FV89" s="96"/>
      <c r="FW89" s="96"/>
      <c r="FX89" s="96"/>
      <c r="FY89" s="96"/>
      <c r="FZ89" s="96"/>
      <c r="GA89" s="96"/>
      <c r="GB89" s="96"/>
      <c r="GC89" s="96"/>
      <c r="GD89" s="96"/>
      <c r="GE89" s="96"/>
      <c r="GF89" s="96"/>
      <c r="GG89" s="96"/>
      <c r="GH89" s="96"/>
      <c r="GI89" s="96"/>
      <c r="GJ89" s="96"/>
      <c r="GK89" s="96"/>
      <c r="GL89" s="96"/>
      <c r="GM89" s="96"/>
      <c r="GN89" s="96"/>
      <c r="GO89" s="96"/>
      <c r="GP89" s="96"/>
    </row>
    <row r="90" spans="1:198" ht="15.75" customHeight="1">
      <c r="A90" s="349"/>
      <c r="B90" s="452"/>
      <c r="C90" s="379"/>
      <c r="D90" s="379"/>
      <c r="E90" s="396"/>
      <c r="F90" s="505"/>
      <c r="G90" s="406"/>
      <c r="H90" s="89"/>
      <c r="I90" s="64" t="s">
        <v>26</v>
      </c>
      <c r="J90" s="232">
        <f>SUM(J84:J89)</f>
        <v>932174</v>
      </c>
      <c r="K90" s="229">
        <f>SUM(K84:K89)</f>
        <v>510568</v>
      </c>
      <c r="L90" s="66">
        <f>SUM(L84:L89)</f>
        <v>0</v>
      </c>
      <c r="M90" s="179">
        <f t="shared" ref="M90:P90" si="24">SUM(M84:M89)</f>
        <v>0</v>
      </c>
      <c r="N90" s="179">
        <f>SUM(N84:N89)</f>
        <v>885910</v>
      </c>
      <c r="O90" s="179">
        <f t="shared" si="24"/>
        <v>0</v>
      </c>
      <c r="P90" s="179">
        <f t="shared" si="24"/>
        <v>0</v>
      </c>
      <c r="Q90" s="179"/>
      <c r="R90" s="179"/>
      <c r="S90" s="179"/>
      <c r="T90" s="179"/>
      <c r="U90" s="179"/>
      <c r="V90" s="179"/>
      <c r="W90" s="179"/>
      <c r="X90" s="385"/>
      <c r="Y90" s="40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96"/>
      <c r="CB90" s="96"/>
      <c r="CC90" s="96"/>
      <c r="CD90" s="96"/>
      <c r="CE90" s="96"/>
      <c r="CF90" s="96"/>
      <c r="CG90" s="96"/>
      <c r="CH90" s="96"/>
      <c r="CI90" s="96"/>
      <c r="CJ90" s="96"/>
      <c r="CK90" s="96"/>
      <c r="CL90" s="96"/>
      <c r="CM90" s="96"/>
      <c r="CN90" s="96"/>
      <c r="CO90" s="96"/>
      <c r="CP90" s="96"/>
      <c r="CQ90" s="96"/>
      <c r="CR90" s="96"/>
      <c r="CS90" s="96"/>
      <c r="CT90" s="96"/>
      <c r="CU90" s="96"/>
      <c r="CV90" s="96"/>
      <c r="CW90" s="96"/>
      <c r="CX90" s="96"/>
      <c r="CY90" s="96"/>
      <c r="CZ90" s="96"/>
      <c r="DA90" s="96"/>
      <c r="DB90" s="96"/>
      <c r="DC90" s="96"/>
      <c r="DD90" s="96"/>
      <c r="DE90" s="96"/>
      <c r="DF90" s="96"/>
      <c r="DG90" s="96"/>
      <c r="DH90" s="96"/>
      <c r="DI90" s="96"/>
      <c r="DJ90" s="96"/>
      <c r="DK90" s="96"/>
      <c r="DL90" s="96"/>
      <c r="DM90" s="96"/>
      <c r="DN90" s="96"/>
      <c r="DO90" s="96"/>
      <c r="DP90" s="96"/>
      <c r="DQ90" s="96"/>
      <c r="DR90" s="96"/>
      <c r="DS90" s="96"/>
      <c r="DT90" s="96"/>
      <c r="DU90" s="96"/>
      <c r="DV90" s="96"/>
      <c r="DW90" s="96"/>
      <c r="DX90" s="96"/>
      <c r="DY90" s="96"/>
      <c r="DZ90" s="96"/>
      <c r="EA90" s="96"/>
      <c r="EB90" s="96"/>
      <c r="EC90" s="96"/>
      <c r="ED90" s="96"/>
      <c r="EE90" s="96"/>
      <c r="EF90" s="96"/>
      <c r="EG90" s="96"/>
      <c r="EH90" s="96"/>
      <c r="EI90" s="96"/>
      <c r="EJ90" s="96"/>
      <c r="EK90" s="96"/>
      <c r="EL90" s="96"/>
      <c r="EM90" s="96"/>
      <c r="EN90" s="96"/>
      <c r="EO90" s="96"/>
      <c r="EP90" s="96"/>
      <c r="EQ90" s="96"/>
      <c r="ER90" s="96"/>
      <c r="ES90" s="96"/>
      <c r="ET90" s="96"/>
      <c r="EU90" s="96"/>
      <c r="EV90" s="96"/>
      <c r="EW90" s="96"/>
      <c r="EX90" s="96"/>
      <c r="EY90" s="96"/>
      <c r="EZ90" s="96"/>
      <c r="FA90" s="96"/>
      <c r="FB90" s="96"/>
      <c r="FC90" s="96"/>
      <c r="FD90" s="96"/>
      <c r="FE90" s="96"/>
      <c r="FF90" s="96"/>
      <c r="FG90" s="96"/>
      <c r="FH90" s="96"/>
      <c r="FI90" s="96"/>
      <c r="FJ90" s="96"/>
      <c r="FK90" s="96"/>
      <c r="FL90" s="96"/>
      <c r="FM90" s="96"/>
      <c r="FN90" s="96"/>
      <c r="FO90" s="96"/>
      <c r="FP90" s="96"/>
      <c r="FQ90" s="96"/>
      <c r="FR90" s="96"/>
      <c r="FS90" s="96"/>
      <c r="FT90" s="96"/>
      <c r="FU90" s="96"/>
      <c r="FV90" s="96"/>
      <c r="FW90" s="96"/>
      <c r="FX90" s="96"/>
      <c r="FY90" s="96"/>
      <c r="FZ90" s="96"/>
      <c r="GA90" s="96"/>
      <c r="GB90" s="96"/>
      <c r="GC90" s="96"/>
      <c r="GD90" s="96"/>
      <c r="GE90" s="96"/>
      <c r="GF90" s="96"/>
      <c r="GG90" s="96"/>
      <c r="GH90" s="96"/>
      <c r="GI90" s="96"/>
      <c r="GJ90" s="96"/>
      <c r="GK90" s="96"/>
      <c r="GL90" s="96"/>
      <c r="GM90" s="96"/>
      <c r="GN90" s="96"/>
      <c r="GO90" s="96"/>
      <c r="GP90" s="96"/>
    </row>
    <row r="91" spans="1:198" ht="18.75" hidden="1" customHeight="1">
      <c r="A91" s="421">
        <v>5</v>
      </c>
      <c r="B91" s="565" t="s">
        <v>128</v>
      </c>
      <c r="C91" s="476">
        <v>2016</v>
      </c>
      <c r="D91" s="475">
        <v>2020</v>
      </c>
      <c r="E91" s="498" t="s">
        <v>27</v>
      </c>
      <c r="F91" s="556"/>
      <c r="G91" s="497">
        <v>90015</v>
      </c>
      <c r="H91" s="104"/>
      <c r="I91" s="105" t="s">
        <v>28</v>
      </c>
      <c r="J91" s="115"/>
      <c r="K91" s="115"/>
      <c r="L91" s="123"/>
      <c r="M91" s="116"/>
      <c r="N91" s="116"/>
      <c r="O91" s="123"/>
      <c r="P91" s="123"/>
      <c r="Q91" s="123"/>
      <c r="R91" s="123"/>
      <c r="S91" s="123"/>
      <c r="T91" s="123"/>
      <c r="U91" s="123"/>
      <c r="V91" s="123"/>
      <c r="W91" s="123"/>
      <c r="X91" s="405"/>
      <c r="Y91" s="40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96"/>
      <c r="CB91" s="96"/>
      <c r="CC91" s="96"/>
      <c r="CD91" s="96"/>
      <c r="CE91" s="96"/>
      <c r="CF91" s="96"/>
      <c r="CG91" s="96"/>
      <c r="CH91" s="96"/>
      <c r="CI91" s="96"/>
      <c r="CJ91" s="96"/>
      <c r="CK91" s="96"/>
      <c r="CL91" s="96"/>
      <c r="CM91" s="96"/>
      <c r="CN91" s="96"/>
      <c r="CO91" s="96"/>
      <c r="CP91" s="96"/>
      <c r="CQ91" s="96"/>
      <c r="CR91" s="96"/>
      <c r="CS91" s="96"/>
      <c r="CT91" s="96"/>
      <c r="CU91" s="96"/>
      <c r="CV91" s="96"/>
      <c r="CW91" s="96"/>
      <c r="CX91" s="96"/>
      <c r="CY91" s="96"/>
      <c r="CZ91" s="96"/>
      <c r="DA91" s="96"/>
      <c r="DB91" s="96"/>
      <c r="DC91" s="96"/>
      <c r="DD91" s="96"/>
      <c r="DE91" s="96"/>
      <c r="DF91" s="96"/>
      <c r="DG91" s="96"/>
      <c r="DH91" s="96"/>
      <c r="DI91" s="96"/>
      <c r="DJ91" s="96"/>
      <c r="DK91" s="96"/>
      <c r="DL91" s="96"/>
      <c r="DM91" s="96"/>
      <c r="DN91" s="96"/>
      <c r="DO91" s="96"/>
      <c r="DP91" s="96"/>
      <c r="DQ91" s="96"/>
      <c r="DR91" s="96"/>
      <c r="DS91" s="96"/>
      <c r="DT91" s="96"/>
      <c r="DU91" s="96"/>
      <c r="DV91" s="96"/>
      <c r="DW91" s="96"/>
      <c r="DX91" s="96"/>
      <c r="DY91" s="96"/>
      <c r="DZ91" s="96"/>
      <c r="EA91" s="96"/>
      <c r="EB91" s="96"/>
      <c r="EC91" s="96"/>
      <c r="ED91" s="96"/>
      <c r="EE91" s="96"/>
      <c r="EF91" s="96"/>
      <c r="EG91" s="96"/>
      <c r="EH91" s="96"/>
      <c r="EI91" s="96"/>
      <c r="EJ91" s="96"/>
      <c r="EK91" s="96"/>
      <c r="EL91" s="96"/>
      <c r="EM91" s="96"/>
      <c r="EN91" s="96"/>
      <c r="EO91" s="96"/>
      <c r="EP91" s="96"/>
      <c r="EQ91" s="96"/>
      <c r="ER91" s="96"/>
      <c r="ES91" s="96"/>
      <c r="ET91" s="96"/>
      <c r="EU91" s="96"/>
      <c r="EV91" s="96"/>
      <c r="EW91" s="96"/>
      <c r="EX91" s="96"/>
      <c r="EY91" s="96"/>
      <c r="EZ91" s="96"/>
      <c r="FA91" s="96"/>
      <c r="FB91" s="96"/>
      <c r="FC91" s="96"/>
      <c r="FD91" s="96"/>
      <c r="FE91" s="96"/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  <c r="FU91" s="96"/>
      <c r="FV91" s="96"/>
      <c r="FW91" s="96"/>
      <c r="FX91" s="96"/>
      <c r="FY91" s="96"/>
      <c r="FZ91" s="96"/>
      <c r="GA91" s="96"/>
      <c r="GB91" s="96"/>
      <c r="GC91" s="96"/>
      <c r="GD91" s="96"/>
      <c r="GE91" s="96"/>
      <c r="GF91" s="96"/>
      <c r="GG91" s="96"/>
      <c r="GH91" s="96"/>
      <c r="GI91" s="96"/>
      <c r="GJ91" s="96"/>
      <c r="GK91" s="96"/>
      <c r="GL91" s="96"/>
      <c r="GM91" s="96"/>
      <c r="GN91" s="96"/>
      <c r="GO91" s="96"/>
      <c r="GP91" s="96"/>
    </row>
    <row r="92" spans="1:198" ht="18.75" hidden="1" customHeight="1">
      <c r="A92" s="421"/>
      <c r="B92" s="565"/>
      <c r="C92" s="476"/>
      <c r="D92" s="475"/>
      <c r="E92" s="498"/>
      <c r="F92" s="556"/>
      <c r="G92" s="497"/>
      <c r="H92" s="104">
        <v>6059</v>
      </c>
      <c r="I92" s="118" t="s">
        <v>28</v>
      </c>
      <c r="J92" s="94">
        <v>577801</v>
      </c>
      <c r="K92" s="115">
        <v>560363</v>
      </c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405"/>
      <c r="Y92" s="40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</row>
    <row r="93" spans="1:198" ht="18.75" hidden="1" customHeight="1">
      <c r="A93" s="421"/>
      <c r="B93" s="565"/>
      <c r="C93" s="476"/>
      <c r="D93" s="475"/>
      <c r="E93" s="498"/>
      <c r="F93" s="556"/>
      <c r="G93" s="497"/>
      <c r="H93" s="104"/>
      <c r="I93" s="105" t="s">
        <v>31</v>
      </c>
      <c r="J93" s="115"/>
      <c r="K93" s="115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405"/>
      <c r="Y93" s="40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</row>
    <row r="94" spans="1:198" ht="18.75" hidden="1" customHeight="1">
      <c r="A94" s="421"/>
      <c r="B94" s="565"/>
      <c r="C94" s="476"/>
      <c r="D94" s="475"/>
      <c r="E94" s="498"/>
      <c r="F94" s="556"/>
      <c r="G94" s="497"/>
      <c r="H94" s="104">
        <v>6057</v>
      </c>
      <c r="I94" s="118" t="s">
        <v>30</v>
      </c>
      <c r="J94" s="94">
        <v>2637562</v>
      </c>
      <c r="K94" s="115">
        <v>2557960</v>
      </c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405"/>
      <c r="Y94" s="40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</row>
    <row r="95" spans="1:198" ht="17.25" hidden="1" customHeight="1">
      <c r="A95" s="421"/>
      <c r="B95" s="565"/>
      <c r="C95" s="476"/>
      <c r="D95" s="475"/>
      <c r="E95" s="498"/>
      <c r="F95" s="556"/>
      <c r="G95" s="497"/>
      <c r="H95" s="119"/>
      <c r="I95" s="92" t="s">
        <v>33</v>
      </c>
      <c r="J95" s="117"/>
      <c r="K95" s="127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405"/>
      <c r="Y95" s="40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</row>
    <row r="96" spans="1:198" ht="17.25" hidden="1" customHeight="1">
      <c r="A96" s="421"/>
      <c r="B96" s="565"/>
      <c r="C96" s="476"/>
      <c r="D96" s="475"/>
      <c r="E96" s="498"/>
      <c r="F96" s="556"/>
      <c r="G96" s="497"/>
      <c r="H96" s="113"/>
      <c r="I96" s="108" t="s">
        <v>26</v>
      </c>
      <c r="J96" s="102">
        <f>SUM(J91:J95)</f>
        <v>3215363</v>
      </c>
      <c r="K96" s="120">
        <f t="shared" ref="K96:P96" si="25">SUM(K91:K95)</f>
        <v>3118323</v>
      </c>
      <c r="L96" s="121">
        <f t="shared" si="25"/>
        <v>0</v>
      </c>
      <c r="M96" s="121">
        <f t="shared" si="25"/>
        <v>0</v>
      </c>
      <c r="N96" s="121">
        <f t="shared" si="25"/>
        <v>0</v>
      </c>
      <c r="O96" s="121">
        <f t="shared" si="25"/>
        <v>0</v>
      </c>
      <c r="P96" s="121">
        <f t="shared" si="25"/>
        <v>0</v>
      </c>
      <c r="Q96" s="121"/>
      <c r="R96" s="121"/>
      <c r="S96" s="121"/>
      <c r="T96" s="121"/>
      <c r="U96" s="121"/>
      <c r="V96" s="121"/>
      <c r="W96" s="121"/>
      <c r="X96" s="405"/>
      <c r="Y96" s="40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</row>
    <row r="97" spans="1:198" ht="24.75" hidden="1" customHeight="1">
      <c r="A97" s="421">
        <v>6</v>
      </c>
      <c r="B97" s="536" t="s">
        <v>129</v>
      </c>
      <c r="C97" s="475">
        <v>2017</v>
      </c>
      <c r="D97" s="466">
        <v>2019</v>
      </c>
      <c r="E97" s="498" t="s">
        <v>27</v>
      </c>
      <c r="F97" s="387"/>
      <c r="G97" s="497">
        <v>90095</v>
      </c>
      <c r="H97" s="104">
        <v>6050</v>
      </c>
      <c r="I97" s="105" t="s">
        <v>28</v>
      </c>
      <c r="J97" s="115"/>
      <c r="K97" s="116"/>
      <c r="L97" s="116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405"/>
      <c r="Y97" s="40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</row>
    <row r="98" spans="1:198" ht="24.75" hidden="1" customHeight="1">
      <c r="A98" s="421"/>
      <c r="B98" s="536"/>
      <c r="C98" s="475"/>
      <c r="D98" s="466"/>
      <c r="E98" s="498"/>
      <c r="F98" s="387"/>
      <c r="G98" s="497"/>
      <c r="H98" s="104">
        <v>6059</v>
      </c>
      <c r="I98" s="118" t="s">
        <v>28</v>
      </c>
      <c r="J98" s="98">
        <v>99566</v>
      </c>
      <c r="K98" s="126"/>
      <c r="L98" s="126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405"/>
      <c r="Y98" s="40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</row>
    <row r="99" spans="1:198" ht="24.75" hidden="1" customHeight="1">
      <c r="A99" s="421"/>
      <c r="B99" s="536"/>
      <c r="C99" s="475"/>
      <c r="D99" s="466"/>
      <c r="E99" s="498"/>
      <c r="F99" s="387"/>
      <c r="G99" s="497"/>
      <c r="H99" s="104"/>
      <c r="I99" s="105" t="s">
        <v>31</v>
      </c>
      <c r="J99" s="98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405"/>
      <c r="Y99" s="40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</row>
    <row r="100" spans="1:198" ht="24.75" hidden="1" customHeight="1">
      <c r="A100" s="421"/>
      <c r="B100" s="536"/>
      <c r="C100" s="475"/>
      <c r="D100" s="466"/>
      <c r="E100" s="498"/>
      <c r="F100" s="387"/>
      <c r="G100" s="497"/>
      <c r="H100" s="104">
        <v>6057</v>
      </c>
      <c r="I100" s="118" t="s">
        <v>30</v>
      </c>
      <c r="J100" s="98">
        <v>232319</v>
      </c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405"/>
      <c r="Y100" s="40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</row>
    <row r="101" spans="1:198" ht="24.75" hidden="1" customHeight="1">
      <c r="A101" s="421"/>
      <c r="B101" s="536"/>
      <c r="C101" s="475"/>
      <c r="D101" s="466"/>
      <c r="E101" s="498"/>
      <c r="F101" s="387"/>
      <c r="G101" s="497"/>
      <c r="H101" s="119"/>
      <c r="I101" s="97" t="s">
        <v>70</v>
      </c>
      <c r="J101" s="98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405"/>
      <c r="Y101" s="40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</row>
    <row r="102" spans="1:198" ht="22.5" hidden="1" customHeight="1">
      <c r="A102" s="421"/>
      <c r="B102" s="536"/>
      <c r="C102" s="475"/>
      <c r="D102" s="466"/>
      <c r="E102" s="498"/>
      <c r="F102" s="387"/>
      <c r="G102" s="497"/>
      <c r="H102" s="113"/>
      <c r="I102" s="108" t="s">
        <v>26</v>
      </c>
      <c r="J102" s="102">
        <f>SUM(J97:J101)</f>
        <v>331885</v>
      </c>
      <c r="K102" s="120">
        <f t="shared" ref="K102:P102" si="26">SUM(K97:K101)</f>
        <v>0</v>
      </c>
      <c r="L102" s="130">
        <f t="shared" si="26"/>
        <v>0</v>
      </c>
      <c r="M102" s="121">
        <f t="shared" si="26"/>
        <v>0</v>
      </c>
      <c r="N102" s="121">
        <f t="shared" si="26"/>
        <v>0</v>
      </c>
      <c r="O102" s="121">
        <f t="shared" si="26"/>
        <v>0</v>
      </c>
      <c r="P102" s="121">
        <f t="shared" si="26"/>
        <v>0</v>
      </c>
      <c r="Q102" s="121"/>
      <c r="R102" s="121"/>
      <c r="S102" s="121"/>
      <c r="T102" s="121"/>
      <c r="U102" s="121"/>
      <c r="V102" s="121"/>
      <c r="W102" s="121"/>
      <c r="X102" s="405"/>
      <c r="Y102" s="40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</row>
    <row r="103" spans="1:198" ht="16.5" hidden="1" customHeight="1">
      <c r="A103" s="421">
        <v>7</v>
      </c>
      <c r="B103" s="536" t="s">
        <v>130</v>
      </c>
      <c r="C103" s="476">
        <v>2017</v>
      </c>
      <c r="D103" s="466">
        <v>2019</v>
      </c>
      <c r="E103" s="474" t="s">
        <v>27</v>
      </c>
      <c r="F103" s="387">
        <v>0</v>
      </c>
      <c r="G103" s="566">
        <v>90095</v>
      </c>
      <c r="H103" s="104">
        <v>6050</v>
      </c>
      <c r="I103" s="105" t="s">
        <v>28</v>
      </c>
      <c r="J103" s="115"/>
      <c r="K103" s="116"/>
      <c r="L103" s="116"/>
      <c r="M103" s="116"/>
      <c r="N103" s="131"/>
      <c r="O103" s="116"/>
      <c r="P103" s="117"/>
      <c r="Q103" s="117"/>
      <c r="R103" s="117"/>
      <c r="S103" s="117"/>
      <c r="T103" s="117"/>
      <c r="U103" s="117"/>
      <c r="V103" s="117"/>
      <c r="W103" s="117"/>
      <c r="X103" s="405">
        <f>SUM(J108:P108)</f>
        <v>84031</v>
      </c>
      <c r="Y103" s="40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</row>
    <row r="104" spans="1:198" ht="16.5" hidden="1" customHeight="1">
      <c r="A104" s="421"/>
      <c r="B104" s="536"/>
      <c r="C104" s="476"/>
      <c r="D104" s="466"/>
      <c r="E104" s="474"/>
      <c r="F104" s="387"/>
      <c r="G104" s="566"/>
      <c r="H104" s="104">
        <v>6059</v>
      </c>
      <c r="I104" s="118" t="s">
        <v>28</v>
      </c>
      <c r="J104" s="122">
        <v>25209</v>
      </c>
      <c r="K104" s="123"/>
      <c r="L104" s="123"/>
      <c r="M104" s="123"/>
      <c r="N104" s="123"/>
      <c r="O104" s="123"/>
      <c r="P104" s="117"/>
      <c r="Q104" s="117"/>
      <c r="R104" s="117"/>
      <c r="S104" s="117"/>
      <c r="T104" s="117"/>
      <c r="U104" s="117"/>
      <c r="V104" s="117"/>
      <c r="W104" s="117"/>
      <c r="X104" s="405"/>
      <c r="Y104" s="40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</row>
    <row r="105" spans="1:198" ht="16.5" hidden="1" customHeight="1">
      <c r="A105" s="421"/>
      <c r="B105" s="536"/>
      <c r="C105" s="476"/>
      <c r="D105" s="466"/>
      <c r="E105" s="474"/>
      <c r="F105" s="387"/>
      <c r="G105" s="566"/>
      <c r="H105" s="104"/>
      <c r="I105" s="105" t="s">
        <v>31</v>
      </c>
      <c r="J105" s="125"/>
      <c r="K105" s="126"/>
      <c r="L105" s="126"/>
      <c r="M105" s="126"/>
      <c r="N105" s="126"/>
      <c r="O105" s="126"/>
      <c r="P105" s="117"/>
      <c r="Q105" s="117"/>
      <c r="R105" s="117"/>
      <c r="S105" s="117"/>
      <c r="T105" s="117"/>
      <c r="U105" s="117"/>
      <c r="V105" s="117"/>
      <c r="W105" s="117"/>
      <c r="X105" s="405"/>
      <c r="Y105" s="40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</row>
    <row r="106" spans="1:198" ht="16.5" hidden="1" customHeight="1">
      <c r="A106" s="421"/>
      <c r="B106" s="536"/>
      <c r="C106" s="476"/>
      <c r="D106" s="466"/>
      <c r="E106" s="474"/>
      <c r="F106" s="387"/>
      <c r="G106" s="566"/>
      <c r="H106" s="104">
        <v>6057</v>
      </c>
      <c r="I106" s="118" t="s">
        <v>30</v>
      </c>
      <c r="J106" s="122">
        <v>58822</v>
      </c>
      <c r="K106" s="123"/>
      <c r="L106" s="123"/>
      <c r="M106" s="123"/>
      <c r="N106" s="123"/>
      <c r="O106" s="123"/>
      <c r="P106" s="117"/>
      <c r="Q106" s="117"/>
      <c r="R106" s="117"/>
      <c r="S106" s="117"/>
      <c r="T106" s="117"/>
      <c r="U106" s="117"/>
      <c r="V106" s="117"/>
      <c r="W106" s="117"/>
      <c r="X106" s="405"/>
      <c r="Y106" s="40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</row>
    <row r="107" spans="1:198" ht="16.5" hidden="1" customHeight="1">
      <c r="A107" s="421"/>
      <c r="B107" s="536"/>
      <c r="C107" s="476"/>
      <c r="D107" s="466"/>
      <c r="E107" s="474"/>
      <c r="F107" s="387"/>
      <c r="G107" s="566"/>
      <c r="H107" s="119"/>
      <c r="I107" s="92" t="s">
        <v>33</v>
      </c>
      <c r="J107" s="126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405"/>
      <c r="Y107" s="40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</row>
    <row r="108" spans="1:198" ht="0.75" hidden="1" customHeight="1">
      <c r="A108" s="421"/>
      <c r="B108" s="536"/>
      <c r="C108" s="476"/>
      <c r="D108" s="466"/>
      <c r="E108" s="474"/>
      <c r="F108" s="387"/>
      <c r="G108" s="566"/>
      <c r="H108" s="113"/>
      <c r="I108" s="108" t="s">
        <v>26</v>
      </c>
      <c r="J108" s="120">
        <f>SUM(J103:J107)</f>
        <v>84031</v>
      </c>
      <c r="K108" s="120">
        <f>SUM(K103:K107)</f>
        <v>0</v>
      </c>
      <c r="L108" s="120">
        <f t="shared" ref="L108:P108" si="27">SUM(L103:L107)</f>
        <v>0</v>
      </c>
      <c r="M108" s="120">
        <f t="shared" si="27"/>
        <v>0</v>
      </c>
      <c r="N108" s="120">
        <f t="shared" si="27"/>
        <v>0</v>
      </c>
      <c r="O108" s="120">
        <f t="shared" si="27"/>
        <v>0</v>
      </c>
      <c r="P108" s="121">
        <f t="shared" si="27"/>
        <v>0</v>
      </c>
      <c r="Q108" s="121"/>
      <c r="R108" s="121"/>
      <c r="S108" s="121"/>
      <c r="T108" s="121"/>
      <c r="U108" s="121"/>
      <c r="V108" s="121"/>
      <c r="W108" s="121"/>
      <c r="X108" s="405"/>
      <c r="Y108" s="40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</row>
    <row r="109" spans="1:198" ht="17.25" hidden="1" customHeight="1">
      <c r="A109" s="349">
        <v>6</v>
      </c>
      <c r="B109" s="536" t="s">
        <v>131</v>
      </c>
      <c r="C109" s="469">
        <v>2019</v>
      </c>
      <c r="D109" s="466">
        <v>2020</v>
      </c>
      <c r="E109" s="518" t="s">
        <v>27</v>
      </c>
      <c r="F109" s="387"/>
      <c r="G109" s="473">
        <v>90095</v>
      </c>
      <c r="H109" s="104"/>
      <c r="I109" s="105" t="s">
        <v>28</v>
      </c>
      <c r="J109" s="115"/>
      <c r="K109" s="115"/>
      <c r="L109" s="116"/>
      <c r="M109" s="116"/>
      <c r="N109" s="131"/>
      <c r="O109" s="116"/>
      <c r="P109" s="117"/>
      <c r="Q109" s="117"/>
      <c r="R109" s="117"/>
      <c r="S109" s="117"/>
      <c r="T109" s="117"/>
      <c r="U109" s="117"/>
      <c r="V109" s="117"/>
      <c r="W109" s="117"/>
      <c r="X109" s="405"/>
      <c r="Y109" s="40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</row>
    <row r="110" spans="1:198" ht="17.25" hidden="1" customHeight="1">
      <c r="A110" s="349"/>
      <c r="B110" s="536"/>
      <c r="C110" s="469"/>
      <c r="D110" s="466"/>
      <c r="E110" s="518"/>
      <c r="F110" s="387"/>
      <c r="G110" s="473"/>
      <c r="H110" s="104">
        <v>6059</v>
      </c>
      <c r="I110" s="118" t="s">
        <v>28</v>
      </c>
      <c r="J110" s="122">
        <v>447740</v>
      </c>
      <c r="K110" s="125">
        <v>398600</v>
      </c>
      <c r="L110" s="123"/>
      <c r="M110" s="123"/>
      <c r="N110" s="123"/>
      <c r="O110" s="123"/>
      <c r="P110" s="117"/>
      <c r="Q110" s="117"/>
      <c r="R110" s="117"/>
      <c r="S110" s="117"/>
      <c r="T110" s="117"/>
      <c r="U110" s="117"/>
      <c r="V110" s="117"/>
      <c r="W110" s="117"/>
      <c r="X110" s="405"/>
      <c r="Y110" s="40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</row>
    <row r="111" spans="1:198" ht="17.25" hidden="1" customHeight="1">
      <c r="A111" s="349"/>
      <c r="B111" s="536"/>
      <c r="C111" s="469"/>
      <c r="D111" s="466"/>
      <c r="E111" s="518"/>
      <c r="F111" s="387"/>
      <c r="G111" s="473"/>
      <c r="H111" s="104"/>
      <c r="I111" s="105" t="s">
        <v>31</v>
      </c>
      <c r="J111" s="125"/>
      <c r="K111" s="132"/>
      <c r="L111" s="126"/>
      <c r="M111" s="126"/>
      <c r="N111" s="126"/>
      <c r="O111" s="126"/>
      <c r="P111" s="117"/>
      <c r="Q111" s="117"/>
      <c r="R111" s="117"/>
      <c r="S111" s="117"/>
      <c r="T111" s="117"/>
      <c r="U111" s="117"/>
      <c r="V111" s="117"/>
      <c r="W111" s="117"/>
      <c r="X111" s="405"/>
      <c r="Y111" s="40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</row>
    <row r="112" spans="1:198" ht="17.25" hidden="1" customHeight="1">
      <c r="A112" s="349"/>
      <c r="B112" s="536"/>
      <c r="C112" s="469"/>
      <c r="D112" s="466"/>
      <c r="E112" s="518"/>
      <c r="F112" s="387"/>
      <c r="G112" s="473"/>
      <c r="H112" s="104">
        <v>6057</v>
      </c>
      <c r="I112" s="118" t="s">
        <v>30</v>
      </c>
      <c r="J112" s="122"/>
      <c r="K112" s="125">
        <v>171509</v>
      </c>
      <c r="L112" s="123"/>
      <c r="M112" s="123"/>
      <c r="N112" s="123"/>
      <c r="O112" s="123"/>
      <c r="P112" s="117"/>
      <c r="Q112" s="117"/>
      <c r="R112" s="117"/>
      <c r="S112" s="117"/>
      <c r="T112" s="117"/>
      <c r="U112" s="117"/>
      <c r="V112" s="117"/>
      <c r="W112" s="117"/>
      <c r="X112" s="405"/>
      <c r="Y112" s="40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</row>
    <row r="113" spans="1:198" ht="17.25" hidden="1" customHeight="1">
      <c r="A113" s="349"/>
      <c r="B113" s="536"/>
      <c r="C113" s="469"/>
      <c r="D113" s="466"/>
      <c r="E113" s="518"/>
      <c r="F113" s="387"/>
      <c r="G113" s="473"/>
      <c r="H113" s="119"/>
      <c r="I113" s="92" t="s">
        <v>33</v>
      </c>
      <c r="J113" s="125"/>
      <c r="K113" s="122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405"/>
      <c r="Y113" s="40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</row>
    <row r="114" spans="1:198" ht="21" hidden="1" customHeight="1">
      <c r="A114" s="349"/>
      <c r="B114" s="536"/>
      <c r="C114" s="469"/>
      <c r="D114" s="466"/>
      <c r="E114" s="518"/>
      <c r="F114" s="387"/>
      <c r="G114" s="473"/>
      <c r="H114" s="113"/>
      <c r="I114" s="108" t="s">
        <v>26</v>
      </c>
      <c r="J114" s="120">
        <f>SUM(J109:J113)</f>
        <v>447740</v>
      </c>
      <c r="K114" s="120">
        <f>SUM(K109:K113)</f>
        <v>570109</v>
      </c>
      <c r="L114" s="120">
        <f t="shared" ref="L114:P114" si="28">SUM(L109:L113)</f>
        <v>0</v>
      </c>
      <c r="M114" s="120">
        <f t="shared" si="28"/>
        <v>0</v>
      </c>
      <c r="N114" s="120">
        <f t="shared" si="28"/>
        <v>0</v>
      </c>
      <c r="O114" s="120">
        <f t="shared" si="28"/>
        <v>0</v>
      </c>
      <c r="P114" s="121">
        <f t="shared" si="28"/>
        <v>0</v>
      </c>
      <c r="Q114" s="121"/>
      <c r="R114" s="121"/>
      <c r="S114" s="121"/>
      <c r="T114" s="121"/>
      <c r="U114" s="121"/>
      <c r="V114" s="121"/>
      <c r="W114" s="121"/>
      <c r="X114" s="405"/>
      <c r="Y114" s="40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</row>
    <row r="115" spans="1:198" ht="28.5" hidden="1" customHeight="1">
      <c r="A115" s="357">
        <v>5</v>
      </c>
      <c r="B115" s="523" t="s">
        <v>208</v>
      </c>
      <c r="C115" s="424">
        <v>2023</v>
      </c>
      <c r="D115" s="379">
        <v>2023</v>
      </c>
      <c r="E115" s="492" t="s">
        <v>27</v>
      </c>
      <c r="F115" s="505">
        <f>X115</f>
        <v>0</v>
      </c>
      <c r="G115" s="406">
        <v>75495</v>
      </c>
      <c r="H115" s="90">
        <v>6059</v>
      </c>
      <c r="I115" s="264" t="s">
        <v>34</v>
      </c>
      <c r="J115" s="173">
        <f>0.15*(50000+15000)</f>
        <v>9750</v>
      </c>
      <c r="K115" s="175">
        <v>16200</v>
      </c>
      <c r="L115" s="84"/>
      <c r="M115" s="125"/>
      <c r="N115" s="230"/>
      <c r="O115" s="230"/>
      <c r="P115" s="230"/>
      <c r="Q115" s="230"/>
      <c r="R115" s="230"/>
      <c r="S115" s="230"/>
      <c r="T115" s="230"/>
      <c r="U115" s="230"/>
      <c r="V115" s="230"/>
      <c r="W115" s="230"/>
      <c r="X115" s="385">
        <f>SUM(L118:W118)</f>
        <v>0</v>
      </c>
      <c r="Y115" s="40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</row>
    <row r="116" spans="1:198" ht="24.75" hidden="1" customHeight="1">
      <c r="A116" s="358"/>
      <c r="B116" s="523"/>
      <c r="C116" s="424"/>
      <c r="D116" s="379"/>
      <c r="E116" s="492"/>
      <c r="F116" s="505"/>
      <c r="G116" s="406"/>
      <c r="H116" s="90"/>
      <c r="I116" s="264" t="s">
        <v>31</v>
      </c>
      <c r="J116" s="175"/>
      <c r="K116" s="175"/>
      <c r="L116" s="84"/>
      <c r="M116" s="125"/>
      <c r="N116" s="230"/>
      <c r="O116" s="230"/>
      <c r="P116" s="230"/>
      <c r="Q116" s="230"/>
      <c r="R116" s="230"/>
      <c r="S116" s="230"/>
      <c r="T116" s="230"/>
      <c r="U116" s="230"/>
      <c r="V116" s="230"/>
      <c r="W116" s="230"/>
      <c r="X116" s="385"/>
      <c r="Y116" s="40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</row>
    <row r="117" spans="1:198" ht="26.25" hidden="1" customHeight="1">
      <c r="A117" s="358"/>
      <c r="B117" s="523"/>
      <c r="C117" s="424"/>
      <c r="D117" s="379"/>
      <c r="E117" s="492"/>
      <c r="F117" s="505"/>
      <c r="G117" s="406"/>
      <c r="H117" s="88">
        <v>6057</v>
      </c>
      <c r="I117" s="231" t="s">
        <v>191</v>
      </c>
      <c r="J117" s="173">
        <v>852941</v>
      </c>
      <c r="K117" s="173">
        <v>365500</v>
      </c>
      <c r="L117" s="84"/>
      <c r="M117" s="125"/>
      <c r="N117" s="230"/>
      <c r="O117" s="230"/>
      <c r="P117" s="230"/>
      <c r="Q117" s="230"/>
      <c r="R117" s="230"/>
      <c r="S117" s="230"/>
      <c r="T117" s="230"/>
      <c r="U117" s="230"/>
      <c r="V117" s="230"/>
      <c r="W117" s="230"/>
      <c r="X117" s="385"/>
      <c r="Y117" s="40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</row>
    <row r="118" spans="1:198" ht="18" hidden="1" customHeight="1">
      <c r="A118" s="359"/>
      <c r="B118" s="523"/>
      <c r="C118" s="424"/>
      <c r="D118" s="379"/>
      <c r="E118" s="492"/>
      <c r="F118" s="505"/>
      <c r="G118" s="406"/>
      <c r="H118" s="89"/>
      <c r="I118" s="64" t="s">
        <v>26</v>
      </c>
      <c r="J118" s="232">
        <f t="shared" ref="J118:P118" si="29">SUM(J115:J117)</f>
        <v>862691</v>
      </c>
      <c r="K118" s="229">
        <f t="shared" si="29"/>
        <v>381700</v>
      </c>
      <c r="L118" s="66">
        <f t="shared" si="29"/>
        <v>0</v>
      </c>
      <c r="M118" s="179">
        <f t="shared" si="29"/>
        <v>0</v>
      </c>
      <c r="N118" s="179">
        <f t="shared" si="29"/>
        <v>0</v>
      </c>
      <c r="O118" s="179">
        <f t="shared" si="29"/>
        <v>0</v>
      </c>
      <c r="P118" s="179">
        <f t="shared" si="29"/>
        <v>0</v>
      </c>
      <c r="Q118" s="179"/>
      <c r="R118" s="179"/>
      <c r="S118" s="179"/>
      <c r="T118" s="179"/>
      <c r="U118" s="179"/>
      <c r="V118" s="179"/>
      <c r="W118" s="179"/>
      <c r="X118" s="385"/>
      <c r="Y118" s="40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</row>
    <row r="119" spans="1:198" ht="23.25" customHeight="1">
      <c r="A119" s="193" t="s">
        <v>35</v>
      </c>
      <c r="B119" s="529" t="s">
        <v>36</v>
      </c>
      <c r="C119" s="529"/>
      <c r="D119" s="529"/>
      <c r="E119" s="529"/>
      <c r="F119" s="249">
        <f>F120+F127</f>
        <v>12029502</v>
      </c>
      <c r="G119" s="195" t="s">
        <v>11</v>
      </c>
      <c r="H119" s="195" t="s">
        <v>11</v>
      </c>
      <c r="I119" s="195" t="s">
        <v>11</v>
      </c>
      <c r="J119" s="196">
        <f>J127</f>
        <v>0</v>
      </c>
      <c r="K119" s="196">
        <f>K127</f>
        <v>0</v>
      </c>
      <c r="L119" s="197">
        <f>L120+L127</f>
        <v>0</v>
      </c>
      <c r="M119" s="198">
        <f>M120+M127</f>
        <v>0</v>
      </c>
      <c r="N119" s="198">
        <f t="shared" ref="N119:W119" si="30">N120+N127</f>
        <v>1336929</v>
      </c>
      <c r="O119" s="198">
        <f t="shared" si="30"/>
        <v>1257381</v>
      </c>
      <c r="P119" s="198">
        <f t="shared" si="30"/>
        <v>1177832</v>
      </c>
      <c r="Q119" s="198">
        <f t="shared" si="30"/>
        <v>1098284</v>
      </c>
      <c r="R119" s="198">
        <f t="shared" si="30"/>
        <v>1018735</v>
      </c>
      <c r="S119" s="198">
        <f t="shared" si="30"/>
        <v>939186</v>
      </c>
      <c r="T119" s="198">
        <f t="shared" si="30"/>
        <v>859638</v>
      </c>
      <c r="U119" s="198">
        <f t="shared" si="30"/>
        <v>780089</v>
      </c>
      <c r="V119" s="198">
        <f t="shared" si="30"/>
        <v>700541</v>
      </c>
      <c r="W119" s="198">
        <f t="shared" si="30"/>
        <v>54789</v>
      </c>
      <c r="X119" s="194">
        <f>X120+X127</f>
        <v>9223404</v>
      </c>
      <c r="Y119" s="40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</row>
    <row r="120" spans="1:198" ht="18.75" customHeight="1">
      <c r="A120" s="69" t="s">
        <v>37</v>
      </c>
      <c r="B120" s="515" t="s">
        <v>20</v>
      </c>
      <c r="C120" s="515"/>
      <c r="D120" s="515"/>
      <c r="E120" s="515"/>
      <c r="F120" s="247">
        <f>F121</f>
        <v>5645801</v>
      </c>
      <c r="G120" s="69" t="s">
        <v>11</v>
      </c>
      <c r="H120" s="69" t="s">
        <v>11</v>
      </c>
      <c r="I120" s="69" t="s">
        <v>11</v>
      </c>
      <c r="J120" s="171">
        <v>0</v>
      </c>
      <c r="K120" s="171">
        <f>K126</f>
        <v>0</v>
      </c>
      <c r="L120" s="171">
        <f t="shared" ref="L120:W120" si="31">L126</f>
        <v>0</v>
      </c>
      <c r="M120" s="172">
        <f t="shared" si="31"/>
        <v>0</v>
      </c>
      <c r="N120" s="172">
        <f t="shared" si="31"/>
        <v>756592</v>
      </c>
      <c r="O120" s="172">
        <f t="shared" si="31"/>
        <v>677044</v>
      </c>
      <c r="P120" s="172">
        <f t="shared" si="31"/>
        <v>597495</v>
      </c>
      <c r="Q120" s="172">
        <f t="shared" si="31"/>
        <v>517947</v>
      </c>
      <c r="R120" s="172">
        <f t="shared" si="31"/>
        <v>438398</v>
      </c>
      <c r="S120" s="172">
        <f t="shared" si="31"/>
        <v>358849</v>
      </c>
      <c r="T120" s="172">
        <f t="shared" si="31"/>
        <v>279301</v>
      </c>
      <c r="U120" s="172">
        <f t="shared" si="31"/>
        <v>199752</v>
      </c>
      <c r="V120" s="172">
        <f t="shared" si="31"/>
        <v>120204</v>
      </c>
      <c r="W120" s="172">
        <f t="shared" si="31"/>
        <v>6427</v>
      </c>
      <c r="X120" s="505">
        <f>SUM(L126:W126)</f>
        <v>3952009</v>
      </c>
      <c r="Y120" s="133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</row>
    <row r="121" spans="1:198" ht="17.25" hidden="1" customHeight="1">
      <c r="A121" s="349">
        <v>1</v>
      </c>
      <c r="B121" s="555" t="s">
        <v>63</v>
      </c>
      <c r="C121" s="433">
        <v>2020</v>
      </c>
      <c r="D121" s="379">
        <v>2034</v>
      </c>
      <c r="E121" s="396" t="s">
        <v>265</v>
      </c>
      <c r="F121" s="505">
        <f>836651+X120+857141</f>
        <v>5645801</v>
      </c>
      <c r="G121" s="411">
        <v>90015</v>
      </c>
      <c r="H121" s="86"/>
      <c r="I121" s="58" t="s">
        <v>28</v>
      </c>
      <c r="J121" s="173"/>
      <c r="K121" s="173"/>
      <c r="L121" s="174"/>
      <c r="M121" s="77"/>
      <c r="N121" s="77"/>
      <c r="O121" s="63"/>
      <c r="P121" s="63"/>
      <c r="Q121" s="63"/>
      <c r="R121" s="62"/>
      <c r="S121" s="62"/>
      <c r="T121" s="62"/>
      <c r="U121" s="62"/>
      <c r="V121" s="62"/>
      <c r="W121" s="62"/>
      <c r="X121" s="505"/>
      <c r="Y121" s="133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</row>
    <row r="122" spans="1:198" ht="12" customHeight="1">
      <c r="A122" s="349"/>
      <c r="B122" s="555"/>
      <c r="C122" s="433"/>
      <c r="D122" s="379"/>
      <c r="E122" s="396"/>
      <c r="F122" s="505"/>
      <c r="G122" s="411"/>
      <c r="H122" s="86"/>
      <c r="I122" s="58" t="s">
        <v>28</v>
      </c>
      <c r="J122" s="87">
        <v>577801</v>
      </c>
      <c r="K122" s="173">
        <v>0</v>
      </c>
      <c r="L122" s="175"/>
      <c r="M122" s="84"/>
      <c r="N122" s="84">
        <v>756592</v>
      </c>
      <c r="O122" s="84">
        <v>677044</v>
      </c>
      <c r="P122" s="84">
        <v>597495</v>
      </c>
      <c r="Q122" s="84">
        <v>517947</v>
      </c>
      <c r="R122" s="84">
        <v>438398</v>
      </c>
      <c r="S122" s="84">
        <v>358849</v>
      </c>
      <c r="T122" s="84">
        <v>279301</v>
      </c>
      <c r="U122" s="84">
        <v>199752</v>
      </c>
      <c r="V122" s="84">
        <v>120204</v>
      </c>
      <c r="W122" s="84">
        <v>6427</v>
      </c>
      <c r="X122" s="505"/>
      <c r="Y122" s="133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</row>
    <row r="123" spans="1:198" ht="12" customHeight="1">
      <c r="A123" s="349"/>
      <c r="B123" s="555"/>
      <c r="C123" s="433"/>
      <c r="D123" s="379"/>
      <c r="E123" s="396"/>
      <c r="F123" s="505"/>
      <c r="G123" s="411"/>
      <c r="H123" s="86"/>
      <c r="I123" s="58" t="s">
        <v>31</v>
      </c>
      <c r="J123" s="173"/>
      <c r="K123" s="173"/>
      <c r="L123" s="176"/>
      <c r="M123" s="62"/>
      <c r="N123" s="62"/>
      <c r="O123" s="62"/>
      <c r="P123" s="62"/>
      <c r="Q123" s="62"/>
      <c r="R123" s="63"/>
      <c r="S123" s="62"/>
      <c r="T123" s="62"/>
      <c r="U123" s="62"/>
      <c r="V123" s="62"/>
      <c r="W123" s="62"/>
      <c r="X123" s="505"/>
      <c r="Y123" s="133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</row>
    <row r="124" spans="1:198" ht="12" customHeight="1">
      <c r="A124" s="349"/>
      <c r="B124" s="555"/>
      <c r="C124" s="433"/>
      <c r="D124" s="379"/>
      <c r="E124" s="396"/>
      <c r="F124" s="505"/>
      <c r="G124" s="411"/>
      <c r="H124" s="86"/>
      <c r="I124" s="58" t="s">
        <v>30</v>
      </c>
      <c r="J124" s="87">
        <v>2637562</v>
      </c>
      <c r="K124" s="173"/>
      <c r="L124" s="176"/>
      <c r="M124" s="62"/>
      <c r="N124" s="62"/>
      <c r="O124" s="62"/>
      <c r="P124" s="62"/>
      <c r="Q124" s="62"/>
      <c r="R124" s="63"/>
      <c r="S124" s="62"/>
      <c r="T124" s="62"/>
      <c r="U124" s="62"/>
      <c r="V124" s="62"/>
      <c r="W124" s="62"/>
      <c r="X124" s="505"/>
      <c r="Y124" s="133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</row>
    <row r="125" spans="1:198" ht="12" customHeight="1">
      <c r="A125" s="349"/>
      <c r="B125" s="555"/>
      <c r="C125" s="433"/>
      <c r="D125" s="379"/>
      <c r="E125" s="396"/>
      <c r="F125" s="505"/>
      <c r="G125" s="411"/>
      <c r="H125" s="89"/>
      <c r="I125" s="60" t="s">
        <v>33</v>
      </c>
      <c r="J125" s="177"/>
      <c r="K125" s="178"/>
      <c r="L125" s="174"/>
      <c r="M125" s="62"/>
      <c r="N125" s="63"/>
      <c r="O125" s="63"/>
      <c r="P125" s="63"/>
      <c r="Q125" s="63"/>
      <c r="R125" s="63"/>
      <c r="S125" s="62"/>
      <c r="T125" s="62"/>
      <c r="U125" s="62"/>
      <c r="V125" s="62"/>
      <c r="W125" s="62"/>
      <c r="X125" s="505"/>
      <c r="Y125" s="133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</row>
    <row r="126" spans="1:198" ht="13.5" customHeight="1">
      <c r="A126" s="349"/>
      <c r="B126" s="555"/>
      <c r="C126" s="433"/>
      <c r="D126" s="379"/>
      <c r="E126" s="396"/>
      <c r="F126" s="505"/>
      <c r="G126" s="411"/>
      <c r="H126" s="88"/>
      <c r="I126" s="59" t="s">
        <v>26</v>
      </c>
      <c r="J126" s="65">
        <f>SUM(J121:J125)</f>
        <v>3215363</v>
      </c>
      <c r="K126" s="65">
        <f t="shared" ref="K126:X126" si="32">SUM(K121:K125)</f>
        <v>0</v>
      </c>
      <c r="L126" s="179">
        <f t="shared" si="32"/>
        <v>0</v>
      </c>
      <c r="M126" s="66">
        <f t="shared" si="32"/>
        <v>0</v>
      </c>
      <c r="N126" s="66">
        <f t="shared" si="32"/>
        <v>756592</v>
      </c>
      <c r="O126" s="66">
        <f t="shared" si="32"/>
        <v>677044</v>
      </c>
      <c r="P126" s="66">
        <f t="shared" si="32"/>
        <v>597495</v>
      </c>
      <c r="Q126" s="66">
        <f t="shared" si="32"/>
        <v>517947</v>
      </c>
      <c r="R126" s="66">
        <f t="shared" si="32"/>
        <v>438398</v>
      </c>
      <c r="S126" s="66">
        <f t="shared" si="32"/>
        <v>358849</v>
      </c>
      <c r="T126" s="66">
        <f t="shared" si="32"/>
        <v>279301</v>
      </c>
      <c r="U126" s="66">
        <f t="shared" si="32"/>
        <v>199752</v>
      </c>
      <c r="V126" s="66">
        <f t="shared" si="32"/>
        <v>120204</v>
      </c>
      <c r="W126" s="66">
        <f t="shared" si="32"/>
        <v>6427</v>
      </c>
      <c r="X126" s="84">
        <f t="shared" si="32"/>
        <v>0</v>
      </c>
      <c r="Y126" s="133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</row>
    <row r="127" spans="1:198" ht="17.25" customHeight="1">
      <c r="A127" s="180" t="s">
        <v>38</v>
      </c>
      <c r="B127" s="530" t="s">
        <v>22</v>
      </c>
      <c r="C127" s="530"/>
      <c r="D127" s="530"/>
      <c r="E127" s="530"/>
      <c r="F127" s="248">
        <f>F128</f>
        <v>6383701</v>
      </c>
      <c r="G127" s="180" t="s">
        <v>11</v>
      </c>
      <c r="H127" s="180" t="s">
        <v>11</v>
      </c>
      <c r="I127" s="180" t="s">
        <v>11</v>
      </c>
      <c r="J127" s="181">
        <v>0</v>
      </c>
      <c r="K127" s="181">
        <f>K133</f>
        <v>0</v>
      </c>
      <c r="L127" s="181">
        <f t="shared" ref="L127:W127" si="33">L133</f>
        <v>0</v>
      </c>
      <c r="M127" s="182">
        <f>M133</f>
        <v>0</v>
      </c>
      <c r="N127" s="182">
        <f t="shared" si="33"/>
        <v>580337</v>
      </c>
      <c r="O127" s="182">
        <f t="shared" si="33"/>
        <v>580337</v>
      </c>
      <c r="P127" s="182">
        <f t="shared" si="33"/>
        <v>580337</v>
      </c>
      <c r="Q127" s="182">
        <f t="shared" si="33"/>
        <v>580337</v>
      </c>
      <c r="R127" s="182">
        <f t="shared" si="33"/>
        <v>580337</v>
      </c>
      <c r="S127" s="182">
        <f t="shared" si="33"/>
        <v>580337</v>
      </c>
      <c r="T127" s="182">
        <f t="shared" si="33"/>
        <v>580337</v>
      </c>
      <c r="U127" s="182">
        <f t="shared" si="33"/>
        <v>580337</v>
      </c>
      <c r="V127" s="182">
        <f t="shared" si="33"/>
        <v>580337</v>
      </c>
      <c r="W127" s="182">
        <f t="shared" si="33"/>
        <v>48362</v>
      </c>
      <c r="X127" s="435">
        <f>SUM(L133:W133)</f>
        <v>5271395</v>
      </c>
      <c r="Y127" s="40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</row>
    <row r="128" spans="1:198" ht="6.75" hidden="1" customHeight="1">
      <c r="A128" s="563">
        <v>1</v>
      </c>
      <c r="B128" s="555" t="s">
        <v>63</v>
      </c>
      <c r="C128" s="445">
        <v>2020</v>
      </c>
      <c r="D128" s="352">
        <v>2034</v>
      </c>
      <c r="E128" s="382" t="s">
        <v>265</v>
      </c>
      <c r="F128" s="435">
        <f>531969+X127+580337</f>
        <v>6383701</v>
      </c>
      <c r="G128" s="383">
        <v>90015</v>
      </c>
      <c r="H128" s="165"/>
      <c r="I128" s="183" t="s">
        <v>28</v>
      </c>
      <c r="J128" s="184"/>
      <c r="K128" s="184"/>
      <c r="L128" s="185"/>
      <c r="M128" s="157"/>
      <c r="N128" s="157"/>
      <c r="O128" s="186"/>
      <c r="P128" s="186"/>
      <c r="Q128" s="186"/>
      <c r="R128" s="187"/>
      <c r="S128" s="187"/>
      <c r="T128" s="187"/>
      <c r="U128" s="187"/>
      <c r="V128" s="187"/>
      <c r="W128" s="187"/>
      <c r="X128" s="435"/>
      <c r="Y128" s="40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</row>
    <row r="129" spans="1:198" ht="12" customHeight="1">
      <c r="A129" s="563"/>
      <c r="B129" s="555"/>
      <c r="C129" s="445"/>
      <c r="D129" s="352"/>
      <c r="E129" s="382"/>
      <c r="F129" s="435"/>
      <c r="G129" s="383"/>
      <c r="H129" s="165">
        <v>6050</v>
      </c>
      <c r="I129" s="183" t="s">
        <v>28</v>
      </c>
      <c r="J129" s="164">
        <v>577801</v>
      </c>
      <c r="K129" s="184">
        <v>0</v>
      </c>
      <c r="L129" s="188"/>
      <c r="M129" s="156"/>
      <c r="N129" s="156">
        <v>580337</v>
      </c>
      <c r="O129" s="156">
        <v>580337</v>
      </c>
      <c r="P129" s="156">
        <v>580337</v>
      </c>
      <c r="Q129" s="156">
        <v>580337</v>
      </c>
      <c r="R129" s="156">
        <v>580337</v>
      </c>
      <c r="S129" s="156">
        <v>580337</v>
      </c>
      <c r="T129" s="156">
        <v>580337</v>
      </c>
      <c r="U129" s="156">
        <v>580337</v>
      </c>
      <c r="V129" s="156">
        <v>580337</v>
      </c>
      <c r="W129" s="156">
        <v>48362</v>
      </c>
      <c r="X129" s="435"/>
      <c r="Y129" s="40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</row>
    <row r="130" spans="1:198" ht="12" customHeight="1">
      <c r="A130" s="563"/>
      <c r="B130" s="555"/>
      <c r="C130" s="445"/>
      <c r="D130" s="352"/>
      <c r="E130" s="382"/>
      <c r="F130" s="435"/>
      <c r="G130" s="383"/>
      <c r="H130" s="165"/>
      <c r="I130" s="183" t="s">
        <v>31</v>
      </c>
      <c r="J130" s="184"/>
      <c r="K130" s="184"/>
      <c r="L130" s="185"/>
      <c r="M130" s="187"/>
      <c r="N130" s="186"/>
      <c r="O130" s="186"/>
      <c r="P130" s="186"/>
      <c r="Q130" s="186"/>
      <c r="R130" s="187"/>
      <c r="S130" s="187"/>
      <c r="T130" s="187"/>
      <c r="U130" s="187"/>
      <c r="V130" s="187"/>
      <c r="W130" s="187"/>
      <c r="X130" s="435"/>
      <c r="Y130" s="40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</row>
    <row r="131" spans="1:198" ht="12" customHeight="1">
      <c r="A131" s="563"/>
      <c r="B131" s="555"/>
      <c r="C131" s="445"/>
      <c r="D131" s="352"/>
      <c r="E131" s="382"/>
      <c r="F131" s="435"/>
      <c r="G131" s="383"/>
      <c r="H131" s="165"/>
      <c r="I131" s="183" t="s">
        <v>30</v>
      </c>
      <c r="J131" s="164">
        <v>2637562</v>
      </c>
      <c r="K131" s="184"/>
      <c r="L131" s="185"/>
      <c r="M131" s="187"/>
      <c r="N131" s="186"/>
      <c r="O131" s="186"/>
      <c r="P131" s="186"/>
      <c r="Q131" s="186"/>
      <c r="R131" s="186"/>
      <c r="S131" s="187"/>
      <c r="T131" s="187"/>
      <c r="U131" s="187"/>
      <c r="V131" s="187"/>
      <c r="W131" s="187"/>
      <c r="X131" s="435"/>
      <c r="Y131" s="40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</row>
    <row r="132" spans="1:198" ht="12" customHeight="1">
      <c r="A132" s="563"/>
      <c r="B132" s="555"/>
      <c r="C132" s="445"/>
      <c r="D132" s="352"/>
      <c r="E132" s="382"/>
      <c r="F132" s="435"/>
      <c r="G132" s="383"/>
      <c r="H132" s="170"/>
      <c r="I132" s="155" t="s">
        <v>33</v>
      </c>
      <c r="J132" s="189"/>
      <c r="K132" s="190"/>
      <c r="L132" s="185"/>
      <c r="M132" s="187"/>
      <c r="N132" s="186"/>
      <c r="O132" s="186"/>
      <c r="P132" s="186"/>
      <c r="Q132" s="186"/>
      <c r="R132" s="186"/>
      <c r="S132" s="187"/>
      <c r="T132" s="187"/>
      <c r="U132" s="187"/>
      <c r="V132" s="187"/>
      <c r="W132" s="187"/>
      <c r="X132" s="435"/>
      <c r="Y132" s="40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</row>
    <row r="133" spans="1:198" ht="17.45" customHeight="1">
      <c r="A133" s="563"/>
      <c r="B133" s="555"/>
      <c r="C133" s="445"/>
      <c r="D133" s="352"/>
      <c r="E133" s="382"/>
      <c r="F133" s="435"/>
      <c r="G133" s="383"/>
      <c r="H133" s="154"/>
      <c r="I133" s="191" t="s">
        <v>26</v>
      </c>
      <c r="J133" s="161">
        <f>SUM(J128:J132)</f>
        <v>3215363</v>
      </c>
      <c r="K133" s="161">
        <f t="shared" ref="K133:L133" si="34">SUM(K128:K132)</f>
        <v>0</v>
      </c>
      <c r="L133" s="192">
        <f t="shared" si="34"/>
        <v>0</v>
      </c>
      <c r="M133" s="162">
        <f>M129</f>
        <v>0</v>
      </c>
      <c r="N133" s="162">
        <f t="shared" ref="N133:W133" si="35">N129</f>
        <v>580337</v>
      </c>
      <c r="O133" s="162">
        <f t="shared" si="35"/>
        <v>580337</v>
      </c>
      <c r="P133" s="162">
        <f t="shared" si="35"/>
        <v>580337</v>
      </c>
      <c r="Q133" s="162">
        <f t="shared" si="35"/>
        <v>580337</v>
      </c>
      <c r="R133" s="162">
        <f t="shared" si="35"/>
        <v>580337</v>
      </c>
      <c r="S133" s="162">
        <f t="shared" si="35"/>
        <v>580337</v>
      </c>
      <c r="T133" s="162">
        <f t="shared" si="35"/>
        <v>580337</v>
      </c>
      <c r="U133" s="162">
        <f t="shared" si="35"/>
        <v>580337</v>
      </c>
      <c r="V133" s="162">
        <f t="shared" si="35"/>
        <v>580337</v>
      </c>
      <c r="W133" s="162">
        <f t="shared" si="35"/>
        <v>48362</v>
      </c>
      <c r="X133" s="435"/>
      <c r="Y133" s="40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</row>
    <row r="134" spans="1:198" ht="19.5" customHeight="1">
      <c r="A134" s="68" t="s">
        <v>39</v>
      </c>
      <c r="B134" s="531" t="s">
        <v>68</v>
      </c>
      <c r="C134" s="531"/>
      <c r="D134" s="531"/>
      <c r="E134" s="531"/>
      <c r="F134" s="234">
        <f>F135+F166</f>
        <v>152224312.72</v>
      </c>
      <c r="G134" s="235" t="s">
        <v>11</v>
      </c>
      <c r="H134" s="235" t="s">
        <v>11</v>
      </c>
      <c r="I134" s="235" t="s">
        <v>11</v>
      </c>
      <c r="J134" s="234" t="e">
        <f t="shared" ref="J134:T134" si="36">J135+J166</f>
        <v>#REF!</v>
      </c>
      <c r="K134" s="234" t="e">
        <f t="shared" si="36"/>
        <v>#REF!</v>
      </c>
      <c r="L134" s="234" t="e">
        <f>L135+L166</f>
        <v>#REF!</v>
      </c>
      <c r="M134" s="234" t="e">
        <f t="shared" si="36"/>
        <v>#REF!</v>
      </c>
      <c r="N134" s="341">
        <f>N135+N166</f>
        <v>30706138.359999999</v>
      </c>
      <c r="O134" s="234">
        <f t="shared" si="36"/>
        <v>9650052</v>
      </c>
      <c r="P134" s="234">
        <f t="shared" si="36"/>
        <v>12454791</v>
      </c>
      <c r="Q134" s="234">
        <f t="shared" si="36"/>
        <v>11165441</v>
      </c>
      <c r="R134" s="234">
        <f t="shared" si="36"/>
        <v>11671263</v>
      </c>
      <c r="S134" s="234">
        <f t="shared" si="36"/>
        <v>8835000</v>
      </c>
      <c r="T134" s="234">
        <f t="shared" si="36"/>
        <v>7330000</v>
      </c>
      <c r="U134" s="234">
        <f>U135+U166</f>
        <v>5255000</v>
      </c>
      <c r="V134" s="234">
        <f>V135+V166</f>
        <v>3240000</v>
      </c>
      <c r="W134" s="234">
        <f>W135+W166</f>
        <v>170000</v>
      </c>
      <c r="X134" s="234">
        <f>X135+X166</f>
        <v>100477685.36</v>
      </c>
      <c r="Y134" s="40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</row>
    <row r="135" spans="1:198" ht="17.25" customHeight="1">
      <c r="A135" s="56" t="s">
        <v>40</v>
      </c>
      <c r="B135" s="537" t="s">
        <v>20</v>
      </c>
      <c r="C135" s="537"/>
      <c r="D135" s="537"/>
      <c r="E135" s="537"/>
      <c r="F135" s="57">
        <f>SUM(F136:F160)</f>
        <v>23660</v>
      </c>
      <c r="G135" s="56" t="s">
        <v>11</v>
      </c>
      <c r="H135" s="56" t="s">
        <v>11</v>
      </c>
      <c r="I135" s="56" t="s">
        <v>11</v>
      </c>
      <c r="J135" s="227" t="e">
        <f>J145+J155+J160+#REF!</f>
        <v>#REF!</v>
      </c>
      <c r="K135" s="236" t="e">
        <f>K145+K160+#REF!</f>
        <v>#REF!</v>
      </c>
      <c r="L135" s="236">
        <f t="shared" ref="L135:W135" si="37">L140</f>
        <v>0</v>
      </c>
      <c r="M135" s="236">
        <f>M140+M160</f>
        <v>0</v>
      </c>
      <c r="N135" s="340">
        <f t="shared" ref="N135:O135" si="38">N140+N160</f>
        <v>12540.36</v>
      </c>
      <c r="O135" s="236">
        <f t="shared" si="38"/>
        <v>2760</v>
      </c>
      <c r="P135" s="236">
        <f t="shared" si="37"/>
        <v>0</v>
      </c>
      <c r="Q135" s="236">
        <f t="shared" si="37"/>
        <v>0</v>
      </c>
      <c r="R135" s="236">
        <f t="shared" si="37"/>
        <v>0</v>
      </c>
      <c r="S135" s="236">
        <f t="shared" si="37"/>
        <v>0</v>
      </c>
      <c r="T135" s="236">
        <f t="shared" si="37"/>
        <v>0</v>
      </c>
      <c r="U135" s="236">
        <f t="shared" si="37"/>
        <v>0</v>
      </c>
      <c r="V135" s="236">
        <f t="shared" si="37"/>
        <v>0</v>
      </c>
      <c r="W135" s="236">
        <f t="shared" si="37"/>
        <v>0</v>
      </c>
      <c r="X135" s="236">
        <f>X136+X156</f>
        <v>15300.36</v>
      </c>
      <c r="Y135" s="40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</row>
    <row r="136" spans="1:198" ht="11.25" customHeight="1">
      <c r="A136" s="349">
        <v>1</v>
      </c>
      <c r="B136" s="554" t="s">
        <v>257</v>
      </c>
      <c r="C136" s="379">
        <v>2024</v>
      </c>
      <c r="D136" s="379">
        <v>2025</v>
      </c>
      <c r="E136" s="396" t="s">
        <v>184</v>
      </c>
      <c r="F136" s="505">
        <f>X136+4909.64</f>
        <v>14000</v>
      </c>
      <c r="G136" s="406">
        <v>80195</v>
      </c>
      <c r="H136" s="88"/>
      <c r="I136" s="211" t="s">
        <v>28</v>
      </c>
      <c r="J136" s="173"/>
      <c r="K136" s="173"/>
      <c r="L136" s="226"/>
      <c r="M136" s="226"/>
      <c r="N136" s="226"/>
      <c r="O136" s="177"/>
      <c r="P136" s="177"/>
      <c r="Q136" s="177"/>
      <c r="R136" s="177"/>
      <c r="S136" s="177"/>
      <c r="T136" s="177"/>
      <c r="U136" s="177"/>
      <c r="V136" s="177"/>
      <c r="W136" s="177"/>
      <c r="X136" s="505">
        <f>SUM(L140:P140)</f>
        <v>9090.36</v>
      </c>
      <c r="Y136" s="40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</row>
    <row r="137" spans="1:198" ht="9" customHeight="1">
      <c r="A137" s="349"/>
      <c r="B137" s="555"/>
      <c r="C137" s="379"/>
      <c r="D137" s="379"/>
      <c r="E137" s="396"/>
      <c r="F137" s="505"/>
      <c r="G137" s="406"/>
      <c r="H137" s="86"/>
      <c r="I137" s="58" t="s">
        <v>31</v>
      </c>
      <c r="J137" s="87"/>
      <c r="K137" s="173"/>
      <c r="L137" s="173"/>
      <c r="M137" s="173"/>
      <c r="N137" s="226"/>
      <c r="O137" s="177"/>
      <c r="P137" s="177"/>
      <c r="Q137" s="177"/>
      <c r="R137" s="177"/>
      <c r="S137" s="177"/>
      <c r="T137" s="177"/>
      <c r="U137" s="177"/>
      <c r="V137" s="177"/>
      <c r="W137" s="177"/>
      <c r="X137" s="505"/>
      <c r="Y137" s="40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</row>
    <row r="138" spans="1:198" ht="11.25" customHeight="1">
      <c r="A138" s="349"/>
      <c r="B138" s="555"/>
      <c r="C138" s="379"/>
      <c r="D138" s="379"/>
      <c r="E138" s="396"/>
      <c r="F138" s="505"/>
      <c r="G138" s="406"/>
      <c r="H138" s="86"/>
      <c r="I138" s="67" t="s">
        <v>30</v>
      </c>
      <c r="J138" s="87">
        <v>246103</v>
      </c>
      <c r="K138" s="173">
        <v>326859</v>
      </c>
      <c r="L138" s="173"/>
      <c r="M138" s="173"/>
      <c r="N138" s="173"/>
      <c r="O138" s="177"/>
      <c r="P138" s="177"/>
      <c r="Q138" s="177"/>
      <c r="R138" s="177"/>
      <c r="S138" s="177"/>
      <c r="T138" s="177"/>
      <c r="U138" s="177"/>
      <c r="V138" s="177"/>
      <c r="W138" s="177"/>
      <c r="X138" s="505"/>
      <c r="Y138" s="40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</row>
    <row r="139" spans="1:198" ht="11.25" customHeight="1">
      <c r="A139" s="349"/>
      <c r="B139" s="555"/>
      <c r="C139" s="379"/>
      <c r="D139" s="379"/>
      <c r="E139" s="396"/>
      <c r="F139" s="505"/>
      <c r="G139" s="406"/>
      <c r="H139" s="89"/>
      <c r="I139" s="60" t="s">
        <v>33</v>
      </c>
      <c r="J139" s="227"/>
      <c r="K139" s="228"/>
      <c r="L139" s="173"/>
      <c r="M139" s="173"/>
      <c r="N139" s="173">
        <v>9090.36</v>
      </c>
      <c r="O139" s="177"/>
      <c r="P139" s="177"/>
      <c r="Q139" s="177"/>
      <c r="R139" s="177"/>
      <c r="S139" s="177"/>
      <c r="T139" s="177"/>
      <c r="U139" s="177"/>
      <c r="V139" s="177"/>
      <c r="W139" s="177"/>
      <c r="X139" s="505"/>
      <c r="Y139" s="40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</row>
    <row r="140" spans="1:198" ht="14.25" customHeight="1">
      <c r="A140" s="349"/>
      <c r="B140" s="555"/>
      <c r="C140" s="379"/>
      <c r="D140" s="379"/>
      <c r="E140" s="396"/>
      <c r="F140" s="505"/>
      <c r="G140" s="406"/>
      <c r="H140" s="88"/>
      <c r="I140" s="59" t="s">
        <v>26</v>
      </c>
      <c r="J140" s="65">
        <f t="shared" ref="J140:P140" si="39">SUM(J136:J139)</f>
        <v>246103</v>
      </c>
      <c r="K140" s="229">
        <f t="shared" si="39"/>
        <v>326859</v>
      </c>
      <c r="L140" s="179">
        <f t="shared" si="39"/>
        <v>0</v>
      </c>
      <c r="M140" s="179">
        <f t="shared" si="39"/>
        <v>0</v>
      </c>
      <c r="N140" s="179">
        <f t="shared" si="39"/>
        <v>9090.36</v>
      </c>
      <c r="O140" s="179">
        <f t="shared" si="39"/>
        <v>0</v>
      </c>
      <c r="P140" s="179">
        <f t="shared" si="39"/>
        <v>0</v>
      </c>
      <c r="Q140" s="179"/>
      <c r="R140" s="179"/>
      <c r="S140" s="179"/>
      <c r="T140" s="179"/>
      <c r="U140" s="179"/>
      <c r="V140" s="179"/>
      <c r="W140" s="179"/>
      <c r="X140" s="505"/>
      <c r="Y140" s="40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</row>
    <row r="141" spans="1:198" ht="15" hidden="1" customHeight="1">
      <c r="A141" s="421">
        <v>1</v>
      </c>
      <c r="B141" s="401" t="s">
        <v>132</v>
      </c>
      <c r="C141" s="469">
        <v>2017</v>
      </c>
      <c r="D141" s="469">
        <v>2021</v>
      </c>
      <c r="E141" s="408" t="s">
        <v>27</v>
      </c>
      <c r="F141" s="472">
        <v>0</v>
      </c>
      <c r="G141" s="509" t="s">
        <v>42</v>
      </c>
      <c r="H141" s="104">
        <v>4300</v>
      </c>
      <c r="I141" s="105" t="s">
        <v>34</v>
      </c>
      <c r="J141" s="106">
        <v>4670</v>
      </c>
      <c r="K141" s="106">
        <v>4670</v>
      </c>
      <c r="L141" s="106"/>
      <c r="M141" s="135">
        <v>0</v>
      </c>
      <c r="N141" s="135"/>
      <c r="O141" s="135"/>
      <c r="P141" s="135"/>
      <c r="Q141" s="135"/>
      <c r="R141" s="135"/>
      <c r="S141" s="135"/>
      <c r="T141" s="135"/>
      <c r="U141" s="135"/>
      <c r="V141" s="135"/>
      <c r="W141" s="135"/>
      <c r="X141" s="528">
        <f t="shared" ref="X141" si="40">SUM(L145:P145)</f>
        <v>0</v>
      </c>
      <c r="Y141" s="40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</row>
    <row r="142" spans="1:198" ht="15" hidden="1" customHeight="1">
      <c r="A142" s="421"/>
      <c r="B142" s="401"/>
      <c r="C142" s="469"/>
      <c r="D142" s="469"/>
      <c r="E142" s="408"/>
      <c r="F142" s="472"/>
      <c r="G142" s="509"/>
      <c r="H142" s="104"/>
      <c r="I142" s="105" t="s">
        <v>31</v>
      </c>
      <c r="J142" s="135"/>
      <c r="K142" s="135"/>
      <c r="L142" s="135"/>
      <c r="M142" s="135"/>
      <c r="N142" s="135"/>
      <c r="O142" s="135"/>
      <c r="P142" s="135"/>
      <c r="Q142" s="135"/>
      <c r="R142" s="135"/>
      <c r="S142" s="135"/>
      <c r="T142" s="135"/>
      <c r="U142" s="135"/>
      <c r="V142" s="135"/>
      <c r="W142" s="135"/>
      <c r="X142" s="528"/>
      <c r="Y142" s="40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</row>
    <row r="143" spans="1:198" ht="14.25" hidden="1" customHeight="1">
      <c r="A143" s="421"/>
      <c r="B143" s="401"/>
      <c r="C143" s="469"/>
      <c r="D143" s="469"/>
      <c r="E143" s="408"/>
      <c r="F143" s="472"/>
      <c r="G143" s="509"/>
      <c r="H143" s="104"/>
      <c r="I143" s="105" t="s">
        <v>30</v>
      </c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528"/>
      <c r="Y143" s="40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</row>
    <row r="144" spans="1:198" ht="13.5" hidden="1" customHeight="1">
      <c r="A144" s="421"/>
      <c r="B144" s="401"/>
      <c r="C144" s="469"/>
      <c r="D144" s="469"/>
      <c r="E144" s="408"/>
      <c r="F144" s="472"/>
      <c r="G144" s="509"/>
      <c r="H144" s="104"/>
      <c r="I144" s="105" t="s">
        <v>33</v>
      </c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528"/>
      <c r="Y144" s="40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</row>
    <row r="145" spans="1:198" ht="11.25" hidden="1" customHeight="1">
      <c r="A145" s="421"/>
      <c r="B145" s="401"/>
      <c r="C145" s="469"/>
      <c r="D145" s="469"/>
      <c r="E145" s="408"/>
      <c r="F145" s="472"/>
      <c r="G145" s="509"/>
      <c r="H145" s="104"/>
      <c r="I145" s="108" t="s">
        <v>26</v>
      </c>
      <c r="J145" s="109">
        <f>SUM(J141:J144)</f>
        <v>4670</v>
      </c>
      <c r="K145" s="109">
        <f>SUM(K141:K144)</f>
        <v>4670</v>
      </c>
      <c r="L145" s="109">
        <f>SUM(L141:L144)</f>
        <v>0</v>
      </c>
      <c r="M145" s="109">
        <f>SUM(M141:M144)</f>
        <v>0</v>
      </c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528"/>
      <c r="Y145" s="40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</row>
    <row r="146" spans="1:198" ht="16.5" hidden="1" customHeight="1">
      <c r="A146" s="349">
        <v>3</v>
      </c>
      <c r="B146" s="401" t="s">
        <v>94</v>
      </c>
      <c r="C146" s="469">
        <v>2007</v>
      </c>
      <c r="D146" s="469">
        <v>2025</v>
      </c>
      <c r="E146" s="408" t="s">
        <v>27</v>
      </c>
      <c r="F146" s="472">
        <v>0</v>
      </c>
      <c r="G146" s="473">
        <v>60004</v>
      </c>
      <c r="H146" s="104">
        <v>2310</v>
      </c>
      <c r="I146" s="105" t="s">
        <v>28</v>
      </c>
      <c r="J146" s="106">
        <v>0</v>
      </c>
      <c r="K146" s="106">
        <v>0</v>
      </c>
      <c r="L146" s="106">
        <v>0</v>
      </c>
      <c r="M146" s="106">
        <v>0</v>
      </c>
      <c r="N146" s="106">
        <v>0</v>
      </c>
      <c r="O146" s="106">
        <v>0</v>
      </c>
      <c r="P146" s="106">
        <v>0</v>
      </c>
      <c r="Q146" s="106"/>
      <c r="R146" s="106"/>
      <c r="S146" s="106"/>
      <c r="T146" s="106"/>
      <c r="U146" s="106"/>
      <c r="V146" s="106"/>
      <c r="W146" s="106"/>
      <c r="X146" s="528">
        <f t="shared" ref="X146" si="41">SUM(L150:P150)</f>
        <v>0</v>
      </c>
      <c r="Y146" s="40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</row>
    <row r="147" spans="1:198" ht="15.75" hidden="1" customHeight="1">
      <c r="A147" s="349"/>
      <c r="B147" s="401"/>
      <c r="C147" s="469"/>
      <c r="D147" s="469"/>
      <c r="E147" s="408"/>
      <c r="F147" s="472"/>
      <c r="G147" s="473"/>
      <c r="H147" s="104"/>
      <c r="I147" s="105" t="s">
        <v>31</v>
      </c>
      <c r="J147" s="134"/>
      <c r="K147" s="134"/>
      <c r="L147" s="134"/>
      <c r="M147" s="134"/>
      <c r="N147" s="134"/>
      <c r="O147" s="134"/>
      <c r="P147" s="134"/>
      <c r="Q147" s="134"/>
      <c r="R147" s="134"/>
      <c r="S147" s="134"/>
      <c r="T147" s="134"/>
      <c r="U147" s="134"/>
      <c r="V147" s="134"/>
      <c r="W147" s="134"/>
      <c r="X147" s="528"/>
      <c r="Y147" s="40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</row>
    <row r="148" spans="1:198" ht="15.75" hidden="1" customHeight="1">
      <c r="A148" s="349"/>
      <c r="B148" s="401"/>
      <c r="C148" s="469"/>
      <c r="D148" s="469"/>
      <c r="E148" s="408"/>
      <c r="F148" s="472"/>
      <c r="G148" s="473"/>
      <c r="H148" s="104"/>
      <c r="I148" s="105" t="s">
        <v>30</v>
      </c>
      <c r="J148" s="134"/>
      <c r="K148" s="134"/>
      <c r="L148" s="134"/>
      <c r="M148" s="134"/>
      <c r="N148" s="134"/>
      <c r="O148" s="134"/>
      <c r="P148" s="134"/>
      <c r="Q148" s="134"/>
      <c r="R148" s="134"/>
      <c r="S148" s="134"/>
      <c r="T148" s="134"/>
      <c r="U148" s="134"/>
      <c r="V148" s="134"/>
      <c r="W148" s="134"/>
      <c r="X148" s="528"/>
      <c r="Y148" s="40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</row>
    <row r="149" spans="1:198" ht="12.75" hidden="1" customHeight="1">
      <c r="A149" s="349"/>
      <c r="B149" s="401"/>
      <c r="C149" s="469"/>
      <c r="D149" s="469"/>
      <c r="E149" s="408"/>
      <c r="F149" s="472"/>
      <c r="G149" s="473"/>
      <c r="H149" s="104"/>
      <c r="I149" s="105" t="s">
        <v>33</v>
      </c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528"/>
      <c r="Y149" s="40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</row>
    <row r="150" spans="1:198" ht="17.25" hidden="1" customHeight="1">
      <c r="A150" s="349"/>
      <c r="B150" s="401"/>
      <c r="C150" s="469"/>
      <c r="D150" s="469"/>
      <c r="E150" s="408"/>
      <c r="F150" s="472"/>
      <c r="G150" s="473"/>
      <c r="H150" s="104"/>
      <c r="I150" s="108" t="s">
        <v>26</v>
      </c>
      <c r="J150" s="109">
        <f t="shared" ref="J150:O150" si="42">SUM(J146:J149)</f>
        <v>0</v>
      </c>
      <c r="K150" s="109">
        <f t="shared" si="42"/>
        <v>0</v>
      </c>
      <c r="L150" s="109">
        <f t="shared" si="42"/>
        <v>0</v>
      </c>
      <c r="M150" s="109">
        <f t="shared" si="42"/>
        <v>0</v>
      </c>
      <c r="N150" s="109">
        <f t="shared" si="42"/>
        <v>0</v>
      </c>
      <c r="O150" s="109">
        <f t="shared" si="42"/>
        <v>0</v>
      </c>
      <c r="P150" s="109">
        <v>0</v>
      </c>
      <c r="Q150" s="109"/>
      <c r="R150" s="109"/>
      <c r="S150" s="109"/>
      <c r="T150" s="109"/>
      <c r="U150" s="109"/>
      <c r="V150" s="109"/>
      <c r="W150" s="109"/>
      <c r="X150" s="528"/>
      <c r="Y150" s="40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</row>
    <row r="151" spans="1:198" ht="14.25" hidden="1" customHeight="1">
      <c r="A151" s="349">
        <v>2</v>
      </c>
      <c r="B151" s="401" t="s">
        <v>102</v>
      </c>
      <c r="C151" s="469">
        <v>2019</v>
      </c>
      <c r="D151" s="469">
        <v>2020</v>
      </c>
      <c r="E151" s="408" t="s">
        <v>27</v>
      </c>
      <c r="F151" s="472"/>
      <c r="G151" s="473">
        <v>71012</v>
      </c>
      <c r="H151" s="104">
        <v>4300</v>
      </c>
      <c r="I151" s="105" t="s">
        <v>28</v>
      </c>
      <c r="J151" s="106">
        <v>100000</v>
      </c>
      <c r="K151" s="106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528">
        <f t="shared" ref="X151" si="43">SUM(L155:P155)</f>
        <v>0</v>
      </c>
      <c r="Y151" s="40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</row>
    <row r="152" spans="1:198" ht="14.25" hidden="1" customHeight="1">
      <c r="A152" s="349"/>
      <c r="B152" s="401"/>
      <c r="C152" s="469"/>
      <c r="D152" s="469"/>
      <c r="E152" s="408"/>
      <c r="F152" s="472"/>
      <c r="G152" s="473"/>
      <c r="H152" s="104"/>
      <c r="I152" s="105" t="s">
        <v>31</v>
      </c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528"/>
      <c r="Y152" s="40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</row>
    <row r="153" spans="1:198" ht="14.25" hidden="1" customHeight="1">
      <c r="A153" s="349"/>
      <c r="B153" s="401"/>
      <c r="C153" s="469"/>
      <c r="D153" s="469"/>
      <c r="E153" s="408"/>
      <c r="F153" s="472"/>
      <c r="G153" s="473"/>
      <c r="H153" s="104"/>
      <c r="I153" s="105" t="s">
        <v>30</v>
      </c>
      <c r="J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528"/>
      <c r="Y153" s="40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</row>
    <row r="154" spans="1:198" ht="14.25" hidden="1" customHeight="1">
      <c r="A154" s="349"/>
      <c r="B154" s="401"/>
      <c r="C154" s="469"/>
      <c r="D154" s="469"/>
      <c r="E154" s="408"/>
      <c r="F154" s="472"/>
      <c r="G154" s="473"/>
      <c r="H154" s="104"/>
      <c r="I154" s="105" t="s">
        <v>33</v>
      </c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528"/>
      <c r="Y154" s="40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</row>
    <row r="155" spans="1:198" ht="0.75" customHeight="1">
      <c r="A155" s="349"/>
      <c r="B155" s="401"/>
      <c r="C155" s="469"/>
      <c r="D155" s="469"/>
      <c r="E155" s="408"/>
      <c r="F155" s="472"/>
      <c r="G155" s="473"/>
      <c r="H155" s="104"/>
      <c r="I155" s="108" t="s">
        <v>26</v>
      </c>
      <c r="J155" s="109">
        <f t="shared" ref="J155:P155" si="44">SUM(J151:J154)</f>
        <v>100000</v>
      </c>
      <c r="K155" s="109">
        <f t="shared" si="44"/>
        <v>0</v>
      </c>
      <c r="L155" s="109">
        <f t="shared" si="44"/>
        <v>0</v>
      </c>
      <c r="M155" s="109">
        <f t="shared" si="44"/>
        <v>0</v>
      </c>
      <c r="N155" s="109">
        <f t="shared" si="44"/>
        <v>0</v>
      </c>
      <c r="O155" s="109">
        <f t="shared" si="44"/>
        <v>0</v>
      </c>
      <c r="P155" s="109">
        <f t="shared" si="44"/>
        <v>0</v>
      </c>
      <c r="Q155" s="109"/>
      <c r="R155" s="109"/>
      <c r="S155" s="109"/>
      <c r="T155" s="109"/>
      <c r="U155" s="109"/>
      <c r="V155" s="109"/>
      <c r="W155" s="109"/>
      <c r="X155" s="528"/>
      <c r="Y155" s="40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</row>
    <row r="156" spans="1:198" ht="15" customHeight="1">
      <c r="A156" s="349">
        <v>2</v>
      </c>
      <c r="B156" s="350" t="s">
        <v>258</v>
      </c>
      <c r="C156" s="433">
        <v>2024</v>
      </c>
      <c r="D156" s="433">
        <v>2026</v>
      </c>
      <c r="E156" s="539" t="s">
        <v>265</v>
      </c>
      <c r="F156" s="389">
        <f>X156+3450</f>
        <v>9660</v>
      </c>
      <c r="G156" s="416">
        <v>75023</v>
      </c>
      <c r="H156" s="86">
        <v>4300</v>
      </c>
      <c r="I156" s="211" t="s">
        <v>254</v>
      </c>
      <c r="J156" s="259">
        <v>88050</v>
      </c>
      <c r="K156" s="259">
        <v>88050</v>
      </c>
      <c r="L156" s="262"/>
      <c r="M156" s="259"/>
      <c r="N156" s="259">
        <v>3450</v>
      </c>
      <c r="O156" s="259">
        <v>2760</v>
      </c>
      <c r="P156" s="259"/>
      <c r="Q156" s="259"/>
      <c r="R156" s="259"/>
      <c r="S156" s="259"/>
      <c r="T156" s="259"/>
      <c r="U156" s="259"/>
      <c r="V156" s="259"/>
      <c r="W156" s="259"/>
      <c r="X156" s="505">
        <f t="shared" ref="X156" si="45">SUM(L160:P160)</f>
        <v>6210</v>
      </c>
      <c r="Y156" s="40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</row>
    <row r="157" spans="1:198" ht="15" customHeight="1">
      <c r="A157" s="349"/>
      <c r="B157" s="350"/>
      <c r="C157" s="433"/>
      <c r="D157" s="433"/>
      <c r="E157" s="539"/>
      <c r="F157" s="389"/>
      <c r="G157" s="416"/>
      <c r="H157" s="86"/>
      <c r="I157" s="211" t="s">
        <v>31</v>
      </c>
      <c r="J157" s="260"/>
      <c r="K157" s="260"/>
      <c r="L157" s="260"/>
      <c r="M157" s="260"/>
      <c r="N157" s="260"/>
      <c r="O157" s="260"/>
      <c r="P157" s="260"/>
      <c r="Q157" s="260"/>
      <c r="R157" s="260"/>
      <c r="S157" s="260"/>
      <c r="T157" s="260"/>
      <c r="U157" s="260"/>
      <c r="V157" s="260"/>
      <c r="W157" s="260"/>
      <c r="X157" s="505"/>
      <c r="Y157" s="40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96"/>
      <c r="AW157" s="96"/>
      <c r="AX157" s="96"/>
      <c r="AY157" s="96"/>
      <c r="AZ157" s="96"/>
      <c r="BA157" s="96"/>
      <c r="BB157" s="96"/>
      <c r="BC157" s="96"/>
      <c r="BD157" s="96"/>
      <c r="BE157" s="96"/>
      <c r="BF157" s="96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6"/>
      <c r="BS157" s="96"/>
      <c r="BT157" s="96"/>
      <c r="BU157" s="96"/>
      <c r="BV157" s="96"/>
      <c r="BW157" s="96"/>
      <c r="BX157" s="96"/>
      <c r="BY157" s="96"/>
      <c r="BZ157" s="96"/>
      <c r="CA157" s="96"/>
      <c r="CB157" s="96"/>
      <c r="CC157" s="96"/>
      <c r="CD157" s="96"/>
      <c r="CE157" s="96"/>
      <c r="CF157" s="96"/>
      <c r="CG157" s="96"/>
      <c r="CH157" s="96"/>
      <c r="CI157" s="96"/>
      <c r="CJ157" s="96"/>
      <c r="CK157" s="96"/>
      <c r="CL157" s="96"/>
      <c r="CM157" s="96"/>
      <c r="CN157" s="96"/>
      <c r="CO157" s="96"/>
      <c r="CP157" s="96"/>
      <c r="CQ157" s="96"/>
      <c r="CR157" s="96"/>
      <c r="CS157" s="96"/>
      <c r="CT157" s="96"/>
      <c r="CU157" s="96"/>
      <c r="CV157" s="96"/>
      <c r="CW157" s="96"/>
      <c r="CX157" s="96"/>
      <c r="CY157" s="96"/>
      <c r="CZ157" s="96"/>
      <c r="DA157" s="96"/>
      <c r="DB157" s="96"/>
      <c r="DC157" s="96"/>
      <c r="DD157" s="96"/>
      <c r="DE157" s="96"/>
      <c r="DF157" s="96"/>
      <c r="DG157" s="96"/>
      <c r="DH157" s="96"/>
      <c r="DI157" s="96"/>
      <c r="DJ157" s="96"/>
      <c r="DK157" s="96"/>
      <c r="DL157" s="96"/>
      <c r="DM157" s="96"/>
      <c r="DN157" s="96"/>
      <c r="DO157" s="96"/>
      <c r="DP157" s="96"/>
      <c r="DQ157" s="96"/>
      <c r="DR157" s="96"/>
      <c r="DS157" s="96"/>
      <c r="DT157" s="96"/>
      <c r="DU157" s="96"/>
      <c r="DV157" s="96"/>
      <c r="DW157" s="96"/>
      <c r="DX157" s="96"/>
      <c r="DY157" s="96"/>
      <c r="DZ157" s="96"/>
      <c r="EA157" s="96"/>
      <c r="EB157" s="96"/>
      <c r="EC157" s="96"/>
      <c r="ED157" s="96"/>
      <c r="EE157" s="96"/>
      <c r="EF157" s="96"/>
      <c r="EG157" s="96"/>
      <c r="EH157" s="96"/>
      <c r="EI157" s="96"/>
      <c r="EJ157" s="96"/>
      <c r="EK157" s="96"/>
      <c r="EL157" s="96"/>
      <c r="EM157" s="96"/>
      <c r="EN157" s="96"/>
      <c r="EO157" s="96"/>
      <c r="EP157" s="96"/>
      <c r="EQ157" s="96"/>
      <c r="ER157" s="96"/>
      <c r="ES157" s="96"/>
      <c r="ET157" s="96"/>
      <c r="EU157" s="96"/>
      <c r="EV157" s="96"/>
      <c r="EW157" s="96"/>
      <c r="EX157" s="96"/>
      <c r="EY157" s="96"/>
      <c r="EZ157" s="96"/>
      <c r="FA157" s="96"/>
      <c r="FB157" s="96"/>
      <c r="FC157" s="96"/>
      <c r="FD157" s="96"/>
      <c r="FE157" s="96"/>
      <c r="FF157" s="96"/>
      <c r="FG157" s="96"/>
      <c r="FH157" s="96"/>
      <c r="FI157" s="96"/>
      <c r="FJ157" s="96"/>
      <c r="FK157" s="96"/>
      <c r="FL157" s="96"/>
      <c r="FM157" s="96"/>
      <c r="FN157" s="96"/>
      <c r="FO157" s="96"/>
      <c r="FP157" s="96"/>
      <c r="FQ157" s="96"/>
      <c r="FR157" s="96"/>
      <c r="FS157" s="96"/>
      <c r="FT157" s="96"/>
      <c r="FU157" s="96"/>
      <c r="FV157" s="96"/>
      <c r="FW157" s="96"/>
      <c r="FX157" s="96"/>
      <c r="FY157" s="96"/>
      <c r="FZ157" s="96"/>
      <c r="GA157" s="96"/>
      <c r="GB157" s="96"/>
      <c r="GC157" s="96"/>
      <c r="GD157" s="96"/>
      <c r="GE157" s="96"/>
      <c r="GF157" s="96"/>
      <c r="GG157" s="96"/>
      <c r="GH157" s="96"/>
      <c r="GI157" s="96"/>
      <c r="GJ157" s="96"/>
      <c r="GK157" s="96"/>
      <c r="GL157" s="96"/>
      <c r="GM157" s="96"/>
      <c r="GN157" s="96"/>
      <c r="GO157" s="96"/>
      <c r="GP157" s="96"/>
    </row>
    <row r="158" spans="1:198" ht="15" customHeight="1">
      <c r="A158" s="349"/>
      <c r="B158" s="350"/>
      <c r="C158" s="433"/>
      <c r="D158" s="433"/>
      <c r="E158" s="539"/>
      <c r="F158" s="389"/>
      <c r="G158" s="416"/>
      <c r="H158" s="86"/>
      <c r="I158" s="211" t="s">
        <v>30</v>
      </c>
      <c r="J158" s="260"/>
      <c r="K158" s="260"/>
      <c r="L158" s="260"/>
      <c r="M158" s="260"/>
      <c r="N158" s="260"/>
      <c r="O158" s="260"/>
      <c r="P158" s="260"/>
      <c r="Q158" s="260"/>
      <c r="R158" s="260"/>
      <c r="S158" s="260"/>
      <c r="T158" s="260"/>
      <c r="U158" s="260"/>
      <c r="V158" s="260"/>
      <c r="W158" s="260"/>
      <c r="X158" s="505"/>
      <c r="Y158" s="40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6"/>
      <c r="AV158" s="96"/>
      <c r="AW158" s="96"/>
      <c r="AX158" s="96"/>
      <c r="AY158" s="96"/>
      <c r="AZ158" s="96"/>
      <c r="BA158" s="96"/>
      <c r="BB158" s="96"/>
      <c r="BC158" s="96"/>
      <c r="BD158" s="96"/>
      <c r="BE158" s="96"/>
      <c r="BF158" s="96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6"/>
      <c r="BS158" s="96"/>
      <c r="BT158" s="96"/>
      <c r="BU158" s="96"/>
      <c r="BV158" s="96"/>
      <c r="BW158" s="96"/>
      <c r="BX158" s="96"/>
      <c r="BY158" s="96"/>
      <c r="BZ158" s="96"/>
      <c r="CA158" s="96"/>
      <c r="CB158" s="96"/>
      <c r="CC158" s="96"/>
      <c r="CD158" s="96"/>
      <c r="CE158" s="96"/>
      <c r="CF158" s="96"/>
      <c r="CG158" s="96"/>
      <c r="CH158" s="96"/>
      <c r="CI158" s="96"/>
      <c r="CJ158" s="96"/>
      <c r="CK158" s="96"/>
      <c r="CL158" s="96"/>
      <c r="CM158" s="96"/>
      <c r="CN158" s="96"/>
      <c r="CO158" s="96"/>
      <c r="CP158" s="96"/>
      <c r="CQ158" s="96"/>
      <c r="CR158" s="96"/>
      <c r="CS158" s="96"/>
      <c r="CT158" s="96"/>
      <c r="CU158" s="96"/>
      <c r="CV158" s="96"/>
      <c r="CW158" s="96"/>
      <c r="CX158" s="96"/>
      <c r="CY158" s="96"/>
      <c r="CZ158" s="96"/>
      <c r="DA158" s="96"/>
      <c r="DB158" s="96"/>
      <c r="DC158" s="96"/>
      <c r="DD158" s="96"/>
      <c r="DE158" s="96"/>
      <c r="DF158" s="96"/>
      <c r="DG158" s="96"/>
      <c r="DH158" s="96"/>
      <c r="DI158" s="96"/>
      <c r="DJ158" s="96"/>
      <c r="DK158" s="96"/>
      <c r="DL158" s="96"/>
      <c r="DM158" s="96"/>
      <c r="DN158" s="96"/>
      <c r="DO158" s="96"/>
      <c r="DP158" s="96"/>
      <c r="DQ158" s="96"/>
      <c r="DR158" s="96"/>
      <c r="DS158" s="96"/>
      <c r="DT158" s="96"/>
      <c r="DU158" s="96"/>
      <c r="DV158" s="96"/>
      <c r="DW158" s="96"/>
      <c r="DX158" s="96"/>
      <c r="DY158" s="96"/>
      <c r="DZ158" s="96"/>
      <c r="EA158" s="96"/>
      <c r="EB158" s="96"/>
      <c r="EC158" s="96"/>
      <c r="ED158" s="96"/>
      <c r="EE158" s="96"/>
      <c r="EF158" s="96"/>
      <c r="EG158" s="96"/>
      <c r="EH158" s="96"/>
      <c r="EI158" s="96"/>
      <c r="EJ158" s="96"/>
      <c r="EK158" s="96"/>
      <c r="EL158" s="96"/>
      <c r="EM158" s="96"/>
      <c r="EN158" s="96"/>
      <c r="EO158" s="96"/>
      <c r="EP158" s="96"/>
      <c r="EQ158" s="96"/>
      <c r="ER158" s="96"/>
      <c r="ES158" s="96"/>
      <c r="ET158" s="96"/>
      <c r="EU158" s="96"/>
      <c r="EV158" s="96"/>
      <c r="EW158" s="96"/>
      <c r="EX158" s="96"/>
      <c r="EY158" s="96"/>
      <c r="EZ158" s="96"/>
      <c r="FA158" s="96"/>
      <c r="FB158" s="96"/>
      <c r="FC158" s="96"/>
      <c r="FD158" s="96"/>
      <c r="FE158" s="96"/>
      <c r="FF158" s="96"/>
      <c r="FG158" s="96"/>
      <c r="FH158" s="96"/>
      <c r="FI158" s="96"/>
      <c r="FJ158" s="96"/>
      <c r="FK158" s="96"/>
      <c r="FL158" s="96"/>
      <c r="FM158" s="96"/>
      <c r="FN158" s="96"/>
      <c r="FO158" s="96"/>
      <c r="FP158" s="96"/>
      <c r="FQ158" s="96"/>
      <c r="FR158" s="96"/>
      <c r="FS158" s="96"/>
      <c r="FT158" s="96"/>
      <c r="FU158" s="96"/>
      <c r="FV158" s="96"/>
      <c r="FW158" s="96"/>
      <c r="FX158" s="96"/>
      <c r="FY158" s="96"/>
      <c r="FZ158" s="96"/>
      <c r="GA158" s="96"/>
      <c r="GB158" s="96"/>
      <c r="GC158" s="96"/>
      <c r="GD158" s="96"/>
      <c r="GE158" s="96"/>
      <c r="GF158" s="96"/>
      <c r="GG158" s="96"/>
      <c r="GH158" s="96"/>
      <c r="GI158" s="96"/>
      <c r="GJ158" s="96"/>
      <c r="GK158" s="96"/>
      <c r="GL158" s="96"/>
      <c r="GM158" s="96"/>
      <c r="GN158" s="96"/>
      <c r="GO158" s="96"/>
      <c r="GP158" s="96"/>
    </row>
    <row r="159" spans="1:198" ht="16.5" customHeight="1">
      <c r="A159" s="349"/>
      <c r="B159" s="350"/>
      <c r="C159" s="433"/>
      <c r="D159" s="433"/>
      <c r="E159" s="539"/>
      <c r="F159" s="389"/>
      <c r="G159" s="416"/>
      <c r="H159" s="86"/>
      <c r="I159" s="211" t="s">
        <v>33</v>
      </c>
      <c r="J159" s="260"/>
      <c r="K159" s="260"/>
      <c r="L159" s="260"/>
      <c r="M159" s="260"/>
      <c r="N159" s="260"/>
      <c r="O159" s="260"/>
      <c r="P159" s="260"/>
      <c r="Q159" s="260"/>
      <c r="R159" s="260"/>
      <c r="S159" s="260"/>
      <c r="T159" s="260"/>
      <c r="U159" s="260"/>
      <c r="V159" s="260"/>
      <c r="W159" s="260"/>
      <c r="X159" s="505"/>
      <c r="Y159" s="40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96"/>
      <c r="AW159" s="96"/>
      <c r="AX159" s="96"/>
      <c r="AY159" s="96"/>
      <c r="AZ159" s="96"/>
      <c r="BA159" s="96"/>
      <c r="BB159" s="96"/>
      <c r="BC159" s="96"/>
      <c r="BD159" s="96"/>
      <c r="BE159" s="96"/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6"/>
      <c r="BS159" s="96"/>
      <c r="BT159" s="96"/>
      <c r="BU159" s="96"/>
      <c r="BV159" s="96"/>
      <c r="BW159" s="96"/>
      <c r="BX159" s="96"/>
      <c r="BY159" s="96"/>
      <c r="BZ159" s="96"/>
      <c r="CA159" s="96"/>
      <c r="CB159" s="96"/>
      <c r="CC159" s="96"/>
      <c r="CD159" s="96"/>
      <c r="CE159" s="96"/>
      <c r="CF159" s="96"/>
      <c r="CG159" s="96"/>
      <c r="CH159" s="96"/>
      <c r="CI159" s="96"/>
      <c r="CJ159" s="96"/>
      <c r="CK159" s="96"/>
      <c r="CL159" s="96"/>
      <c r="CM159" s="96"/>
      <c r="CN159" s="96"/>
      <c r="CO159" s="96"/>
      <c r="CP159" s="96"/>
      <c r="CQ159" s="96"/>
      <c r="CR159" s="96"/>
      <c r="CS159" s="96"/>
      <c r="CT159" s="96"/>
      <c r="CU159" s="96"/>
      <c r="CV159" s="96"/>
      <c r="CW159" s="96"/>
      <c r="CX159" s="96"/>
      <c r="CY159" s="96"/>
      <c r="CZ159" s="96"/>
      <c r="DA159" s="96"/>
      <c r="DB159" s="96"/>
      <c r="DC159" s="96"/>
      <c r="DD159" s="96"/>
      <c r="DE159" s="96"/>
      <c r="DF159" s="96"/>
      <c r="DG159" s="96"/>
      <c r="DH159" s="96"/>
      <c r="DI159" s="96"/>
      <c r="DJ159" s="96"/>
      <c r="DK159" s="96"/>
      <c r="DL159" s="96"/>
      <c r="DM159" s="96"/>
      <c r="DN159" s="96"/>
      <c r="DO159" s="96"/>
      <c r="DP159" s="96"/>
      <c r="DQ159" s="96"/>
      <c r="DR159" s="96"/>
      <c r="DS159" s="96"/>
      <c r="DT159" s="96"/>
      <c r="DU159" s="96"/>
      <c r="DV159" s="96"/>
      <c r="DW159" s="96"/>
      <c r="DX159" s="96"/>
      <c r="DY159" s="96"/>
      <c r="DZ159" s="96"/>
      <c r="EA159" s="96"/>
      <c r="EB159" s="96"/>
      <c r="EC159" s="96"/>
      <c r="ED159" s="96"/>
      <c r="EE159" s="96"/>
      <c r="EF159" s="96"/>
      <c r="EG159" s="96"/>
      <c r="EH159" s="96"/>
      <c r="EI159" s="96"/>
      <c r="EJ159" s="96"/>
      <c r="EK159" s="96"/>
      <c r="EL159" s="96"/>
      <c r="EM159" s="96"/>
      <c r="EN159" s="96"/>
      <c r="EO159" s="96"/>
      <c r="EP159" s="96"/>
      <c r="EQ159" s="96"/>
      <c r="ER159" s="96"/>
      <c r="ES159" s="96"/>
      <c r="ET159" s="96"/>
      <c r="EU159" s="96"/>
      <c r="EV159" s="96"/>
      <c r="EW159" s="96"/>
      <c r="EX159" s="96"/>
      <c r="EY159" s="96"/>
      <c r="EZ159" s="96"/>
      <c r="FA159" s="96"/>
      <c r="FB159" s="96"/>
      <c r="FC159" s="96"/>
      <c r="FD159" s="96"/>
      <c r="FE159" s="96"/>
      <c r="FF159" s="96"/>
      <c r="FG159" s="96"/>
      <c r="FH159" s="96"/>
      <c r="FI159" s="96"/>
      <c r="FJ159" s="96"/>
      <c r="FK159" s="96"/>
      <c r="FL159" s="96"/>
      <c r="FM159" s="96"/>
      <c r="FN159" s="96"/>
      <c r="FO159" s="96"/>
      <c r="FP159" s="96"/>
      <c r="FQ159" s="96"/>
      <c r="FR159" s="96"/>
      <c r="FS159" s="96"/>
      <c r="FT159" s="96"/>
      <c r="FU159" s="96"/>
      <c r="FV159" s="96"/>
      <c r="FW159" s="96"/>
      <c r="FX159" s="96"/>
      <c r="FY159" s="96"/>
      <c r="FZ159" s="96"/>
      <c r="GA159" s="96"/>
      <c r="GB159" s="96"/>
      <c r="GC159" s="96"/>
      <c r="GD159" s="96"/>
      <c r="GE159" s="96"/>
      <c r="GF159" s="96"/>
      <c r="GG159" s="96"/>
      <c r="GH159" s="96"/>
      <c r="GI159" s="96"/>
      <c r="GJ159" s="96"/>
      <c r="GK159" s="96"/>
      <c r="GL159" s="96"/>
      <c r="GM159" s="96"/>
      <c r="GN159" s="96"/>
      <c r="GO159" s="96"/>
      <c r="GP159" s="96"/>
    </row>
    <row r="160" spans="1:198" ht="12" customHeight="1">
      <c r="A160" s="349"/>
      <c r="B160" s="350"/>
      <c r="C160" s="433"/>
      <c r="D160" s="433"/>
      <c r="E160" s="539"/>
      <c r="F160" s="389"/>
      <c r="G160" s="416"/>
      <c r="H160" s="86"/>
      <c r="I160" s="59" t="s">
        <v>26</v>
      </c>
      <c r="J160" s="261">
        <f t="shared" ref="J160:Q160" si="46">SUM(J156:J159)</f>
        <v>88050</v>
      </c>
      <c r="K160" s="261">
        <f t="shared" si="46"/>
        <v>88050</v>
      </c>
      <c r="L160" s="261">
        <f t="shared" si="46"/>
        <v>0</v>
      </c>
      <c r="M160" s="261">
        <f t="shared" si="46"/>
        <v>0</v>
      </c>
      <c r="N160" s="261">
        <f t="shared" si="46"/>
        <v>3450</v>
      </c>
      <c r="O160" s="261">
        <f t="shared" si="46"/>
        <v>2760</v>
      </c>
      <c r="P160" s="261">
        <f t="shared" si="46"/>
        <v>0</v>
      </c>
      <c r="Q160" s="261">
        <f t="shared" si="46"/>
        <v>0</v>
      </c>
      <c r="R160" s="261"/>
      <c r="S160" s="261"/>
      <c r="T160" s="261"/>
      <c r="U160" s="261"/>
      <c r="V160" s="261"/>
      <c r="W160" s="261"/>
      <c r="X160" s="505"/>
      <c r="Y160" s="40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96"/>
      <c r="CB160" s="96"/>
      <c r="CC160" s="96"/>
      <c r="CD160" s="96"/>
      <c r="CE160" s="96"/>
      <c r="CF160" s="96"/>
      <c r="CG160" s="96"/>
      <c r="CH160" s="96"/>
      <c r="CI160" s="96"/>
      <c r="CJ160" s="96"/>
      <c r="CK160" s="96"/>
      <c r="CL160" s="96"/>
      <c r="CM160" s="96"/>
      <c r="CN160" s="96"/>
      <c r="CO160" s="96"/>
      <c r="CP160" s="96"/>
      <c r="CQ160" s="96"/>
      <c r="CR160" s="96"/>
      <c r="CS160" s="96"/>
      <c r="CT160" s="96"/>
      <c r="CU160" s="96"/>
      <c r="CV160" s="96"/>
      <c r="CW160" s="96"/>
      <c r="CX160" s="96"/>
      <c r="CY160" s="96"/>
      <c r="CZ160" s="96"/>
      <c r="DA160" s="96"/>
      <c r="DB160" s="96"/>
      <c r="DC160" s="96"/>
      <c r="DD160" s="96"/>
      <c r="DE160" s="96"/>
      <c r="DF160" s="96"/>
      <c r="DG160" s="96"/>
      <c r="DH160" s="96"/>
      <c r="DI160" s="96"/>
      <c r="DJ160" s="96"/>
      <c r="DK160" s="96"/>
      <c r="DL160" s="96"/>
      <c r="DM160" s="96"/>
      <c r="DN160" s="96"/>
      <c r="DO160" s="96"/>
      <c r="DP160" s="96"/>
      <c r="DQ160" s="96"/>
      <c r="DR160" s="96"/>
      <c r="DS160" s="96"/>
      <c r="DT160" s="96"/>
      <c r="DU160" s="96"/>
      <c r="DV160" s="96"/>
      <c r="DW160" s="96"/>
      <c r="DX160" s="96"/>
      <c r="DY160" s="96"/>
      <c r="DZ160" s="96"/>
      <c r="EA160" s="96"/>
      <c r="EB160" s="96"/>
      <c r="EC160" s="96"/>
      <c r="ED160" s="96"/>
      <c r="EE160" s="96"/>
      <c r="EF160" s="96"/>
      <c r="EG160" s="96"/>
      <c r="EH160" s="96"/>
      <c r="EI160" s="96"/>
      <c r="EJ160" s="96"/>
      <c r="EK160" s="96"/>
      <c r="EL160" s="96"/>
      <c r="EM160" s="96"/>
      <c r="EN160" s="96"/>
      <c r="EO160" s="96"/>
      <c r="EP160" s="96"/>
      <c r="EQ160" s="96"/>
      <c r="ER160" s="96"/>
      <c r="ES160" s="96"/>
      <c r="ET160" s="96"/>
      <c r="EU160" s="96"/>
      <c r="EV160" s="96"/>
      <c r="EW160" s="96"/>
      <c r="EX160" s="96"/>
      <c r="EY160" s="96"/>
      <c r="EZ160" s="96"/>
      <c r="FA160" s="96"/>
      <c r="FB160" s="96"/>
      <c r="FC160" s="96"/>
      <c r="FD160" s="96"/>
      <c r="FE160" s="96"/>
      <c r="FF160" s="96"/>
      <c r="FG160" s="96"/>
      <c r="FH160" s="96"/>
      <c r="FI160" s="96"/>
      <c r="FJ160" s="96"/>
      <c r="FK160" s="96"/>
      <c r="FL160" s="96"/>
      <c r="FM160" s="96"/>
      <c r="FN160" s="96"/>
      <c r="FO160" s="96"/>
      <c r="FP160" s="96"/>
      <c r="FQ160" s="96"/>
      <c r="FR160" s="96"/>
      <c r="FS160" s="96"/>
      <c r="FT160" s="96"/>
      <c r="FU160" s="96"/>
      <c r="FV160" s="96"/>
      <c r="FW160" s="96"/>
      <c r="FX160" s="96"/>
      <c r="FY160" s="96"/>
      <c r="FZ160" s="96"/>
      <c r="GA160" s="96"/>
      <c r="GB160" s="96"/>
      <c r="GC160" s="96"/>
      <c r="GD160" s="96"/>
      <c r="GE160" s="96"/>
      <c r="GF160" s="96"/>
      <c r="GG160" s="96"/>
      <c r="GH160" s="96"/>
      <c r="GI160" s="96"/>
      <c r="GJ160" s="96"/>
      <c r="GK160" s="96"/>
      <c r="GL160" s="96"/>
      <c r="GM160" s="96"/>
      <c r="GN160" s="96"/>
      <c r="GO160" s="96"/>
      <c r="GP160" s="96"/>
    </row>
    <row r="161" spans="1:198" ht="15" hidden="1" customHeight="1">
      <c r="A161" s="349">
        <v>6</v>
      </c>
      <c r="B161" s="401" t="s">
        <v>95</v>
      </c>
      <c r="C161" s="469">
        <v>2014</v>
      </c>
      <c r="D161" s="469">
        <v>2019</v>
      </c>
      <c r="E161" s="408" t="s">
        <v>27</v>
      </c>
      <c r="F161" s="472">
        <v>0</v>
      </c>
      <c r="G161" s="473">
        <v>90002</v>
      </c>
      <c r="H161" s="104">
        <v>4300</v>
      </c>
      <c r="I161" s="105" t="s">
        <v>28</v>
      </c>
      <c r="J161" s="106">
        <v>0</v>
      </c>
      <c r="K161" s="106">
        <v>0</v>
      </c>
      <c r="L161" s="106">
        <v>0</v>
      </c>
      <c r="M161" s="106">
        <v>0</v>
      </c>
      <c r="N161" s="106">
        <v>0</v>
      </c>
      <c r="O161" s="106">
        <v>0</v>
      </c>
      <c r="P161" s="106"/>
      <c r="Q161" s="106"/>
      <c r="R161" s="106"/>
      <c r="S161" s="106"/>
      <c r="T161" s="106"/>
      <c r="U161" s="106"/>
      <c r="V161" s="106"/>
      <c r="W161" s="106"/>
      <c r="X161" s="472">
        <f>SUM(J165:L165)</f>
        <v>0</v>
      </c>
      <c r="Y161" s="40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96"/>
      <c r="CJ161" s="96"/>
      <c r="CK161" s="96"/>
      <c r="CL161" s="96"/>
      <c r="CM161" s="96"/>
      <c r="CN161" s="96"/>
      <c r="CO161" s="96"/>
      <c r="CP161" s="96"/>
      <c r="CQ161" s="96"/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96"/>
      <c r="DE161" s="96"/>
      <c r="DF161" s="96"/>
      <c r="DG161" s="96"/>
      <c r="DH161" s="96"/>
      <c r="DI161" s="96"/>
      <c r="DJ161" s="96"/>
      <c r="DK161" s="96"/>
      <c r="DL161" s="96"/>
      <c r="DM161" s="96"/>
      <c r="DN161" s="96"/>
      <c r="DO161" s="96"/>
      <c r="DP161" s="96"/>
      <c r="DQ161" s="96"/>
      <c r="DR161" s="96"/>
      <c r="DS161" s="96"/>
      <c r="DT161" s="96"/>
      <c r="DU161" s="96"/>
      <c r="DV161" s="96"/>
      <c r="DW161" s="96"/>
      <c r="DX161" s="96"/>
      <c r="DY161" s="96"/>
      <c r="DZ161" s="96"/>
      <c r="EA161" s="96"/>
      <c r="EB161" s="96"/>
      <c r="EC161" s="96"/>
      <c r="ED161" s="96"/>
      <c r="EE161" s="96"/>
      <c r="EF161" s="96"/>
      <c r="EG161" s="96"/>
      <c r="EH161" s="96"/>
      <c r="EI161" s="96"/>
      <c r="EJ161" s="96"/>
      <c r="EK161" s="96"/>
      <c r="EL161" s="96"/>
      <c r="EM161" s="96"/>
      <c r="EN161" s="96"/>
      <c r="EO161" s="96"/>
      <c r="EP161" s="96"/>
      <c r="EQ161" s="96"/>
      <c r="ER161" s="96"/>
      <c r="ES161" s="96"/>
      <c r="ET161" s="96"/>
      <c r="EU161" s="96"/>
      <c r="EV161" s="96"/>
      <c r="EW161" s="96"/>
      <c r="EX161" s="96"/>
      <c r="EY161" s="96"/>
      <c r="EZ161" s="96"/>
      <c r="FA161" s="96"/>
      <c r="FB161" s="96"/>
      <c r="FC161" s="96"/>
      <c r="FD161" s="96"/>
      <c r="FE161" s="96"/>
      <c r="FF161" s="96"/>
      <c r="FG161" s="96"/>
      <c r="FH161" s="96"/>
      <c r="FI161" s="96"/>
      <c r="FJ161" s="96"/>
      <c r="FK161" s="96"/>
      <c r="FL161" s="96"/>
      <c r="FM161" s="96"/>
      <c r="FN161" s="96"/>
      <c r="FO161" s="96"/>
      <c r="FP161" s="96"/>
      <c r="FQ161" s="96"/>
      <c r="FR161" s="96"/>
      <c r="FS161" s="96"/>
      <c r="FT161" s="96"/>
      <c r="FU161" s="96"/>
      <c r="FV161" s="96"/>
      <c r="FW161" s="96"/>
      <c r="FX161" s="96"/>
      <c r="FY161" s="96"/>
      <c r="FZ161" s="96"/>
      <c r="GA161" s="96"/>
      <c r="GB161" s="96"/>
      <c r="GC161" s="96"/>
      <c r="GD161" s="96"/>
      <c r="GE161" s="96"/>
      <c r="GF161" s="96"/>
      <c r="GG161" s="96"/>
      <c r="GH161" s="96"/>
      <c r="GI161" s="96"/>
      <c r="GJ161" s="96"/>
      <c r="GK161" s="96"/>
      <c r="GL161" s="96"/>
      <c r="GM161" s="96"/>
      <c r="GN161" s="96"/>
      <c r="GO161" s="96"/>
      <c r="GP161" s="96"/>
    </row>
    <row r="162" spans="1:198" ht="15" hidden="1" customHeight="1">
      <c r="A162" s="349"/>
      <c r="B162" s="401"/>
      <c r="C162" s="469"/>
      <c r="D162" s="469"/>
      <c r="E162" s="408"/>
      <c r="F162" s="472"/>
      <c r="G162" s="473"/>
      <c r="H162" s="104"/>
      <c r="I162" s="105" t="s">
        <v>31</v>
      </c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472"/>
      <c r="Y162" s="40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96"/>
      <c r="CJ162" s="96"/>
      <c r="CK162" s="96"/>
      <c r="CL162" s="96"/>
      <c r="CM162" s="96"/>
      <c r="CN162" s="96"/>
      <c r="CO162" s="96"/>
      <c r="CP162" s="96"/>
      <c r="CQ162" s="96"/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96"/>
      <c r="DE162" s="96"/>
      <c r="DF162" s="96"/>
      <c r="DG162" s="96"/>
      <c r="DH162" s="96"/>
      <c r="DI162" s="96"/>
      <c r="DJ162" s="96"/>
      <c r="DK162" s="96"/>
      <c r="DL162" s="96"/>
      <c r="DM162" s="96"/>
      <c r="DN162" s="96"/>
      <c r="DO162" s="96"/>
      <c r="DP162" s="96"/>
      <c r="DQ162" s="96"/>
      <c r="DR162" s="96"/>
      <c r="DS162" s="96"/>
      <c r="DT162" s="96"/>
      <c r="DU162" s="96"/>
      <c r="DV162" s="96"/>
      <c r="DW162" s="96"/>
      <c r="DX162" s="96"/>
      <c r="DY162" s="96"/>
      <c r="DZ162" s="96"/>
      <c r="EA162" s="96"/>
      <c r="EB162" s="96"/>
      <c r="EC162" s="96"/>
      <c r="ED162" s="96"/>
      <c r="EE162" s="96"/>
      <c r="EF162" s="96"/>
      <c r="EG162" s="96"/>
      <c r="EH162" s="96"/>
      <c r="EI162" s="96"/>
      <c r="EJ162" s="96"/>
      <c r="EK162" s="96"/>
      <c r="EL162" s="96"/>
      <c r="EM162" s="96"/>
      <c r="EN162" s="96"/>
      <c r="EO162" s="96"/>
      <c r="EP162" s="96"/>
      <c r="EQ162" s="96"/>
      <c r="ER162" s="96"/>
      <c r="ES162" s="96"/>
      <c r="ET162" s="96"/>
      <c r="EU162" s="96"/>
      <c r="EV162" s="96"/>
      <c r="EW162" s="96"/>
      <c r="EX162" s="96"/>
      <c r="EY162" s="96"/>
      <c r="EZ162" s="96"/>
      <c r="FA162" s="96"/>
      <c r="FB162" s="96"/>
      <c r="FC162" s="96"/>
      <c r="FD162" s="96"/>
      <c r="FE162" s="96"/>
      <c r="FF162" s="96"/>
      <c r="FG162" s="96"/>
      <c r="FH162" s="96"/>
      <c r="FI162" s="96"/>
      <c r="FJ162" s="96"/>
      <c r="FK162" s="96"/>
      <c r="FL162" s="96"/>
      <c r="FM162" s="96"/>
      <c r="FN162" s="96"/>
      <c r="FO162" s="96"/>
      <c r="FP162" s="96"/>
      <c r="FQ162" s="96"/>
      <c r="FR162" s="96"/>
      <c r="FS162" s="96"/>
      <c r="FT162" s="96"/>
      <c r="FU162" s="96"/>
      <c r="FV162" s="96"/>
      <c r="FW162" s="96"/>
      <c r="FX162" s="96"/>
      <c r="FY162" s="96"/>
      <c r="FZ162" s="96"/>
      <c r="GA162" s="96"/>
      <c r="GB162" s="96"/>
      <c r="GC162" s="96"/>
      <c r="GD162" s="96"/>
      <c r="GE162" s="96"/>
      <c r="GF162" s="96"/>
      <c r="GG162" s="96"/>
      <c r="GH162" s="96"/>
      <c r="GI162" s="96"/>
      <c r="GJ162" s="96"/>
      <c r="GK162" s="96"/>
      <c r="GL162" s="96"/>
      <c r="GM162" s="96"/>
      <c r="GN162" s="96"/>
      <c r="GO162" s="96"/>
      <c r="GP162" s="96"/>
    </row>
    <row r="163" spans="1:198" ht="15" hidden="1" customHeight="1">
      <c r="A163" s="349"/>
      <c r="B163" s="401"/>
      <c r="C163" s="469"/>
      <c r="D163" s="469"/>
      <c r="E163" s="408"/>
      <c r="F163" s="472"/>
      <c r="G163" s="473"/>
      <c r="H163" s="104"/>
      <c r="I163" s="105" t="s">
        <v>30</v>
      </c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472"/>
      <c r="Y163" s="40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96"/>
      <c r="CB163" s="96"/>
      <c r="CC163" s="96"/>
      <c r="CD163" s="96"/>
      <c r="CE163" s="96"/>
      <c r="CF163" s="96"/>
      <c r="CG163" s="96"/>
      <c r="CH163" s="96"/>
      <c r="CI163" s="96"/>
      <c r="CJ163" s="96"/>
      <c r="CK163" s="96"/>
      <c r="CL163" s="96"/>
      <c r="CM163" s="96"/>
      <c r="CN163" s="96"/>
      <c r="CO163" s="96"/>
      <c r="CP163" s="96"/>
      <c r="CQ163" s="96"/>
      <c r="CR163" s="96"/>
      <c r="CS163" s="96"/>
      <c r="CT163" s="96"/>
      <c r="CU163" s="96"/>
      <c r="CV163" s="96"/>
      <c r="CW163" s="96"/>
      <c r="CX163" s="96"/>
      <c r="CY163" s="96"/>
      <c r="CZ163" s="96"/>
      <c r="DA163" s="96"/>
      <c r="DB163" s="96"/>
      <c r="DC163" s="96"/>
      <c r="DD163" s="96"/>
      <c r="DE163" s="96"/>
      <c r="DF163" s="96"/>
      <c r="DG163" s="96"/>
      <c r="DH163" s="96"/>
      <c r="DI163" s="96"/>
      <c r="DJ163" s="96"/>
      <c r="DK163" s="96"/>
      <c r="DL163" s="96"/>
      <c r="DM163" s="96"/>
      <c r="DN163" s="96"/>
      <c r="DO163" s="96"/>
      <c r="DP163" s="96"/>
      <c r="DQ163" s="96"/>
      <c r="DR163" s="96"/>
      <c r="DS163" s="96"/>
      <c r="DT163" s="96"/>
      <c r="DU163" s="96"/>
      <c r="DV163" s="96"/>
      <c r="DW163" s="96"/>
      <c r="DX163" s="96"/>
      <c r="DY163" s="96"/>
      <c r="DZ163" s="96"/>
      <c r="EA163" s="96"/>
      <c r="EB163" s="96"/>
      <c r="EC163" s="96"/>
      <c r="ED163" s="96"/>
      <c r="EE163" s="96"/>
      <c r="EF163" s="96"/>
      <c r="EG163" s="96"/>
      <c r="EH163" s="96"/>
      <c r="EI163" s="96"/>
      <c r="EJ163" s="96"/>
      <c r="EK163" s="96"/>
      <c r="EL163" s="96"/>
      <c r="EM163" s="96"/>
      <c r="EN163" s="96"/>
      <c r="EO163" s="96"/>
      <c r="EP163" s="96"/>
      <c r="EQ163" s="96"/>
      <c r="ER163" s="96"/>
      <c r="ES163" s="96"/>
      <c r="ET163" s="96"/>
      <c r="EU163" s="96"/>
      <c r="EV163" s="96"/>
      <c r="EW163" s="96"/>
      <c r="EX163" s="96"/>
      <c r="EY163" s="96"/>
      <c r="EZ163" s="96"/>
      <c r="FA163" s="96"/>
      <c r="FB163" s="96"/>
      <c r="FC163" s="96"/>
      <c r="FD163" s="96"/>
      <c r="FE163" s="96"/>
      <c r="FF163" s="96"/>
      <c r="FG163" s="96"/>
      <c r="FH163" s="96"/>
      <c r="FI163" s="96"/>
      <c r="FJ163" s="96"/>
      <c r="FK163" s="96"/>
      <c r="FL163" s="96"/>
      <c r="FM163" s="96"/>
      <c r="FN163" s="96"/>
      <c r="FO163" s="96"/>
      <c r="FP163" s="96"/>
      <c r="FQ163" s="96"/>
      <c r="FR163" s="96"/>
      <c r="FS163" s="96"/>
      <c r="FT163" s="96"/>
      <c r="FU163" s="96"/>
      <c r="FV163" s="96"/>
      <c r="FW163" s="96"/>
      <c r="FX163" s="96"/>
      <c r="FY163" s="96"/>
      <c r="FZ163" s="96"/>
      <c r="GA163" s="96"/>
      <c r="GB163" s="96"/>
      <c r="GC163" s="96"/>
      <c r="GD163" s="96"/>
      <c r="GE163" s="96"/>
      <c r="GF163" s="96"/>
      <c r="GG163" s="96"/>
      <c r="GH163" s="96"/>
      <c r="GI163" s="96"/>
      <c r="GJ163" s="96"/>
      <c r="GK163" s="96"/>
      <c r="GL163" s="96"/>
      <c r="GM163" s="96"/>
      <c r="GN163" s="96"/>
      <c r="GO163" s="96"/>
      <c r="GP163" s="96"/>
    </row>
    <row r="164" spans="1:198" ht="18.75" hidden="1" customHeight="1">
      <c r="A164" s="349"/>
      <c r="B164" s="401"/>
      <c r="C164" s="469"/>
      <c r="D164" s="469"/>
      <c r="E164" s="408"/>
      <c r="F164" s="472"/>
      <c r="G164" s="473"/>
      <c r="H164" s="104"/>
      <c r="I164" s="105" t="s">
        <v>33</v>
      </c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472"/>
      <c r="Y164" s="40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96"/>
      <c r="CB164" s="96"/>
      <c r="CC164" s="96"/>
      <c r="CD164" s="96"/>
      <c r="CE164" s="96"/>
      <c r="CF164" s="96"/>
      <c r="CG164" s="96"/>
      <c r="CH164" s="96"/>
      <c r="CI164" s="96"/>
      <c r="CJ164" s="96"/>
      <c r="CK164" s="96"/>
      <c r="CL164" s="96"/>
      <c r="CM164" s="96"/>
      <c r="CN164" s="96"/>
      <c r="CO164" s="96"/>
      <c r="CP164" s="96"/>
      <c r="CQ164" s="96"/>
      <c r="CR164" s="96"/>
      <c r="CS164" s="96"/>
      <c r="CT164" s="96"/>
      <c r="CU164" s="96"/>
      <c r="CV164" s="96"/>
      <c r="CW164" s="96"/>
      <c r="CX164" s="96"/>
      <c r="CY164" s="96"/>
      <c r="CZ164" s="96"/>
      <c r="DA164" s="96"/>
      <c r="DB164" s="96"/>
      <c r="DC164" s="96"/>
      <c r="DD164" s="96"/>
      <c r="DE164" s="96"/>
      <c r="DF164" s="96"/>
      <c r="DG164" s="96"/>
      <c r="DH164" s="96"/>
      <c r="DI164" s="96"/>
      <c r="DJ164" s="96"/>
      <c r="DK164" s="96"/>
      <c r="DL164" s="96"/>
      <c r="DM164" s="96"/>
      <c r="DN164" s="96"/>
      <c r="DO164" s="96"/>
      <c r="DP164" s="96"/>
      <c r="DQ164" s="96"/>
      <c r="DR164" s="96"/>
      <c r="DS164" s="96"/>
      <c r="DT164" s="96"/>
      <c r="DU164" s="96"/>
      <c r="DV164" s="96"/>
      <c r="DW164" s="96"/>
      <c r="DX164" s="96"/>
      <c r="DY164" s="96"/>
      <c r="DZ164" s="96"/>
      <c r="EA164" s="96"/>
      <c r="EB164" s="96"/>
      <c r="EC164" s="96"/>
      <c r="ED164" s="96"/>
      <c r="EE164" s="96"/>
      <c r="EF164" s="96"/>
      <c r="EG164" s="96"/>
      <c r="EH164" s="96"/>
      <c r="EI164" s="96"/>
      <c r="EJ164" s="96"/>
      <c r="EK164" s="96"/>
      <c r="EL164" s="96"/>
      <c r="EM164" s="96"/>
      <c r="EN164" s="96"/>
      <c r="EO164" s="96"/>
      <c r="EP164" s="96"/>
      <c r="EQ164" s="96"/>
      <c r="ER164" s="96"/>
      <c r="ES164" s="96"/>
      <c r="ET164" s="96"/>
      <c r="EU164" s="96"/>
      <c r="EV164" s="96"/>
      <c r="EW164" s="96"/>
      <c r="EX164" s="96"/>
      <c r="EY164" s="96"/>
      <c r="EZ164" s="96"/>
      <c r="FA164" s="96"/>
      <c r="FB164" s="96"/>
      <c r="FC164" s="96"/>
      <c r="FD164" s="96"/>
      <c r="FE164" s="96"/>
      <c r="FF164" s="96"/>
      <c r="FG164" s="96"/>
      <c r="FH164" s="96"/>
      <c r="FI164" s="96"/>
      <c r="FJ164" s="96"/>
      <c r="FK164" s="96"/>
      <c r="FL164" s="96"/>
      <c r="FM164" s="96"/>
      <c r="FN164" s="96"/>
      <c r="FO164" s="96"/>
      <c r="FP164" s="96"/>
      <c r="FQ164" s="96"/>
      <c r="FR164" s="96"/>
      <c r="FS164" s="96"/>
      <c r="FT164" s="96"/>
      <c r="FU164" s="96"/>
      <c r="FV164" s="96"/>
      <c r="FW164" s="96"/>
      <c r="FX164" s="96"/>
      <c r="FY164" s="96"/>
      <c r="FZ164" s="96"/>
      <c r="GA164" s="96"/>
      <c r="GB164" s="96"/>
      <c r="GC164" s="96"/>
      <c r="GD164" s="96"/>
      <c r="GE164" s="96"/>
      <c r="GF164" s="96"/>
      <c r="GG164" s="96"/>
      <c r="GH164" s="96"/>
      <c r="GI164" s="96"/>
      <c r="GJ164" s="96"/>
      <c r="GK164" s="96"/>
      <c r="GL164" s="96"/>
      <c r="GM164" s="96"/>
      <c r="GN164" s="96"/>
      <c r="GO164" s="96"/>
      <c r="GP164" s="96"/>
    </row>
    <row r="165" spans="1:198" ht="3.75" hidden="1" customHeight="1">
      <c r="A165" s="349"/>
      <c r="B165" s="401"/>
      <c r="C165" s="469"/>
      <c r="D165" s="469"/>
      <c r="E165" s="408"/>
      <c r="F165" s="472"/>
      <c r="G165" s="473"/>
      <c r="H165" s="104"/>
      <c r="I165" s="108" t="s">
        <v>26</v>
      </c>
      <c r="J165" s="109">
        <f t="shared" ref="J165:N165" si="47">SUM(J161:J164)</f>
        <v>0</v>
      </c>
      <c r="K165" s="109">
        <f t="shared" si="47"/>
        <v>0</v>
      </c>
      <c r="L165" s="109">
        <f t="shared" si="47"/>
        <v>0</v>
      </c>
      <c r="M165" s="109">
        <f t="shared" si="47"/>
        <v>0</v>
      </c>
      <c r="N165" s="109">
        <f t="shared" si="47"/>
        <v>0</v>
      </c>
      <c r="O165" s="109">
        <v>0</v>
      </c>
      <c r="P165" s="109"/>
      <c r="Q165" s="109"/>
      <c r="R165" s="109"/>
      <c r="S165" s="109"/>
      <c r="T165" s="109"/>
      <c r="U165" s="109"/>
      <c r="V165" s="109"/>
      <c r="W165" s="109"/>
      <c r="X165" s="472"/>
      <c r="Y165" s="40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96"/>
      <c r="CB165" s="96"/>
      <c r="CC165" s="96"/>
      <c r="CD165" s="96"/>
      <c r="CE165" s="96"/>
      <c r="CF165" s="96"/>
      <c r="CG165" s="96"/>
      <c r="CH165" s="96"/>
      <c r="CI165" s="96"/>
      <c r="CJ165" s="96"/>
      <c r="CK165" s="96"/>
      <c r="CL165" s="96"/>
      <c r="CM165" s="96"/>
      <c r="CN165" s="96"/>
      <c r="CO165" s="96"/>
      <c r="CP165" s="96"/>
      <c r="CQ165" s="96"/>
      <c r="CR165" s="96"/>
      <c r="CS165" s="96"/>
      <c r="CT165" s="96"/>
      <c r="CU165" s="96"/>
      <c r="CV165" s="96"/>
      <c r="CW165" s="96"/>
      <c r="CX165" s="96"/>
      <c r="CY165" s="96"/>
      <c r="CZ165" s="96"/>
      <c r="DA165" s="96"/>
      <c r="DB165" s="96"/>
      <c r="DC165" s="96"/>
      <c r="DD165" s="96"/>
      <c r="DE165" s="96"/>
      <c r="DF165" s="96"/>
      <c r="DG165" s="96"/>
      <c r="DH165" s="96"/>
      <c r="DI165" s="96"/>
      <c r="DJ165" s="96"/>
      <c r="DK165" s="96"/>
      <c r="DL165" s="96"/>
      <c r="DM165" s="96"/>
      <c r="DN165" s="96"/>
      <c r="DO165" s="96"/>
      <c r="DP165" s="96"/>
      <c r="DQ165" s="96"/>
      <c r="DR165" s="96"/>
      <c r="DS165" s="96"/>
      <c r="DT165" s="96"/>
      <c r="DU165" s="96"/>
      <c r="DV165" s="96"/>
      <c r="DW165" s="96"/>
      <c r="DX165" s="96"/>
      <c r="DY165" s="96"/>
      <c r="DZ165" s="96"/>
      <c r="EA165" s="96"/>
      <c r="EB165" s="96"/>
      <c r="EC165" s="96"/>
      <c r="ED165" s="96"/>
      <c r="EE165" s="96"/>
      <c r="EF165" s="96"/>
      <c r="EG165" s="96"/>
      <c r="EH165" s="96"/>
      <c r="EI165" s="96"/>
      <c r="EJ165" s="96"/>
      <c r="EK165" s="96"/>
      <c r="EL165" s="96"/>
      <c r="EM165" s="96"/>
      <c r="EN165" s="96"/>
      <c r="EO165" s="96"/>
      <c r="EP165" s="96"/>
      <c r="EQ165" s="96"/>
      <c r="ER165" s="96"/>
      <c r="ES165" s="96"/>
      <c r="ET165" s="96"/>
      <c r="EU165" s="96"/>
      <c r="EV165" s="96"/>
      <c r="EW165" s="96"/>
      <c r="EX165" s="96"/>
      <c r="EY165" s="96"/>
      <c r="EZ165" s="96"/>
      <c r="FA165" s="96"/>
      <c r="FB165" s="96"/>
      <c r="FC165" s="96"/>
      <c r="FD165" s="96"/>
      <c r="FE165" s="96"/>
      <c r="FF165" s="96"/>
      <c r="FG165" s="96"/>
      <c r="FH165" s="96"/>
      <c r="FI165" s="96"/>
      <c r="FJ165" s="96"/>
      <c r="FK165" s="96"/>
      <c r="FL165" s="96"/>
      <c r="FM165" s="96"/>
      <c r="FN165" s="96"/>
      <c r="FO165" s="96"/>
      <c r="FP165" s="96"/>
      <c r="FQ165" s="96"/>
      <c r="FR165" s="96"/>
      <c r="FS165" s="96"/>
      <c r="FT165" s="96"/>
      <c r="FU165" s="96"/>
      <c r="FV165" s="96"/>
      <c r="FW165" s="96"/>
      <c r="FX165" s="96"/>
      <c r="FY165" s="96"/>
      <c r="FZ165" s="96"/>
      <c r="GA165" s="96"/>
      <c r="GB165" s="96"/>
      <c r="GC165" s="96"/>
      <c r="GD165" s="96"/>
      <c r="GE165" s="96"/>
      <c r="GF165" s="96"/>
      <c r="GG165" s="96"/>
      <c r="GH165" s="96"/>
      <c r="GI165" s="96"/>
      <c r="GJ165" s="96"/>
      <c r="GK165" s="96"/>
      <c r="GL165" s="96"/>
      <c r="GM165" s="96"/>
      <c r="GN165" s="96"/>
      <c r="GO165" s="96"/>
      <c r="GP165" s="96"/>
    </row>
    <row r="166" spans="1:198" ht="17.25" customHeight="1">
      <c r="A166" s="56" t="s">
        <v>43</v>
      </c>
      <c r="B166" s="537" t="s">
        <v>22</v>
      </c>
      <c r="C166" s="537"/>
      <c r="D166" s="537"/>
      <c r="E166" s="537"/>
      <c r="F166" s="296">
        <f>F182+F192+F187+F198+F234+F239+F248+F249+F264+F269+F279+F294+F299+F309+F319+F359+F374+F379+F384+F389+F394+F409+F429+F474+F479+F489+F499+F514+F569+F574+F579+F584+F604+F629+F634+F649+F654+F669+F690+F695+F705+F710+F720+F730+F740+F745+F760+F785+F177+F414+F614+F644+F504+F609+F213+F554+F599+F559+F564+F639+F244+F254+F259+F274+F284+F289+F304+F314+F324+F329+F334+F339+F404+F434+F484+F509+F624+F659+F664+F715+F680+F17029+F549+F685+F619+F203+F780+F20557</f>
        <v>152200652.72</v>
      </c>
      <c r="G166" s="56" t="s">
        <v>11</v>
      </c>
      <c r="H166" s="56" t="s">
        <v>11</v>
      </c>
      <c r="I166" s="56" t="s">
        <v>11</v>
      </c>
      <c r="J166" s="57" t="e">
        <f>J171+J176+J181+J186+J191+J197+J202+J217+#REF!+J233+J228+J243+J248+J258+J263+J268+#REF!+J273+J278+J288+J293+J298+J303+J308+J313+J318+J323+J328+J333+J338+J343+J348+J353+J358+J368+J373+#REF!+J398+J403+J408+J413+J418+J423+J428+J433+J573+J578+#REF!+J583+J588+J593+J598+#REF!+J653+J658+#REF!+#REF!+#REF!+J673+J679+J684+J744+J749+J754+J759+J764+J769+J779+J774+J363+J223</f>
        <v>#REF!</v>
      </c>
      <c r="K166" s="57" t="e">
        <f>K171+K176+K181+K186+K191+K197+K202+K217+#REF!+K233+K228+K243+K248+K258+K263+K268+#REF!+K273+K278+K288+K293+K298+K303+K308+K313+K318+K323+K328+K333+K338+K343+K348+K353+K358+K368+K373+#REF!+K398+K403+K408+K413+K418+K423+K428+K433+K573+K578+#REF!+K583+K588+K593+K598+#REF!+K653+K658+#REF!+#REF!+#REF!+K673+K679+K684+K744+K749+K754+K759+K764+K769+K779+K774+K363+K223+K438+#REF!+K694+K699+K704+K709+#REF!</f>
        <v>#REF!</v>
      </c>
      <c r="L166" s="57" t="e">
        <f>L171+L176+L181+L186+L191+L197+L202+L217+L233+L228+L243+L248+L258+L263+L268+L273+L278+L288+L293+L298+L303+L308+L313+L318+L323+L328+L333+L338+L343+L348+L353+L358+L368+L373+L398+L403+L408+L413+L418+L423+L428+L433+#REF!+L443+L448+L453+L458+L463+L468+L478+L523+L528+L553+L608+L618+L628+L668+L714+L719+L789+L573+L578+L583+L588+L593+L598+L653+L658+L673+L679+L684+L744+L749+L754+L759+L764+L769+L779+L774+L363+L223+L438+L694+L699+L704+L709+L633+L724+L648+L207+L378+L473+L483+L488+L493+L498+L503+L533+L538+L543+L548+L638+L729+L508+L513+L518+L739+L212+L238+L623</f>
        <v>#REF!</v>
      </c>
      <c r="M166" s="57" t="e">
        <f>M181+M186+M191+M197+M202+M248+M253+M258+M263+M268+M273+M278+M288+M293+M298+M303+M308+M313+M318+M323+M328+M333+M338+M343+M363+M378+M383+M388+M393+M398+M408+M413+M418+M433+M438+#REF!+M483+M488+M508+M513+M558+M563+M568+M573+M578+M583+M588+M613+M618+M628+M638+M643+M653+M658+M663+M668+M694+M699+M709+M714+M734+M744+M749+M764+M789+M684+M17033+M553+M689</f>
        <v>#REF!</v>
      </c>
      <c r="N166" s="57">
        <f>N181+N186+N191+N197+N202+N248+N258+N263+N268+N273+N278+N288+N293+N298+N303+N308+N313+N318+N323+N328+N333+N338+N343+N363+N378+N383+N388+N393+N398+N408+N413+N418+N433+N438+N483+N488+N508+N513+N573+N578+N583+N588+N593+N613+N618+N623+N628+N643+N653+N658+N673+N684+N694+N699+N734+N749+N764+N789+N253+N207++N784+N20561</f>
        <v>30693598</v>
      </c>
      <c r="O166" s="57">
        <f t="shared" ref="O166:W166" si="48">O181+O186+O191+O197+O202+O248+O258+O263+O268+O273+O278+O288+O293+O298+O303+O308+O313+O318+O323+O328+O333+O338+O343+O363+O378+O383+O388+O393+O398+O408+O413+O418+O433+O438+O483+O488+O508+O513+O573+O578+O583+O588+O593+O613+O618+O623+O628+O643+O653+O658+O673+O684+O694+O699+O734+O749+O764+O789+O253+O207++O784+O20561</f>
        <v>9647292</v>
      </c>
      <c r="P166" s="57">
        <f t="shared" si="48"/>
        <v>12454791</v>
      </c>
      <c r="Q166" s="57">
        <f t="shared" si="48"/>
        <v>11165441</v>
      </c>
      <c r="R166" s="57">
        <f t="shared" si="48"/>
        <v>11671263</v>
      </c>
      <c r="S166" s="57">
        <f t="shared" si="48"/>
        <v>8835000</v>
      </c>
      <c r="T166" s="57">
        <f t="shared" si="48"/>
        <v>7330000</v>
      </c>
      <c r="U166" s="57">
        <f t="shared" si="48"/>
        <v>5255000</v>
      </c>
      <c r="V166" s="57">
        <f t="shared" si="48"/>
        <v>3240000</v>
      </c>
      <c r="W166" s="57">
        <f t="shared" si="48"/>
        <v>170000</v>
      </c>
      <c r="X166" s="57">
        <f>SUM(X172:X789)+X17029+X20557</f>
        <v>100462385</v>
      </c>
      <c r="Y166" s="40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96"/>
      <c r="CB166" s="96"/>
      <c r="CC166" s="96"/>
      <c r="CD166" s="96"/>
      <c r="CE166" s="96"/>
      <c r="CF166" s="96"/>
      <c r="CG166" s="96"/>
      <c r="CH166" s="96"/>
      <c r="CI166" s="96"/>
      <c r="CJ166" s="96"/>
      <c r="CK166" s="96"/>
      <c r="CL166" s="96"/>
      <c r="CM166" s="96"/>
      <c r="CN166" s="96"/>
      <c r="CO166" s="96"/>
      <c r="CP166" s="96"/>
      <c r="CQ166" s="96"/>
      <c r="CR166" s="96"/>
      <c r="CS166" s="96"/>
      <c r="CT166" s="96"/>
      <c r="CU166" s="96"/>
      <c r="CV166" s="96"/>
      <c r="CW166" s="96"/>
      <c r="CX166" s="96"/>
      <c r="CY166" s="96"/>
      <c r="CZ166" s="96"/>
      <c r="DA166" s="96"/>
      <c r="DB166" s="96"/>
      <c r="DC166" s="96"/>
      <c r="DD166" s="96"/>
      <c r="DE166" s="96"/>
      <c r="DF166" s="96"/>
      <c r="DG166" s="96"/>
      <c r="DH166" s="96"/>
      <c r="DI166" s="96"/>
      <c r="DJ166" s="96"/>
      <c r="DK166" s="96"/>
      <c r="DL166" s="96"/>
      <c r="DM166" s="96"/>
      <c r="DN166" s="96"/>
      <c r="DO166" s="96"/>
      <c r="DP166" s="96"/>
      <c r="DQ166" s="96"/>
      <c r="DR166" s="96"/>
      <c r="DS166" s="96"/>
      <c r="DT166" s="96"/>
      <c r="DU166" s="96"/>
      <c r="DV166" s="96"/>
      <c r="DW166" s="96"/>
      <c r="DX166" s="96"/>
      <c r="DY166" s="96"/>
      <c r="DZ166" s="96"/>
      <c r="EA166" s="96"/>
      <c r="EB166" s="96"/>
      <c r="EC166" s="96"/>
      <c r="ED166" s="96"/>
      <c r="EE166" s="96"/>
      <c r="EF166" s="96"/>
      <c r="EG166" s="96"/>
      <c r="EH166" s="96"/>
      <c r="EI166" s="96"/>
      <c r="EJ166" s="96"/>
      <c r="EK166" s="96"/>
      <c r="EL166" s="96"/>
      <c r="EM166" s="96"/>
      <c r="EN166" s="96"/>
      <c r="EO166" s="96"/>
      <c r="EP166" s="96"/>
      <c r="EQ166" s="96"/>
      <c r="ER166" s="96"/>
      <c r="ES166" s="96"/>
      <c r="ET166" s="96"/>
      <c r="EU166" s="96"/>
      <c r="EV166" s="96"/>
      <c r="EW166" s="96"/>
      <c r="EX166" s="96"/>
      <c r="EY166" s="96"/>
      <c r="EZ166" s="96"/>
      <c r="FA166" s="96"/>
      <c r="FB166" s="96"/>
      <c r="FC166" s="96"/>
      <c r="FD166" s="96"/>
      <c r="FE166" s="96"/>
      <c r="FF166" s="96"/>
      <c r="FG166" s="96"/>
      <c r="FH166" s="96"/>
      <c r="FI166" s="96"/>
      <c r="FJ166" s="96"/>
      <c r="FK166" s="96"/>
      <c r="FL166" s="96"/>
      <c r="FM166" s="96"/>
      <c r="FN166" s="96"/>
      <c r="FO166" s="96"/>
      <c r="FP166" s="96"/>
      <c r="FQ166" s="96"/>
      <c r="FR166" s="96"/>
      <c r="FS166" s="96"/>
      <c r="FT166" s="96"/>
      <c r="FU166" s="96"/>
      <c r="FV166" s="96"/>
      <c r="FW166" s="96"/>
      <c r="FX166" s="96"/>
      <c r="FY166" s="96"/>
      <c r="FZ166" s="96"/>
      <c r="GA166" s="96"/>
      <c r="GB166" s="96"/>
      <c r="GC166" s="96"/>
      <c r="GD166" s="96"/>
      <c r="GE166" s="96"/>
      <c r="GF166" s="96"/>
      <c r="GG166" s="96"/>
      <c r="GH166" s="96"/>
      <c r="GI166" s="96"/>
      <c r="GJ166" s="96"/>
      <c r="GK166" s="96"/>
      <c r="GL166" s="96"/>
      <c r="GM166" s="96"/>
      <c r="GN166" s="96"/>
      <c r="GO166" s="96"/>
      <c r="GP166" s="96"/>
    </row>
    <row r="167" spans="1:198" ht="17.25" hidden="1" customHeight="1">
      <c r="A167" s="349" t="s">
        <v>17</v>
      </c>
      <c r="B167" s="522" t="s">
        <v>133</v>
      </c>
      <c r="C167" s="469">
        <v>2009</v>
      </c>
      <c r="D167" s="469">
        <v>2020</v>
      </c>
      <c r="E167" s="408" t="s">
        <v>27</v>
      </c>
      <c r="F167" s="472"/>
      <c r="G167" s="509" t="s">
        <v>41</v>
      </c>
      <c r="H167" s="104">
        <v>6010</v>
      </c>
      <c r="I167" s="105" t="s">
        <v>28</v>
      </c>
      <c r="J167" s="106">
        <v>363200</v>
      </c>
      <c r="K167" s="106"/>
      <c r="L167" s="136"/>
      <c r="M167" s="136">
        <v>0</v>
      </c>
      <c r="N167" s="136">
        <v>0</v>
      </c>
      <c r="O167" s="136">
        <v>0</v>
      </c>
      <c r="P167" s="136"/>
      <c r="Q167" s="136"/>
      <c r="R167" s="136"/>
      <c r="S167" s="136"/>
      <c r="T167" s="136"/>
      <c r="U167" s="136"/>
      <c r="V167" s="136"/>
      <c r="W167" s="136"/>
      <c r="X167" s="472">
        <v>0</v>
      </c>
      <c r="Y167" s="40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96"/>
      <c r="CB167" s="96"/>
      <c r="CC167" s="96"/>
      <c r="CD167" s="96"/>
      <c r="CE167" s="96"/>
      <c r="CF167" s="96"/>
      <c r="CG167" s="96"/>
      <c r="CH167" s="96"/>
      <c r="CI167" s="96"/>
      <c r="CJ167" s="96"/>
      <c r="CK167" s="96"/>
      <c r="CL167" s="96"/>
      <c r="CM167" s="96"/>
      <c r="CN167" s="96"/>
      <c r="CO167" s="96"/>
      <c r="CP167" s="96"/>
      <c r="CQ167" s="96"/>
      <c r="CR167" s="96"/>
      <c r="CS167" s="96"/>
      <c r="CT167" s="96"/>
      <c r="CU167" s="96"/>
      <c r="CV167" s="96"/>
      <c r="CW167" s="96"/>
      <c r="CX167" s="96"/>
      <c r="CY167" s="96"/>
      <c r="CZ167" s="96"/>
      <c r="DA167" s="96"/>
      <c r="DB167" s="96"/>
      <c r="DC167" s="96"/>
      <c r="DD167" s="96"/>
      <c r="DE167" s="96"/>
      <c r="DF167" s="96"/>
      <c r="DG167" s="96"/>
      <c r="DH167" s="96"/>
      <c r="DI167" s="96"/>
      <c r="DJ167" s="96"/>
      <c r="DK167" s="96"/>
      <c r="DL167" s="96"/>
      <c r="DM167" s="96"/>
      <c r="DN167" s="96"/>
      <c r="DO167" s="96"/>
      <c r="DP167" s="96"/>
      <c r="DQ167" s="96"/>
      <c r="DR167" s="96"/>
      <c r="DS167" s="96"/>
      <c r="DT167" s="96"/>
      <c r="DU167" s="96"/>
      <c r="DV167" s="96"/>
      <c r="DW167" s="96"/>
      <c r="DX167" s="96"/>
      <c r="DY167" s="96"/>
      <c r="DZ167" s="96"/>
      <c r="EA167" s="96"/>
      <c r="EB167" s="96"/>
      <c r="EC167" s="96"/>
      <c r="ED167" s="96"/>
      <c r="EE167" s="96"/>
      <c r="EF167" s="96"/>
      <c r="EG167" s="96"/>
      <c r="EH167" s="96"/>
      <c r="EI167" s="96"/>
      <c r="EJ167" s="96"/>
      <c r="EK167" s="96"/>
      <c r="EL167" s="96"/>
      <c r="EM167" s="96"/>
      <c r="EN167" s="96"/>
      <c r="EO167" s="96"/>
      <c r="EP167" s="96"/>
      <c r="EQ167" s="96"/>
      <c r="ER167" s="96"/>
      <c r="ES167" s="96"/>
      <c r="ET167" s="96"/>
      <c r="EU167" s="96"/>
      <c r="EV167" s="96"/>
      <c r="EW167" s="96"/>
      <c r="EX167" s="96"/>
      <c r="EY167" s="96"/>
      <c r="EZ167" s="96"/>
      <c r="FA167" s="96"/>
      <c r="FB167" s="96"/>
      <c r="FC167" s="96"/>
      <c r="FD167" s="96"/>
      <c r="FE167" s="96"/>
      <c r="FF167" s="96"/>
      <c r="FG167" s="96"/>
      <c r="FH167" s="96"/>
      <c r="FI167" s="96"/>
      <c r="FJ167" s="96"/>
      <c r="FK167" s="96"/>
      <c r="FL167" s="96"/>
      <c r="FM167" s="96"/>
      <c r="FN167" s="96"/>
      <c r="FO167" s="96"/>
      <c r="FP167" s="96"/>
      <c r="FQ167" s="96"/>
      <c r="FR167" s="96"/>
      <c r="FS167" s="96"/>
      <c r="FT167" s="96"/>
      <c r="FU167" s="96"/>
      <c r="FV167" s="96"/>
      <c r="FW167" s="96"/>
      <c r="FX167" s="96"/>
      <c r="FY167" s="96"/>
      <c r="FZ167" s="96"/>
      <c r="GA167" s="96"/>
      <c r="GB167" s="96"/>
      <c r="GC167" s="96"/>
      <c r="GD167" s="96"/>
      <c r="GE167" s="96"/>
      <c r="GF167" s="96"/>
      <c r="GG167" s="96"/>
      <c r="GH167" s="96"/>
      <c r="GI167" s="96"/>
      <c r="GJ167" s="96"/>
      <c r="GK167" s="96"/>
      <c r="GL167" s="96"/>
      <c r="GM167" s="96"/>
      <c r="GN167" s="96"/>
      <c r="GO167" s="96"/>
      <c r="GP167" s="96"/>
    </row>
    <row r="168" spans="1:198" ht="15.75" hidden="1" customHeight="1">
      <c r="A168" s="349"/>
      <c r="B168" s="522"/>
      <c r="C168" s="469"/>
      <c r="D168" s="469"/>
      <c r="E168" s="408"/>
      <c r="F168" s="472"/>
      <c r="G168" s="509"/>
      <c r="H168" s="104"/>
      <c r="I168" s="105" t="s">
        <v>31</v>
      </c>
      <c r="J168" s="106"/>
      <c r="K168" s="10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472"/>
      <c r="Y168" s="40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96"/>
      <c r="CB168" s="96"/>
      <c r="CC168" s="96"/>
      <c r="CD168" s="96"/>
      <c r="CE168" s="96"/>
      <c r="CF168" s="96"/>
      <c r="CG168" s="96"/>
      <c r="CH168" s="96"/>
      <c r="CI168" s="96"/>
      <c r="CJ168" s="96"/>
      <c r="CK168" s="96"/>
      <c r="CL168" s="96"/>
      <c r="CM168" s="96"/>
      <c r="CN168" s="96"/>
      <c r="CO168" s="96"/>
      <c r="CP168" s="96"/>
      <c r="CQ168" s="96"/>
      <c r="CR168" s="96"/>
      <c r="CS168" s="96"/>
      <c r="CT168" s="96"/>
      <c r="CU168" s="96"/>
      <c r="CV168" s="96"/>
      <c r="CW168" s="96"/>
      <c r="CX168" s="96"/>
      <c r="CY168" s="96"/>
      <c r="CZ168" s="96"/>
      <c r="DA168" s="96"/>
      <c r="DB168" s="96"/>
      <c r="DC168" s="96"/>
      <c r="DD168" s="96"/>
      <c r="DE168" s="96"/>
      <c r="DF168" s="96"/>
      <c r="DG168" s="96"/>
      <c r="DH168" s="96"/>
      <c r="DI168" s="96"/>
      <c r="DJ168" s="96"/>
      <c r="DK168" s="96"/>
      <c r="DL168" s="96"/>
      <c r="DM168" s="96"/>
      <c r="DN168" s="96"/>
      <c r="DO168" s="96"/>
      <c r="DP168" s="96"/>
      <c r="DQ168" s="96"/>
      <c r="DR168" s="96"/>
      <c r="DS168" s="96"/>
      <c r="DT168" s="96"/>
      <c r="DU168" s="96"/>
      <c r="DV168" s="96"/>
      <c r="DW168" s="96"/>
      <c r="DX168" s="96"/>
      <c r="DY168" s="96"/>
      <c r="DZ168" s="96"/>
      <c r="EA168" s="96"/>
      <c r="EB168" s="96"/>
      <c r="EC168" s="96"/>
      <c r="ED168" s="96"/>
      <c r="EE168" s="96"/>
      <c r="EF168" s="96"/>
      <c r="EG168" s="96"/>
      <c r="EH168" s="96"/>
      <c r="EI168" s="96"/>
      <c r="EJ168" s="96"/>
      <c r="EK168" s="96"/>
      <c r="EL168" s="96"/>
      <c r="EM168" s="96"/>
      <c r="EN168" s="96"/>
      <c r="EO168" s="96"/>
      <c r="EP168" s="96"/>
      <c r="EQ168" s="96"/>
      <c r="ER168" s="96"/>
      <c r="ES168" s="96"/>
      <c r="ET168" s="96"/>
      <c r="EU168" s="96"/>
      <c r="EV168" s="96"/>
      <c r="EW168" s="96"/>
      <c r="EX168" s="96"/>
      <c r="EY168" s="96"/>
      <c r="EZ168" s="96"/>
      <c r="FA168" s="96"/>
      <c r="FB168" s="96"/>
      <c r="FC168" s="96"/>
      <c r="FD168" s="96"/>
      <c r="FE168" s="96"/>
      <c r="FF168" s="96"/>
      <c r="FG168" s="96"/>
      <c r="FH168" s="96"/>
      <c r="FI168" s="96"/>
      <c r="FJ168" s="96"/>
      <c r="FK168" s="96"/>
      <c r="FL168" s="96"/>
      <c r="FM168" s="96"/>
      <c r="FN168" s="96"/>
      <c r="FO168" s="96"/>
      <c r="FP168" s="96"/>
      <c r="FQ168" s="96"/>
      <c r="FR168" s="96"/>
      <c r="FS168" s="96"/>
      <c r="FT168" s="96"/>
      <c r="FU168" s="96"/>
      <c r="FV168" s="96"/>
      <c r="FW168" s="96"/>
      <c r="FX168" s="96"/>
      <c r="FY168" s="96"/>
      <c r="FZ168" s="96"/>
      <c r="GA168" s="96"/>
      <c r="GB168" s="96"/>
      <c r="GC168" s="96"/>
      <c r="GD168" s="96"/>
      <c r="GE168" s="96"/>
      <c r="GF168" s="96"/>
      <c r="GG168" s="96"/>
      <c r="GH168" s="96"/>
      <c r="GI168" s="96"/>
      <c r="GJ168" s="96"/>
      <c r="GK168" s="96"/>
      <c r="GL168" s="96"/>
      <c r="GM168" s="96"/>
      <c r="GN168" s="96"/>
      <c r="GO168" s="96"/>
      <c r="GP168" s="96"/>
    </row>
    <row r="169" spans="1:198" ht="14.25" hidden="1" customHeight="1">
      <c r="A169" s="349"/>
      <c r="B169" s="522"/>
      <c r="C169" s="469"/>
      <c r="D169" s="469"/>
      <c r="E169" s="408"/>
      <c r="F169" s="472"/>
      <c r="G169" s="509"/>
      <c r="H169" s="104"/>
      <c r="I169" s="105" t="s">
        <v>30</v>
      </c>
      <c r="J169" s="106"/>
      <c r="K169" s="10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472"/>
      <c r="Y169" s="40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96"/>
      <c r="CB169" s="96"/>
      <c r="CC169" s="96"/>
      <c r="CD169" s="96"/>
      <c r="CE169" s="96"/>
      <c r="CF169" s="96"/>
      <c r="CG169" s="96"/>
      <c r="CH169" s="96"/>
      <c r="CI169" s="96"/>
      <c r="CJ169" s="96"/>
      <c r="CK169" s="96"/>
      <c r="CL169" s="96"/>
      <c r="CM169" s="96"/>
      <c r="CN169" s="96"/>
      <c r="CO169" s="96"/>
      <c r="CP169" s="96"/>
      <c r="CQ169" s="96"/>
      <c r="CR169" s="96"/>
      <c r="CS169" s="96"/>
      <c r="CT169" s="96"/>
      <c r="CU169" s="96"/>
      <c r="CV169" s="96"/>
      <c r="CW169" s="96"/>
      <c r="CX169" s="96"/>
      <c r="CY169" s="96"/>
      <c r="CZ169" s="96"/>
      <c r="DA169" s="96"/>
      <c r="DB169" s="96"/>
      <c r="DC169" s="96"/>
      <c r="DD169" s="96"/>
      <c r="DE169" s="96"/>
      <c r="DF169" s="96"/>
      <c r="DG169" s="96"/>
      <c r="DH169" s="96"/>
      <c r="DI169" s="96"/>
      <c r="DJ169" s="96"/>
      <c r="DK169" s="96"/>
      <c r="DL169" s="96"/>
      <c r="DM169" s="96"/>
      <c r="DN169" s="96"/>
      <c r="DO169" s="96"/>
      <c r="DP169" s="96"/>
      <c r="DQ169" s="96"/>
      <c r="DR169" s="96"/>
      <c r="DS169" s="96"/>
      <c r="DT169" s="96"/>
      <c r="DU169" s="96"/>
      <c r="DV169" s="96"/>
      <c r="DW169" s="96"/>
      <c r="DX169" s="96"/>
      <c r="DY169" s="96"/>
      <c r="DZ169" s="96"/>
      <c r="EA169" s="96"/>
      <c r="EB169" s="96"/>
      <c r="EC169" s="96"/>
      <c r="ED169" s="96"/>
      <c r="EE169" s="96"/>
      <c r="EF169" s="96"/>
      <c r="EG169" s="96"/>
      <c r="EH169" s="96"/>
      <c r="EI169" s="96"/>
      <c r="EJ169" s="96"/>
      <c r="EK169" s="96"/>
      <c r="EL169" s="96"/>
      <c r="EM169" s="96"/>
      <c r="EN169" s="96"/>
      <c r="EO169" s="96"/>
      <c r="EP169" s="96"/>
      <c r="EQ169" s="96"/>
      <c r="ER169" s="96"/>
      <c r="ES169" s="96"/>
      <c r="ET169" s="96"/>
      <c r="EU169" s="96"/>
      <c r="EV169" s="96"/>
      <c r="EW169" s="96"/>
      <c r="EX169" s="96"/>
      <c r="EY169" s="96"/>
      <c r="EZ169" s="96"/>
      <c r="FA169" s="96"/>
      <c r="FB169" s="96"/>
      <c r="FC169" s="96"/>
      <c r="FD169" s="96"/>
      <c r="FE169" s="96"/>
      <c r="FF169" s="96"/>
      <c r="FG169" s="96"/>
      <c r="FH169" s="96"/>
      <c r="FI169" s="96"/>
      <c r="FJ169" s="96"/>
      <c r="FK169" s="96"/>
      <c r="FL169" s="96"/>
      <c r="FM169" s="96"/>
      <c r="FN169" s="96"/>
      <c r="FO169" s="96"/>
      <c r="FP169" s="96"/>
      <c r="FQ169" s="96"/>
      <c r="FR169" s="96"/>
      <c r="FS169" s="96"/>
      <c r="FT169" s="96"/>
      <c r="FU169" s="96"/>
      <c r="FV169" s="96"/>
      <c r="FW169" s="96"/>
      <c r="FX169" s="96"/>
      <c r="FY169" s="96"/>
      <c r="FZ169" s="96"/>
      <c r="GA169" s="96"/>
      <c r="GB169" s="96"/>
      <c r="GC169" s="96"/>
      <c r="GD169" s="96"/>
      <c r="GE169" s="96"/>
      <c r="GF169" s="96"/>
      <c r="GG169" s="96"/>
      <c r="GH169" s="96"/>
      <c r="GI169" s="96"/>
      <c r="GJ169" s="96"/>
      <c r="GK169" s="96"/>
      <c r="GL169" s="96"/>
      <c r="GM169" s="96"/>
      <c r="GN169" s="96"/>
      <c r="GO169" s="96"/>
      <c r="GP169" s="96"/>
    </row>
    <row r="170" spans="1:198" ht="14.25" hidden="1" customHeight="1">
      <c r="A170" s="349"/>
      <c r="B170" s="522"/>
      <c r="C170" s="469"/>
      <c r="D170" s="469"/>
      <c r="E170" s="408"/>
      <c r="F170" s="472"/>
      <c r="G170" s="509"/>
      <c r="H170" s="104"/>
      <c r="I170" s="105" t="s">
        <v>33</v>
      </c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472"/>
      <c r="Y170" s="40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96"/>
      <c r="CB170" s="96"/>
      <c r="CC170" s="96"/>
      <c r="CD170" s="96"/>
      <c r="CE170" s="96"/>
      <c r="CF170" s="96"/>
      <c r="CG170" s="96"/>
      <c r="CH170" s="96"/>
      <c r="CI170" s="96"/>
      <c r="CJ170" s="96"/>
      <c r="CK170" s="96"/>
      <c r="CL170" s="96"/>
      <c r="CM170" s="96"/>
      <c r="CN170" s="96"/>
      <c r="CO170" s="96"/>
      <c r="CP170" s="96"/>
      <c r="CQ170" s="96"/>
      <c r="CR170" s="96"/>
      <c r="CS170" s="96"/>
      <c r="CT170" s="96"/>
      <c r="CU170" s="96"/>
      <c r="CV170" s="96"/>
      <c r="CW170" s="96"/>
      <c r="CX170" s="96"/>
      <c r="CY170" s="96"/>
      <c r="CZ170" s="96"/>
      <c r="DA170" s="96"/>
      <c r="DB170" s="96"/>
      <c r="DC170" s="96"/>
      <c r="DD170" s="96"/>
      <c r="DE170" s="96"/>
      <c r="DF170" s="96"/>
      <c r="DG170" s="96"/>
      <c r="DH170" s="96"/>
      <c r="DI170" s="96"/>
      <c r="DJ170" s="96"/>
      <c r="DK170" s="96"/>
      <c r="DL170" s="96"/>
      <c r="DM170" s="96"/>
      <c r="DN170" s="96"/>
      <c r="DO170" s="96"/>
      <c r="DP170" s="96"/>
      <c r="DQ170" s="96"/>
      <c r="DR170" s="96"/>
      <c r="DS170" s="96"/>
      <c r="DT170" s="96"/>
      <c r="DU170" s="96"/>
      <c r="DV170" s="96"/>
      <c r="DW170" s="96"/>
      <c r="DX170" s="96"/>
      <c r="DY170" s="96"/>
      <c r="DZ170" s="96"/>
      <c r="EA170" s="96"/>
      <c r="EB170" s="96"/>
      <c r="EC170" s="96"/>
      <c r="ED170" s="96"/>
      <c r="EE170" s="96"/>
      <c r="EF170" s="96"/>
      <c r="EG170" s="96"/>
      <c r="EH170" s="96"/>
      <c r="EI170" s="96"/>
      <c r="EJ170" s="96"/>
      <c r="EK170" s="96"/>
      <c r="EL170" s="96"/>
      <c r="EM170" s="96"/>
      <c r="EN170" s="96"/>
      <c r="EO170" s="96"/>
      <c r="EP170" s="96"/>
      <c r="EQ170" s="96"/>
      <c r="ER170" s="96"/>
      <c r="ES170" s="96"/>
      <c r="ET170" s="96"/>
      <c r="EU170" s="96"/>
      <c r="EV170" s="96"/>
      <c r="EW170" s="96"/>
      <c r="EX170" s="96"/>
      <c r="EY170" s="96"/>
      <c r="EZ170" s="96"/>
      <c r="FA170" s="96"/>
      <c r="FB170" s="96"/>
      <c r="FC170" s="96"/>
      <c r="FD170" s="96"/>
      <c r="FE170" s="96"/>
      <c r="FF170" s="96"/>
      <c r="FG170" s="96"/>
      <c r="FH170" s="96"/>
      <c r="FI170" s="96"/>
      <c r="FJ170" s="96"/>
      <c r="FK170" s="96"/>
      <c r="FL170" s="96"/>
      <c r="FM170" s="96"/>
      <c r="FN170" s="96"/>
      <c r="FO170" s="96"/>
      <c r="FP170" s="96"/>
      <c r="FQ170" s="96"/>
      <c r="FR170" s="96"/>
      <c r="FS170" s="96"/>
      <c r="FT170" s="96"/>
      <c r="FU170" s="96"/>
      <c r="FV170" s="96"/>
      <c r="FW170" s="96"/>
      <c r="FX170" s="96"/>
      <c r="FY170" s="96"/>
      <c r="FZ170" s="96"/>
      <c r="GA170" s="96"/>
      <c r="GB170" s="96"/>
      <c r="GC170" s="96"/>
      <c r="GD170" s="96"/>
      <c r="GE170" s="96"/>
      <c r="GF170" s="96"/>
      <c r="GG170" s="96"/>
      <c r="GH170" s="96"/>
      <c r="GI170" s="96"/>
      <c r="GJ170" s="96"/>
      <c r="GK170" s="96"/>
      <c r="GL170" s="96"/>
      <c r="GM170" s="96"/>
      <c r="GN170" s="96"/>
      <c r="GO170" s="96"/>
      <c r="GP170" s="96"/>
    </row>
    <row r="171" spans="1:198" ht="11.25" hidden="1" customHeight="1">
      <c r="A171" s="349"/>
      <c r="B171" s="522"/>
      <c r="C171" s="469"/>
      <c r="D171" s="469"/>
      <c r="E171" s="408"/>
      <c r="F171" s="472"/>
      <c r="G171" s="509"/>
      <c r="H171" s="104"/>
      <c r="I171" s="108" t="s">
        <v>26</v>
      </c>
      <c r="J171" s="109">
        <f t="shared" ref="J171:O171" si="49">J167</f>
        <v>363200</v>
      </c>
      <c r="K171" s="109">
        <f t="shared" si="49"/>
        <v>0</v>
      </c>
      <c r="L171" s="109">
        <f t="shared" si="49"/>
        <v>0</v>
      </c>
      <c r="M171" s="109">
        <f t="shared" si="49"/>
        <v>0</v>
      </c>
      <c r="N171" s="109">
        <f t="shared" si="49"/>
        <v>0</v>
      </c>
      <c r="O171" s="109">
        <f t="shared" si="49"/>
        <v>0</v>
      </c>
      <c r="P171" s="109"/>
      <c r="Q171" s="109"/>
      <c r="R171" s="109"/>
      <c r="S171" s="109"/>
      <c r="T171" s="109"/>
      <c r="U171" s="109"/>
      <c r="V171" s="109"/>
      <c r="W171" s="109"/>
      <c r="X171" s="472"/>
      <c r="Y171" s="40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6"/>
      <c r="CH171" s="96"/>
      <c r="CI171" s="96"/>
      <c r="CJ171" s="96"/>
      <c r="CK171" s="96"/>
      <c r="CL171" s="96"/>
      <c r="CM171" s="96"/>
      <c r="CN171" s="96"/>
      <c r="CO171" s="96"/>
      <c r="CP171" s="96"/>
      <c r="CQ171" s="96"/>
      <c r="CR171" s="96"/>
      <c r="CS171" s="96"/>
      <c r="CT171" s="96"/>
      <c r="CU171" s="96"/>
      <c r="CV171" s="96"/>
      <c r="CW171" s="96"/>
      <c r="CX171" s="96"/>
      <c r="CY171" s="96"/>
      <c r="CZ171" s="96"/>
      <c r="DA171" s="96"/>
      <c r="DB171" s="96"/>
      <c r="DC171" s="96"/>
      <c r="DD171" s="96"/>
      <c r="DE171" s="96"/>
      <c r="DF171" s="96"/>
      <c r="DG171" s="96"/>
      <c r="DH171" s="96"/>
      <c r="DI171" s="96"/>
      <c r="DJ171" s="96"/>
      <c r="DK171" s="96"/>
      <c r="DL171" s="96"/>
      <c r="DM171" s="96"/>
      <c r="DN171" s="96"/>
      <c r="DO171" s="96"/>
      <c r="DP171" s="96"/>
      <c r="DQ171" s="96"/>
      <c r="DR171" s="96"/>
      <c r="DS171" s="96"/>
      <c r="DT171" s="96"/>
      <c r="DU171" s="96"/>
      <c r="DV171" s="96"/>
      <c r="DW171" s="96"/>
      <c r="DX171" s="96"/>
      <c r="DY171" s="96"/>
      <c r="DZ171" s="96"/>
      <c r="EA171" s="96"/>
      <c r="EB171" s="96"/>
      <c r="EC171" s="96"/>
      <c r="ED171" s="96"/>
      <c r="EE171" s="96"/>
      <c r="EF171" s="96"/>
      <c r="EG171" s="96"/>
      <c r="EH171" s="96"/>
      <c r="EI171" s="96"/>
      <c r="EJ171" s="96"/>
      <c r="EK171" s="96"/>
      <c r="EL171" s="96"/>
      <c r="EM171" s="96"/>
      <c r="EN171" s="96"/>
      <c r="EO171" s="96"/>
      <c r="EP171" s="96"/>
      <c r="EQ171" s="96"/>
      <c r="ER171" s="96"/>
      <c r="ES171" s="96"/>
      <c r="ET171" s="96"/>
      <c r="EU171" s="96"/>
      <c r="EV171" s="96"/>
      <c r="EW171" s="96"/>
      <c r="EX171" s="96"/>
      <c r="EY171" s="96"/>
      <c r="EZ171" s="96"/>
      <c r="FA171" s="96"/>
      <c r="FB171" s="96"/>
      <c r="FC171" s="96"/>
      <c r="FD171" s="96"/>
      <c r="FE171" s="96"/>
      <c r="FF171" s="96"/>
      <c r="FG171" s="96"/>
      <c r="FH171" s="96"/>
      <c r="FI171" s="96"/>
      <c r="FJ171" s="96"/>
      <c r="FK171" s="96"/>
      <c r="FL171" s="96"/>
      <c r="FM171" s="96"/>
      <c r="FN171" s="96"/>
      <c r="FO171" s="96"/>
      <c r="FP171" s="96"/>
      <c r="FQ171" s="96"/>
      <c r="FR171" s="96"/>
      <c r="FS171" s="96"/>
      <c r="FT171" s="96"/>
      <c r="FU171" s="96"/>
      <c r="FV171" s="96"/>
      <c r="FW171" s="96"/>
      <c r="FX171" s="96"/>
      <c r="FY171" s="96"/>
      <c r="FZ171" s="96"/>
      <c r="GA171" s="96"/>
      <c r="GB171" s="96"/>
      <c r="GC171" s="96"/>
      <c r="GD171" s="96"/>
      <c r="GE171" s="96"/>
      <c r="GF171" s="96"/>
      <c r="GG171" s="96"/>
      <c r="GH171" s="96"/>
      <c r="GI171" s="96"/>
      <c r="GJ171" s="96"/>
      <c r="GK171" s="96"/>
      <c r="GL171" s="96"/>
      <c r="GM171" s="96"/>
      <c r="GN171" s="96"/>
      <c r="GO171" s="96"/>
      <c r="GP171" s="96"/>
    </row>
    <row r="172" spans="1:198" ht="18" hidden="1" customHeight="1">
      <c r="A172" s="349">
        <v>1</v>
      </c>
      <c r="B172" s="564" t="s">
        <v>167</v>
      </c>
      <c r="C172" s="351">
        <v>2011</v>
      </c>
      <c r="D172" s="351">
        <v>2023</v>
      </c>
      <c r="E172" s="353" t="s">
        <v>27</v>
      </c>
      <c r="F172" s="354">
        <f>X172</f>
        <v>0</v>
      </c>
      <c r="G172" s="514" t="s">
        <v>166</v>
      </c>
      <c r="H172" s="200">
        <v>6050</v>
      </c>
      <c r="I172" s="166" t="s">
        <v>28</v>
      </c>
      <c r="J172" s="164">
        <v>2194446</v>
      </c>
      <c r="K172" s="206">
        <v>0</v>
      </c>
      <c r="L172" s="263">
        <v>0</v>
      </c>
      <c r="M172" s="164"/>
      <c r="N172" s="241"/>
      <c r="O172" s="158"/>
      <c r="P172" s="158"/>
      <c r="Q172" s="186"/>
      <c r="R172" s="186"/>
      <c r="S172" s="186"/>
      <c r="T172" s="265"/>
      <c r="U172" s="186"/>
      <c r="V172" s="186"/>
      <c r="W172" s="186"/>
      <c r="X172" s="435">
        <f>SUM(K176:P176)</f>
        <v>0</v>
      </c>
      <c r="Y172" s="40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96"/>
      <c r="CB172" s="96"/>
      <c r="CC172" s="96"/>
      <c r="CD172" s="96"/>
      <c r="CE172" s="96"/>
      <c r="CF172" s="96"/>
      <c r="CG172" s="96"/>
      <c r="CH172" s="96"/>
      <c r="CI172" s="96"/>
      <c r="CJ172" s="96"/>
      <c r="CK172" s="96"/>
      <c r="CL172" s="96"/>
      <c r="CM172" s="96"/>
      <c r="CN172" s="96"/>
      <c r="CO172" s="96"/>
      <c r="CP172" s="96"/>
      <c r="CQ172" s="96"/>
      <c r="CR172" s="96"/>
      <c r="CS172" s="96"/>
      <c r="CT172" s="96"/>
      <c r="CU172" s="96"/>
      <c r="CV172" s="96"/>
      <c r="CW172" s="96"/>
      <c r="CX172" s="96"/>
      <c r="CY172" s="96"/>
      <c r="CZ172" s="96"/>
      <c r="DA172" s="96"/>
      <c r="DB172" s="96"/>
      <c r="DC172" s="96"/>
      <c r="DD172" s="96"/>
      <c r="DE172" s="96"/>
      <c r="DF172" s="96"/>
      <c r="DG172" s="96"/>
      <c r="DH172" s="96"/>
      <c r="DI172" s="96"/>
      <c r="DJ172" s="96"/>
      <c r="DK172" s="96"/>
      <c r="DL172" s="96"/>
      <c r="DM172" s="96"/>
      <c r="DN172" s="96"/>
      <c r="DO172" s="96"/>
      <c r="DP172" s="96"/>
      <c r="DQ172" s="96"/>
      <c r="DR172" s="96"/>
      <c r="DS172" s="96"/>
      <c r="DT172" s="96"/>
      <c r="DU172" s="96"/>
      <c r="DV172" s="96"/>
      <c r="DW172" s="96"/>
      <c r="DX172" s="96"/>
      <c r="DY172" s="96"/>
      <c r="DZ172" s="96"/>
      <c r="EA172" s="96"/>
      <c r="EB172" s="96"/>
      <c r="EC172" s="96"/>
      <c r="ED172" s="96"/>
      <c r="EE172" s="96"/>
      <c r="EF172" s="96"/>
      <c r="EG172" s="96"/>
      <c r="EH172" s="96"/>
      <c r="EI172" s="96"/>
      <c r="EJ172" s="96"/>
      <c r="EK172" s="96"/>
      <c r="EL172" s="96"/>
      <c r="EM172" s="96"/>
      <c r="EN172" s="96"/>
      <c r="EO172" s="96"/>
      <c r="EP172" s="96"/>
      <c r="EQ172" s="96"/>
      <c r="ER172" s="96"/>
      <c r="ES172" s="96"/>
      <c r="ET172" s="96"/>
      <c r="EU172" s="96"/>
      <c r="EV172" s="96"/>
      <c r="EW172" s="96"/>
      <c r="EX172" s="96"/>
      <c r="EY172" s="96"/>
      <c r="EZ172" s="96"/>
      <c r="FA172" s="96"/>
      <c r="FB172" s="96"/>
      <c r="FC172" s="96"/>
      <c r="FD172" s="96"/>
      <c r="FE172" s="96"/>
      <c r="FF172" s="96"/>
      <c r="FG172" s="96"/>
      <c r="FH172" s="96"/>
      <c r="FI172" s="96"/>
      <c r="FJ172" s="96"/>
      <c r="FK172" s="96"/>
      <c r="FL172" s="96"/>
      <c r="FM172" s="96"/>
      <c r="FN172" s="96"/>
      <c r="FO172" s="96"/>
      <c r="FP172" s="96"/>
      <c r="FQ172" s="96"/>
      <c r="FR172" s="96"/>
      <c r="FS172" s="96"/>
      <c r="FT172" s="96"/>
      <c r="FU172" s="96"/>
      <c r="FV172" s="96"/>
      <c r="FW172" s="96"/>
      <c r="FX172" s="96"/>
      <c r="FY172" s="96"/>
      <c r="FZ172" s="96"/>
      <c r="GA172" s="96"/>
      <c r="GB172" s="96"/>
      <c r="GC172" s="96"/>
      <c r="GD172" s="96"/>
      <c r="GE172" s="96"/>
      <c r="GF172" s="96"/>
      <c r="GG172" s="96"/>
      <c r="GH172" s="96"/>
      <c r="GI172" s="96"/>
      <c r="GJ172" s="96"/>
      <c r="GK172" s="96"/>
      <c r="GL172" s="96"/>
      <c r="GM172" s="96"/>
      <c r="GN172" s="96"/>
      <c r="GO172" s="96"/>
      <c r="GP172" s="96"/>
    </row>
    <row r="173" spans="1:198" ht="10.5" hidden="1" customHeight="1">
      <c r="A173" s="349"/>
      <c r="B173" s="564"/>
      <c r="C173" s="351"/>
      <c r="D173" s="351"/>
      <c r="E173" s="353"/>
      <c r="F173" s="354"/>
      <c r="G173" s="514"/>
      <c r="H173" s="200"/>
      <c r="I173" s="166" t="s">
        <v>45</v>
      </c>
      <c r="J173" s="164">
        <f>1057515</f>
        <v>1057515</v>
      </c>
      <c r="K173" s="186"/>
      <c r="L173" s="186"/>
      <c r="M173" s="186"/>
      <c r="N173" s="186"/>
      <c r="O173" s="186"/>
      <c r="P173" s="186"/>
      <c r="Q173" s="186"/>
      <c r="R173" s="186"/>
      <c r="S173" s="186"/>
      <c r="T173" s="186"/>
      <c r="U173" s="186"/>
      <c r="V173" s="186"/>
      <c r="W173" s="186"/>
      <c r="X173" s="435"/>
      <c r="Y173" s="40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96"/>
      <c r="CB173" s="96"/>
      <c r="CC173" s="96"/>
      <c r="CD173" s="96"/>
      <c r="CE173" s="96"/>
      <c r="CF173" s="96"/>
      <c r="CG173" s="96"/>
      <c r="CH173" s="96"/>
      <c r="CI173" s="96"/>
      <c r="CJ173" s="96"/>
      <c r="CK173" s="96"/>
      <c r="CL173" s="96"/>
      <c r="CM173" s="96"/>
      <c r="CN173" s="96"/>
      <c r="CO173" s="96"/>
      <c r="CP173" s="96"/>
      <c r="CQ173" s="96"/>
      <c r="CR173" s="96"/>
      <c r="CS173" s="96"/>
      <c r="CT173" s="96"/>
      <c r="CU173" s="96"/>
      <c r="CV173" s="96"/>
      <c r="CW173" s="96"/>
      <c r="CX173" s="96"/>
      <c r="CY173" s="96"/>
      <c r="CZ173" s="96"/>
      <c r="DA173" s="96"/>
      <c r="DB173" s="96"/>
      <c r="DC173" s="96"/>
      <c r="DD173" s="96"/>
      <c r="DE173" s="96"/>
      <c r="DF173" s="96"/>
      <c r="DG173" s="96"/>
      <c r="DH173" s="96"/>
      <c r="DI173" s="96"/>
      <c r="DJ173" s="96"/>
      <c r="DK173" s="96"/>
      <c r="DL173" s="96"/>
      <c r="DM173" s="96"/>
      <c r="DN173" s="96"/>
      <c r="DO173" s="96"/>
      <c r="DP173" s="96"/>
      <c r="DQ173" s="96"/>
      <c r="DR173" s="96"/>
      <c r="DS173" s="96"/>
      <c r="DT173" s="96"/>
      <c r="DU173" s="96"/>
      <c r="DV173" s="96"/>
      <c r="DW173" s="96"/>
      <c r="DX173" s="96"/>
      <c r="DY173" s="96"/>
      <c r="DZ173" s="96"/>
      <c r="EA173" s="96"/>
      <c r="EB173" s="96"/>
      <c r="EC173" s="96"/>
      <c r="ED173" s="96"/>
      <c r="EE173" s="96"/>
      <c r="EF173" s="96"/>
      <c r="EG173" s="96"/>
      <c r="EH173" s="96"/>
      <c r="EI173" s="96"/>
      <c r="EJ173" s="96"/>
      <c r="EK173" s="96"/>
      <c r="EL173" s="96"/>
      <c r="EM173" s="96"/>
      <c r="EN173" s="96"/>
      <c r="EO173" s="96"/>
      <c r="EP173" s="96"/>
      <c r="EQ173" s="96"/>
      <c r="ER173" s="96"/>
      <c r="ES173" s="96"/>
      <c r="ET173" s="96"/>
      <c r="EU173" s="96"/>
      <c r="EV173" s="96"/>
      <c r="EW173" s="96"/>
      <c r="EX173" s="96"/>
      <c r="EY173" s="96"/>
      <c r="EZ173" s="96"/>
      <c r="FA173" s="96"/>
      <c r="FB173" s="96"/>
      <c r="FC173" s="96"/>
      <c r="FD173" s="96"/>
      <c r="FE173" s="96"/>
      <c r="FF173" s="96"/>
      <c r="FG173" s="96"/>
      <c r="FH173" s="96"/>
      <c r="FI173" s="96"/>
      <c r="FJ173" s="96"/>
      <c r="FK173" s="96"/>
      <c r="FL173" s="96"/>
      <c r="FM173" s="96"/>
      <c r="FN173" s="96"/>
      <c r="FO173" s="96"/>
      <c r="FP173" s="96"/>
      <c r="FQ173" s="96"/>
      <c r="FR173" s="96"/>
      <c r="FS173" s="96"/>
      <c r="FT173" s="96"/>
      <c r="FU173" s="96"/>
      <c r="FV173" s="96"/>
      <c r="FW173" s="96"/>
      <c r="FX173" s="96"/>
      <c r="FY173" s="96"/>
      <c r="FZ173" s="96"/>
      <c r="GA173" s="96"/>
      <c r="GB173" s="96"/>
      <c r="GC173" s="96"/>
      <c r="GD173" s="96"/>
      <c r="GE173" s="96"/>
      <c r="GF173" s="96"/>
      <c r="GG173" s="96"/>
      <c r="GH173" s="96"/>
      <c r="GI173" s="96"/>
      <c r="GJ173" s="96"/>
      <c r="GK173" s="96"/>
      <c r="GL173" s="96"/>
      <c r="GM173" s="96"/>
      <c r="GN173" s="96"/>
      <c r="GO173" s="96"/>
      <c r="GP173" s="96"/>
    </row>
    <row r="174" spans="1:198" ht="15" hidden="1" customHeight="1">
      <c r="A174" s="349"/>
      <c r="B174" s="564"/>
      <c r="C174" s="351"/>
      <c r="D174" s="351"/>
      <c r="E174" s="353"/>
      <c r="F174" s="354"/>
      <c r="G174" s="514"/>
      <c r="H174" s="200"/>
      <c r="I174" s="166" t="s">
        <v>46</v>
      </c>
      <c r="J174" s="164">
        <f>218642</f>
        <v>218642</v>
      </c>
      <c r="K174" s="186"/>
      <c r="L174" s="186"/>
      <c r="M174" s="186"/>
      <c r="N174" s="186"/>
      <c r="O174" s="186"/>
      <c r="P174" s="186"/>
      <c r="Q174" s="186"/>
      <c r="R174" s="186"/>
      <c r="S174" s="186"/>
      <c r="T174" s="186"/>
      <c r="U174" s="186"/>
      <c r="V174" s="186"/>
      <c r="W174" s="186"/>
      <c r="X174" s="435"/>
      <c r="Y174" s="40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96"/>
      <c r="CB174" s="96"/>
      <c r="CC174" s="96"/>
      <c r="CD174" s="96"/>
      <c r="CE174" s="96"/>
      <c r="CF174" s="96"/>
      <c r="CG174" s="96"/>
      <c r="CH174" s="96"/>
      <c r="CI174" s="96"/>
      <c r="CJ174" s="96"/>
      <c r="CK174" s="96"/>
      <c r="CL174" s="96"/>
      <c r="CM174" s="96"/>
      <c r="CN174" s="96"/>
      <c r="CO174" s="96"/>
      <c r="CP174" s="96"/>
      <c r="CQ174" s="96"/>
      <c r="CR174" s="96"/>
      <c r="CS174" s="96"/>
      <c r="CT174" s="96"/>
      <c r="CU174" s="96"/>
      <c r="CV174" s="96"/>
      <c r="CW174" s="96"/>
      <c r="CX174" s="96"/>
      <c r="CY174" s="96"/>
      <c r="CZ174" s="96"/>
      <c r="DA174" s="96"/>
      <c r="DB174" s="96"/>
      <c r="DC174" s="96"/>
      <c r="DD174" s="96"/>
      <c r="DE174" s="96"/>
      <c r="DF174" s="96"/>
      <c r="DG174" s="96"/>
      <c r="DH174" s="96"/>
      <c r="DI174" s="96"/>
      <c r="DJ174" s="96"/>
      <c r="DK174" s="96"/>
      <c r="DL174" s="96"/>
      <c r="DM174" s="96"/>
      <c r="DN174" s="96"/>
      <c r="DO174" s="96"/>
      <c r="DP174" s="96"/>
      <c r="DQ174" s="96"/>
      <c r="DR174" s="96"/>
      <c r="DS174" s="96"/>
      <c r="DT174" s="96"/>
      <c r="DU174" s="96"/>
      <c r="DV174" s="96"/>
      <c r="DW174" s="96"/>
      <c r="DX174" s="96"/>
      <c r="DY174" s="96"/>
      <c r="DZ174" s="96"/>
      <c r="EA174" s="96"/>
      <c r="EB174" s="96"/>
      <c r="EC174" s="96"/>
      <c r="ED174" s="96"/>
      <c r="EE174" s="96"/>
      <c r="EF174" s="96"/>
      <c r="EG174" s="96"/>
      <c r="EH174" s="96"/>
      <c r="EI174" s="96"/>
      <c r="EJ174" s="96"/>
      <c r="EK174" s="96"/>
      <c r="EL174" s="96"/>
      <c r="EM174" s="96"/>
      <c r="EN174" s="96"/>
      <c r="EO174" s="96"/>
      <c r="EP174" s="96"/>
      <c r="EQ174" s="96"/>
      <c r="ER174" s="96"/>
      <c r="ES174" s="96"/>
      <c r="ET174" s="96"/>
      <c r="EU174" s="96"/>
      <c r="EV174" s="96"/>
      <c r="EW174" s="96"/>
      <c r="EX174" s="96"/>
      <c r="EY174" s="96"/>
      <c r="EZ174" s="96"/>
      <c r="FA174" s="96"/>
      <c r="FB174" s="96"/>
      <c r="FC174" s="96"/>
      <c r="FD174" s="96"/>
      <c r="FE174" s="96"/>
      <c r="FF174" s="96"/>
      <c r="FG174" s="96"/>
      <c r="FH174" s="96"/>
      <c r="FI174" s="96"/>
      <c r="FJ174" s="96"/>
      <c r="FK174" s="96"/>
      <c r="FL174" s="96"/>
      <c r="FM174" s="96"/>
      <c r="FN174" s="96"/>
      <c r="FO174" s="96"/>
      <c r="FP174" s="96"/>
      <c r="FQ174" s="96"/>
      <c r="FR174" s="96"/>
      <c r="FS174" s="96"/>
      <c r="FT174" s="96"/>
      <c r="FU174" s="96"/>
      <c r="FV174" s="96"/>
      <c r="FW174" s="96"/>
      <c r="FX174" s="96"/>
      <c r="FY174" s="96"/>
      <c r="FZ174" s="96"/>
      <c r="GA174" s="96"/>
      <c r="GB174" s="96"/>
      <c r="GC174" s="96"/>
      <c r="GD174" s="96"/>
      <c r="GE174" s="96"/>
      <c r="GF174" s="96"/>
      <c r="GG174" s="96"/>
      <c r="GH174" s="96"/>
      <c r="GI174" s="96"/>
      <c r="GJ174" s="96"/>
      <c r="GK174" s="96"/>
      <c r="GL174" s="96"/>
      <c r="GM174" s="96"/>
      <c r="GN174" s="96"/>
      <c r="GO174" s="96"/>
      <c r="GP174" s="96"/>
    </row>
    <row r="175" spans="1:198" ht="15.75" hidden="1" customHeight="1">
      <c r="A175" s="349"/>
      <c r="B175" s="564"/>
      <c r="C175" s="351"/>
      <c r="D175" s="351"/>
      <c r="E175" s="353"/>
      <c r="F175" s="354"/>
      <c r="G175" s="514"/>
      <c r="H175" s="170"/>
      <c r="I175" s="155" t="s">
        <v>33</v>
      </c>
      <c r="J175" s="199"/>
      <c r="K175" s="186"/>
      <c r="L175" s="186"/>
      <c r="M175" s="186"/>
      <c r="N175" s="186"/>
      <c r="O175" s="186"/>
      <c r="P175" s="186"/>
      <c r="Q175" s="186"/>
      <c r="R175" s="186"/>
      <c r="S175" s="186"/>
      <c r="T175" s="186"/>
      <c r="U175" s="186"/>
      <c r="V175" s="186"/>
      <c r="W175" s="186"/>
      <c r="X175" s="435"/>
      <c r="Y175" s="40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96"/>
      <c r="CB175" s="96"/>
      <c r="CC175" s="96"/>
      <c r="CD175" s="96"/>
      <c r="CE175" s="96"/>
      <c r="CF175" s="96"/>
      <c r="CG175" s="96"/>
      <c r="CH175" s="96"/>
      <c r="CI175" s="96"/>
      <c r="CJ175" s="96"/>
      <c r="CK175" s="96"/>
      <c r="CL175" s="96"/>
      <c r="CM175" s="96"/>
      <c r="CN175" s="96"/>
      <c r="CO175" s="96"/>
      <c r="CP175" s="96"/>
      <c r="CQ175" s="96"/>
      <c r="CR175" s="96"/>
      <c r="CS175" s="96"/>
      <c r="CT175" s="96"/>
      <c r="CU175" s="96"/>
      <c r="CV175" s="96"/>
      <c r="CW175" s="96"/>
      <c r="CX175" s="96"/>
      <c r="CY175" s="96"/>
      <c r="CZ175" s="96"/>
      <c r="DA175" s="96"/>
      <c r="DB175" s="96"/>
      <c r="DC175" s="96"/>
      <c r="DD175" s="96"/>
      <c r="DE175" s="96"/>
      <c r="DF175" s="96"/>
      <c r="DG175" s="96"/>
      <c r="DH175" s="96"/>
      <c r="DI175" s="96"/>
      <c r="DJ175" s="96"/>
      <c r="DK175" s="96"/>
      <c r="DL175" s="96"/>
      <c r="DM175" s="96"/>
      <c r="DN175" s="96"/>
      <c r="DO175" s="96"/>
      <c r="DP175" s="96"/>
      <c r="DQ175" s="96"/>
      <c r="DR175" s="96"/>
      <c r="DS175" s="96"/>
      <c r="DT175" s="96"/>
      <c r="DU175" s="96"/>
      <c r="DV175" s="96"/>
      <c r="DW175" s="96"/>
      <c r="DX175" s="96"/>
      <c r="DY175" s="96"/>
      <c r="DZ175" s="96"/>
      <c r="EA175" s="96"/>
      <c r="EB175" s="96"/>
      <c r="EC175" s="96"/>
      <c r="ED175" s="96"/>
      <c r="EE175" s="96"/>
      <c r="EF175" s="96"/>
      <c r="EG175" s="96"/>
      <c r="EH175" s="96"/>
      <c r="EI175" s="96"/>
      <c r="EJ175" s="96"/>
      <c r="EK175" s="96"/>
      <c r="EL175" s="96"/>
      <c r="EM175" s="96"/>
      <c r="EN175" s="96"/>
      <c r="EO175" s="96"/>
      <c r="EP175" s="96"/>
      <c r="EQ175" s="96"/>
      <c r="ER175" s="96"/>
      <c r="ES175" s="96"/>
      <c r="ET175" s="96"/>
      <c r="EU175" s="96"/>
      <c r="EV175" s="96"/>
      <c r="EW175" s="96"/>
      <c r="EX175" s="96"/>
      <c r="EY175" s="96"/>
      <c r="EZ175" s="96"/>
      <c r="FA175" s="96"/>
      <c r="FB175" s="96"/>
      <c r="FC175" s="96"/>
      <c r="FD175" s="96"/>
      <c r="FE175" s="96"/>
      <c r="FF175" s="96"/>
      <c r="FG175" s="96"/>
      <c r="FH175" s="96"/>
      <c r="FI175" s="96"/>
      <c r="FJ175" s="96"/>
      <c r="FK175" s="96"/>
      <c r="FL175" s="96"/>
      <c r="FM175" s="96"/>
      <c r="FN175" s="96"/>
      <c r="FO175" s="96"/>
      <c r="FP175" s="96"/>
      <c r="FQ175" s="96"/>
      <c r="FR175" s="96"/>
      <c r="FS175" s="96"/>
      <c r="FT175" s="96"/>
      <c r="FU175" s="96"/>
      <c r="FV175" s="96"/>
      <c r="FW175" s="96"/>
      <c r="FX175" s="96"/>
      <c r="FY175" s="96"/>
      <c r="FZ175" s="96"/>
      <c r="GA175" s="96"/>
      <c r="GB175" s="96"/>
      <c r="GC175" s="96"/>
      <c r="GD175" s="96"/>
      <c r="GE175" s="96"/>
      <c r="GF175" s="96"/>
      <c r="GG175" s="96"/>
      <c r="GH175" s="96"/>
      <c r="GI175" s="96"/>
      <c r="GJ175" s="96"/>
      <c r="GK175" s="96"/>
      <c r="GL175" s="96"/>
      <c r="GM175" s="96"/>
      <c r="GN175" s="96"/>
      <c r="GO175" s="96"/>
      <c r="GP175" s="96"/>
    </row>
    <row r="176" spans="1:198" ht="8.25" hidden="1" customHeight="1">
      <c r="A176" s="349"/>
      <c r="B176" s="564"/>
      <c r="C176" s="351"/>
      <c r="D176" s="351"/>
      <c r="E176" s="353"/>
      <c r="F176" s="354"/>
      <c r="G176" s="514"/>
      <c r="H176" s="170"/>
      <c r="I176" s="160" t="s">
        <v>26</v>
      </c>
      <c r="J176" s="161">
        <f>SUM(J172:J175)</f>
        <v>3470603</v>
      </c>
      <c r="K176" s="207">
        <f t="shared" ref="K176:W176" si="50">SUM(K172:K175)</f>
        <v>0</v>
      </c>
      <c r="L176" s="207">
        <f t="shared" si="50"/>
        <v>0</v>
      </c>
      <c r="M176" s="161">
        <f>SUM(M172:M175)</f>
        <v>0</v>
      </c>
      <c r="N176" s="162">
        <f t="shared" si="50"/>
        <v>0</v>
      </c>
      <c r="O176" s="162">
        <f t="shared" si="50"/>
        <v>0</v>
      </c>
      <c r="P176" s="162">
        <f t="shared" si="50"/>
        <v>0</v>
      </c>
      <c r="Q176" s="162">
        <f t="shared" si="50"/>
        <v>0</v>
      </c>
      <c r="R176" s="162">
        <f t="shared" si="50"/>
        <v>0</v>
      </c>
      <c r="S176" s="162">
        <f t="shared" si="50"/>
        <v>0</v>
      </c>
      <c r="T176" s="162">
        <f t="shared" si="50"/>
        <v>0</v>
      </c>
      <c r="U176" s="162">
        <f t="shared" si="50"/>
        <v>0</v>
      </c>
      <c r="V176" s="162">
        <f t="shared" si="50"/>
        <v>0</v>
      </c>
      <c r="W176" s="162">
        <f t="shared" si="50"/>
        <v>0</v>
      </c>
      <c r="X176" s="435"/>
      <c r="Y176" s="40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96"/>
      <c r="CO176" s="96"/>
      <c r="CP176" s="96"/>
      <c r="CQ176" s="96"/>
      <c r="CR176" s="96"/>
      <c r="CS176" s="96"/>
      <c r="CT176" s="96"/>
      <c r="CU176" s="96"/>
      <c r="CV176" s="96"/>
      <c r="CW176" s="96"/>
      <c r="CX176" s="96"/>
      <c r="CY176" s="96"/>
      <c r="CZ176" s="96"/>
      <c r="DA176" s="96"/>
      <c r="DB176" s="96"/>
      <c r="DC176" s="96"/>
      <c r="DD176" s="96"/>
      <c r="DE176" s="96"/>
      <c r="DF176" s="96"/>
      <c r="DG176" s="96"/>
      <c r="DH176" s="96"/>
      <c r="DI176" s="96"/>
      <c r="DJ176" s="96"/>
      <c r="DK176" s="96"/>
      <c r="DL176" s="96"/>
      <c r="DM176" s="96"/>
      <c r="DN176" s="96"/>
      <c r="DO176" s="96"/>
      <c r="DP176" s="96"/>
      <c r="DQ176" s="96"/>
      <c r="DR176" s="96"/>
      <c r="DS176" s="96"/>
      <c r="DT176" s="96"/>
      <c r="DU176" s="96"/>
      <c r="DV176" s="96"/>
      <c r="DW176" s="96"/>
      <c r="DX176" s="96"/>
      <c r="DY176" s="96"/>
      <c r="DZ176" s="96"/>
      <c r="EA176" s="96"/>
      <c r="EB176" s="96"/>
      <c r="EC176" s="96"/>
      <c r="ED176" s="96"/>
      <c r="EE176" s="96"/>
      <c r="EF176" s="96"/>
      <c r="EG176" s="96"/>
      <c r="EH176" s="96"/>
      <c r="EI176" s="96"/>
      <c r="EJ176" s="96"/>
      <c r="EK176" s="96"/>
      <c r="EL176" s="96"/>
      <c r="EM176" s="96"/>
      <c r="EN176" s="96"/>
      <c r="EO176" s="96"/>
      <c r="EP176" s="96"/>
      <c r="EQ176" s="96"/>
      <c r="ER176" s="96"/>
      <c r="ES176" s="96"/>
      <c r="ET176" s="96"/>
      <c r="EU176" s="96"/>
      <c r="EV176" s="96"/>
      <c r="EW176" s="96"/>
      <c r="EX176" s="96"/>
      <c r="EY176" s="96"/>
      <c r="EZ176" s="96"/>
      <c r="FA176" s="96"/>
      <c r="FB176" s="96"/>
      <c r="FC176" s="96"/>
      <c r="FD176" s="96"/>
      <c r="FE176" s="96"/>
      <c r="FF176" s="96"/>
      <c r="FG176" s="96"/>
      <c r="FH176" s="96"/>
      <c r="FI176" s="96"/>
      <c r="FJ176" s="96"/>
      <c r="FK176" s="96"/>
      <c r="FL176" s="96"/>
      <c r="FM176" s="96"/>
      <c r="FN176" s="96"/>
      <c r="FO176" s="96"/>
      <c r="FP176" s="96"/>
      <c r="FQ176" s="96"/>
      <c r="FR176" s="96"/>
      <c r="FS176" s="96"/>
      <c r="FT176" s="96"/>
      <c r="FU176" s="96"/>
      <c r="FV176" s="96"/>
      <c r="FW176" s="96"/>
      <c r="FX176" s="96"/>
      <c r="FY176" s="96"/>
      <c r="FZ176" s="96"/>
      <c r="GA176" s="96"/>
      <c r="GB176" s="96"/>
      <c r="GC176" s="96"/>
      <c r="GD176" s="96"/>
      <c r="GE176" s="96"/>
      <c r="GF176" s="96"/>
      <c r="GG176" s="96"/>
      <c r="GH176" s="96"/>
      <c r="GI176" s="96"/>
      <c r="GJ176" s="96"/>
      <c r="GK176" s="96"/>
      <c r="GL176" s="96"/>
      <c r="GM176" s="96"/>
      <c r="GN176" s="96"/>
      <c r="GO176" s="96"/>
      <c r="GP176" s="96"/>
    </row>
    <row r="177" spans="1:198" ht="15" customHeight="1">
      <c r="A177" s="349">
        <v>1</v>
      </c>
      <c r="B177" s="564" t="s">
        <v>44</v>
      </c>
      <c r="C177" s="351">
        <v>2014</v>
      </c>
      <c r="D177" s="351">
        <v>2032</v>
      </c>
      <c r="E177" s="353" t="s">
        <v>265</v>
      </c>
      <c r="F177" s="388">
        <f>2094946+X177+6164</f>
        <v>3371110</v>
      </c>
      <c r="G177" s="267" t="s">
        <v>156</v>
      </c>
      <c r="H177" s="200">
        <v>6050</v>
      </c>
      <c r="I177" s="166" t="s">
        <v>28</v>
      </c>
      <c r="J177" s="156">
        <v>310000</v>
      </c>
      <c r="K177" s="164">
        <v>24870</v>
      </c>
      <c r="L177" s="164"/>
      <c r="M177" s="164"/>
      <c r="N177" s="164">
        <v>22500</v>
      </c>
      <c r="O177" s="164">
        <f>50000+50000</f>
        <v>100000</v>
      </c>
      <c r="P177" s="164">
        <v>137500</v>
      </c>
      <c r="Q177" s="164">
        <v>50000</v>
      </c>
      <c r="R177" s="164">
        <v>50000</v>
      </c>
      <c r="S177" s="164">
        <v>62500</v>
      </c>
      <c r="T177" s="164">
        <v>75000</v>
      </c>
      <c r="U177" s="164">
        <v>137500</v>
      </c>
      <c r="V177" s="157"/>
      <c r="W177" s="157"/>
      <c r="X177" s="356">
        <f>SUM(M181:W181)</f>
        <v>1270000</v>
      </c>
      <c r="Y177" s="138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96"/>
      <c r="CB177" s="96"/>
      <c r="CC177" s="96"/>
      <c r="CD177" s="96"/>
      <c r="CE177" s="96"/>
      <c r="CF177" s="96"/>
      <c r="CG177" s="96"/>
      <c r="CH177" s="96"/>
      <c r="CI177" s="96"/>
      <c r="CJ177" s="96"/>
      <c r="CK177" s="96"/>
      <c r="CL177" s="96"/>
      <c r="CM177" s="96"/>
      <c r="CN177" s="96"/>
      <c r="CO177" s="96"/>
      <c r="CP177" s="96"/>
      <c r="CQ177" s="96"/>
      <c r="CR177" s="96"/>
      <c r="CS177" s="96"/>
      <c r="CT177" s="96"/>
      <c r="CU177" s="96"/>
      <c r="CV177" s="96"/>
      <c r="CW177" s="96"/>
      <c r="CX177" s="96"/>
      <c r="CY177" s="96"/>
      <c r="CZ177" s="96"/>
      <c r="DA177" s="96"/>
      <c r="DB177" s="96"/>
      <c r="DC177" s="96"/>
      <c r="DD177" s="96"/>
      <c r="DE177" s="96"/>
      <c r="DF177" s="96"/>
      <c r="DG177" s="96"/>
      <c r="DH177" s="96"/>
      <c r="DI177" s="96"/>
      <c r="DJ177" s="96"/>
      <c r="DK177" s="96"/>
      <c r="DL177" s="96"/>
      <c r="DM177" s="96"/>
      <c r="DN177" s="96"/>
      <c r="DO177" s="96"/>
      <c r="DP177" s="96"/>
      <c r="DQ177" s="96"/>
      <c r="DR177" s="96"/>
      <c r="DS177" s="96"/>
      <c r="DT177" s="96"/>
      <c r="DU177" s="96"/>
      <c r="DV177" s="96"/>
      <c r="DW177" s="96"/>
      <c r="DX177" s="96"/>
      <c r="DY177" s="96"/>
      <c r="DZ177" s="96"/>
      <c r="EA177" s="96"/>
      <c r="EB177" s="96"/>
      <c r="EC177" s="96"/>
      <c r="ED177" s="96"/>
      <c r="EE177" s="96"/>
      <c r="EF177" s="96"/>
      <c r="EG177" s="96"/>
      <c r="EH177" s="96"/>
      <c r="EI177" s="96"/>
      <c r="EJ177" s="96"/>
      <c r="EK177" s="96"/>
      <c r="EL177" s="96"/>
      <c r="EM177" s="96"/>
      <c r="EN177" s="96"/>
      <c r="EO177" s="96"/>
      <c r="EP177" s="96"/>
      <c r="EQ177" s="96"/>
      <c r="ER177" s="96"/>
      <c r="ES177" s="96"/>
      <c r="ET177" s="96"/>
      <c r="EU177" s="96"/>
      <c r="EV177" s="96"/>
      <c r="EW177" s="96"/>
      <c r="EX177" s="96"/>
      <c r="EY177" s="96"/>
      <c r="EZ177" s="96"/>
      <c r="FA177" s="96"/>
      <c r="FB177" s="96"/>
      <c r="FC177" s="96"/>
      <c r="FD177" s="96"/>
      <c r="FE177" s="96"/>
      <c r="FF177" s="96"/>
      <c r="FG177" s="96"/>
      <c r="FH177" s="96"/>
      <c r="FI177" s="96"/>
      <c r="FJ177" s="96"/>
      <c r="FK177" s="96"/>
      <c r="FL177" s="96"/>
      <c r="FM177" s="96"/>
      <c r="FN177" s="96"/>
      <c r="FO177" s="96"/>
      <c r="FP177" s="96"/>
      <c r="FQ177" s="96"/>
      <c r="FR177" s="96"/>
      <c r="FS177" s="96"/>
      <c r="FT177" s="96"/>
      <c r="FU177" s="96"/>
      <c r="FV177" s="96"/>
      <c r="FW177" s="96"/>
      <c r="FX177" s="96"/>
      <c r="FY177" s="96"/>
      <c r="FZ177" s="96"/>
      <c r="GA177" s="96"/>
      <c r="GB177" s="96"/>
      <c r="GC177" s="96"/>
      <c r="GD177" s="96"/>
      <c r="GE177" s="96"/>
      <c r="GF177" s="96"/>
      <c r="GG177" s="96"/>
      <c r="GH177" s="96"/>
      <c r="GI177" s="96"/>
      <c r="GJ177" s="96"/>
      <c r="GK177" s="96"/>
      <c r="GL177" s="96"/>
      <c r="GM177" s="96"/>
      <c r="GN177" s="96"/>
      <c r="GO177" s="96"/>
      <c r="GP177" s="96"/>
    </row>
    <row r="178" spans="1:198" ht="15" customHeight="1">
      <c r="A178" s="349"/>
      <c r="B178" s="564"/>
      <c r="C178" s="351"/>
      <c r="D178" s="351"/>
      <c r="E178" s="353"/>
      <c r="F178" s="388"/>
      <c r="G178" s="267" t="s">
        <v>157</v>
      </c>
      <c r="H178" s="200">
        <v>6050</v>
      </c>
      <c r="I178" s="166" t="s">
        <v>28</v>
      </c>
      <c r="J178" s="187"/>
      <c r="K178" s="169"/>
      <c r="L178" s="164"/>
      <c r="M178" s="164"/>
      <c r="N178" s="164">
        <v>22500</v>
      </c>
      <c r="O178" s="164">
        <f>50000+50000</f>
        <v>100000</v>
      </c>
      <c r="P178" s="156">
        <v>137500</v>
      </c>
      <c r="Q178" s="156">
        <v>50000</v>
      </c>
      <c r="R178" s="156">
        <v>50000</v>
      </c>
      <c r="S178" s="156">
        <v>62500</v>
      </c>
      <c r="T178" s="156">
        <v>75000</v>
      </c>
      <c r="U178" s="156">
        <v>137500</v>
      </c>
      <c r="V178" s="158"/>
      <c r="W178" s="158"/>
      <c r="X178" s="356"/>
      <c r="Y178" s="40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96"/>
      <c r="CB178" s="96"/>
      <c r="CC178" s="96"/>
      <c r="CD178" s="96"/>
      <c r="CE178" s="96"/>
      <c r="CF178" s="96"/>
      <c r="CG178" s="96"/>
      <c r="CH178" s="96"/>
      <c r="CI178" s="96"/>
      <c r="CJ178" s="96"/>
      <c r="CK178" s="96"/>
      <c r="CL178" s="96"/>
      <c r="CM178" s="96"/>
      <c r="CN178" s="96"/>
      <c r="CO178" s="96"/>
      <c r="CP178" s="96"/>
      <c r="CQ178" s="96"/>
      <c r="CR178" s="96"/>
      <c r="CS178" s="96"/>
      <c r="CT178" s="96"/>
      <c r="CU178" s="96"/>
      <c r="CV178" s="96"/>
      <c r="CW178" s="96"/>
      <c r="CX178" s="96"/>
      <c r="CY178" s="96"/>
      <c r="CZ178" s="96"/>
      <c r="DA178" s="96"/>
      <c r="DB178" s="96"/>
      <c r="DC178" s="96"/>
      <c r="DD178" s="96"/>
      <c r="DE178" s="96"/>
      <c r="DF178" s="96"/>
      <c r="DG178" s="96"/>
      <c r="DH178" s="96"/>
      <c r="DI178" s="96"/>
      <c r="DJ178" s="96"/>
      <c r="DK178" s="96"/>
      <c r="DL178" s="96"/>
      <c r="DM178" s="96"/>
      <c r="DN178" s="96"/>
      <c r="DO178" s="96"/>
      <c r="DP178" s="96"/>
      <c r="DQ178" s="96"/>
      <c r="DR178" s="96"/>
      <c r="DS178" s="96"/>
      <c r="DT178" s="96"/>
      <c r="DU178" s="96"/>
      <c r="DV178" s="96"/>
      <c r="DW178" s="96"/>
      <c r="DX178" s="96"/>
      <c r="DY178" s="96"/>
      <c r="DZ178" s="96"/>
      <c r="EA178" s="96"/>
      <c r="EB178" s="96"/>
      <c r="EC178" s="96"/>
      <c r="ED178" s="96"/>
      <c r="EE178" s="96"/>
      <c r="EF178" s="96"/>
      <c r="EG178" s="96"/>
      <c r="EH178" s="96"/>
      <c r="EI178" s="96"/>
      <c r="EJ178" s="96"/>
      <c r="EK178" s="96"/>
      <c r="EL178" s="96"/>
      <c r="EM178" s="96"/>
      <c r="EN178" s="96"/>
      <c r="EO178" s="96"/>
      <c r="EP178" s="96"/>
      <c r="EQ178" s="96"/>
      <c r="ER178" s="96"/>
      <c r="ES178" s="96"/>
      <c r="ET178" s="96"/>
      <c r="EU178" s="96"/>
      <c r="EV178" s="96"/>
      <c r="EW178" s="96"/>
      <c r="EX178" s="96"/>
      <c r="EY178" s="96"/>
      <c r="EZ178" s="96"/>
      <c r="FA178" s="96"/>
      <c r="FB178" s="96"/>
      <c r="FC178" s="96"/>
      <c r="FD178" s="96"/>
      <c r="FE178" s="96"/>
      <c r="FF178" s="96"/>
      <c r="FG178" s="96"/>
      <c r="FH178" s="96"/>
      <c r="FI178" s="96"/>
      <c r="FJ178" s="96"/>
      <c r="FK178" s="96"/>
      <c r="FL178" s="96"/>
      <c r="FM178" s="96"/>
      <c r="FN178" s="96"/>
      <c r="FO178" s="96"/>
      <c r="FP178" s="96"/>
      <c r="FQ178" s="96"/>
      <c r="FR178" s="96"/>
      <c r="FS178" s="96"/>
      <c r="FT178" s="96"/>
      <c r="FU178" s="96"/>
      <c r="FV178" s="96"/>
      <c r="FW178" s="96"/>
      <c r="FX178" s="96"/>
      <c r="FY178" s="96"/>
      <c r="FZ178" s="96"/>
      <c r="GA178" s="96"/>
      <c r="GB178" s="96"/>
      <c r="GC178" s="96"/>
      <c r="GD178" s="96"/>
      <c r="GE178" s="96"/>
      <c r="GF178" s="96"/>
      <c r="GG178" s="96"/>
      <c r="GH178" s="96"/>
      <c r="GI178" s="96"/>
      <c r="GJ178" s="96"/>
      <c r="GK178" s="96"/>
      <c r="GL178" s="96"/>
      <c r="GM178" s="96"/>
      <c r="GN178" s="96"/>
      <c r="GO178" s="96"/>
      <c r="GP178" s="96"/>
    </row>
    <row r="179" spans="1:198" ht="15" customHeight="1">
      <c r="A179" s="349"/>
      <c r="B179" s="564"/>
      <c r="C179" s="351"/>
      <c r="D179" s="351"/>
      <c r="E179" s="353"/>
      <c r="F179" s="388"/>
      <c r="G179" s="269"/>
      <c r="H179" s="170"/>
      <c r="I179" s="155" t="s">
        <v>30</v>
      </c>
      <c r="J179" s="199"/>
      <c r="K179" s="199"/>
      <c r="L179" s="199"/>
      <c r="M179" s="164"/>
      <c r="N179" s="199"/>
      <c r="O179" s="199"/>
      <c r="P179" s="186"/>
      <c r="Q179" s="186"/>
      <c r="R179" s="186"/>
      <c r="S179" s="186"/>
      <c r="T179" s="186"/>
      <c r="U179" s="186"/>
      <c r="V179" s="186"/>
      <c r="W179" s="186"/>
      <c r="X179" s="356"/>
      <c r="Y179" s="40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96"/>
      <c r="CB179" s="96"/>
      <c r="CC179" s="96"/>
      <c r="CD179" s="96"/>
      <c r="CE179" s="96"/>
      <c r="CF179" s="96"/>
      <c r="CG179" s="96"/>
      <c r="CH179" s="96"/>
      <c r="CI179" s="96"/>
      <c r="CJ179" s="96"/>
      <c r="CK179" s="96"/>
      <c r="CL179" s="96"/>
      <c r="CM179" s="96"/>
      <c r="CN179" s="96"/>
      <c r="CO179" s="96"/>
      <c r="CP179" s="96"/>
      <c r="CQ179" s="96"/>
      <c r="CR179" s="96"/>
      <c r="CS179" s="96"/>
      <c r="CT179" s="96"/>
      <c r="CU179" s="96"/>
      <c r="CV179" s="96"/>
      <c r="CW179" s="96"/>
      <c r="CX179" s="96"/>
      <c r="CY179" s="96"/>
      <c r="CZ179" s="96"/>
      <c r="DA179" s="96"/>
      <c r="DB179" s="96"/>
      <c r="DC179" s="96"/>
      <c r="DD179" s="96"/>
      <c r="DE179" s="96"/>
      <c r="DF179" s="96"/>
      <c r="DG179" s="96"/>
      <c r="DH179" s="96"/>
      <c r="DI179" s="96"/>
      <c r="DJ179" s="96"/>
      <c r="DK179" s="96"/>
      <c r="DL179" s="96"/>
      <c r="DM179" s="96"/>
      <c r="DN179" s="96"/>
      <c r="DO179" s="96"/>
      <c r="DP179" s="96"/>
      <c r="DQ179" s="96"/>
      <c r="DR179" s="96"/>
      <c r="DS179" s="96"/>
      <c r="DT179" s="96"/>
      <c r="DU179" s="96"/>
      <c r="DV179" s="96"/>
      <c r="DW179" s="96"/>
      <c r="DX179" s="96"/>
      <c r="DY179" s="96"/>
      <c r="DZ179" s="96"/>
      <c r="EA179" s="96"/>
      <c r="EB179" s="96"/>
      <c r="EC179" s="96"/>
      <c r="ED179" s="96"/>
      <c r="EE179" s="96"/>
      <c r="EF179" s="96"/>
      <c r="EG179" s="96"/>
      <c r="EH179" s="96"/>
      <c r="EI179" s="96"/>
      <c r="EJ179" s="96"/>
      <c r="EK179" s="96"/>
      <c r="EL179" s="96"/>
      <c r="EM179" s="96"/>
      <c r="EN179" s="96"/>
      <c r="EO179" s="96"/>
      <c r="EP179" s="96"/>
      <c r="EQ179" s="96"/>
      <c r="ER179" s="96"/>
      <c r="ES179" s="96"/>
      <c r="ET179" s="96"/>
      <c r="EU179" s="96"/>
      <c r="EV179" s="96"/>
      <c r="EW179" s="96"/>
      <c r="EX179" s="96"/>
      <c r="EY179" s="96"/>
      <c r="EZ179" s="96"/>
      <c r="FA179" s="96"/>
      <c r="FB179" s="96"/>
      <c r="FC179" s="96"/>
      <c r="FD179" s="96"/>
      <c r="FE179" s="96"/>
      <c r="FF179" s="96"/>
      <c r="FG179" s="96"/>
      <c r="FH179" s="96"/>
      <c r="FI179" s="96"/>
      <c r="FJ179" s="96"/>
      <c r="FK179" s="96"/>
      <c r="FL179" s="96"/>
      <c r="FM179" s="96"/>
      <c r="FN179" s="96"/>
      <c r="FO179" s="96"/>
      <c r="FP179" s="96"/>
      <c r="FQ179" s="96"/>
      <c r="FR179" s="96"/>
      <c r="FS179" s="96"/>
      <c r="FT179" s="96"/>
      <c r="FU179" s="96"/>
      <c r="FV179" s="96"/>
      <c r="FW179" s="96"/>
      <c r="FX179" s="96"/>
      <c r="FY179" s="96"/>
      <c r="FZ179" s="96"/>
      <c r="GA179" s="96"/>
      <c r="GB179" s="96"/>
      <c r="GC179" s="96"/>
      <c r="GD179" s="96"/>
      <c r="GE179" s="96"/>
      <c r="GF179" s="96"/>
      <c r="GG179" s="96"/>
      <c r="GH179" s="96"/>
      <c r="GI179" s="96"/>
      <c r="GJ179" s="96"/>
      <c r="GK179" s="96"/>
      <c r="GL179" s="96"/>
      <c r="GM179" s="96"/>
      <c r="GN179" s="96"/>
      <c r="GO179" s="96"/>
      <c r="GP179" s="96"/>
    </row>
    <row r="180" spans="1:198" ht="15" customHeight="1">
      <c r="A180" s="349"/>
      <c r="B180" s="564"/>
      <c r="C180" s="351"/>
      <c r="D180" s="351"/>
      <c r="E180" s="353"/>
      <c r="F180" s="388"/>
      <c r="G180" s="269"/>
      <c r="H180" s="170"/>
      <c r="I180" s="155" t="s">
        <v>33</v>
      </c>
      <c r="J180" s="186"/>
      <c r="K180" s="186"/>
      <c r="L180" s="186"/>
      <c r="M180" s="157"/>
      <c r="N180" s="186"/>
      <c r="O180" s="186"/>
      <c r="P180" s="186"/>
      <c r="Q180" s="186"/>
      <c r="R180" s="186"/>
      <c r="S180" s="186"/>
      <c r="T180" s="186"/>
      <c r="U180" s="186"/>
      <c r="V180" s="186"/>
      <c r="W180" s="186"/>
      <c r="X180" s="356"/>
      <c r="Y180" s="40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6"/>
      <c r="AV180" s="96"/>
      <c r="AW180" s="96"/>
      <c r="AX180" s="96"/>
      <c r="AY180" s="96"/>
      <c r="AZ180" s="96"/>
      <c r="BA180" s="96"/>
      <c r="BB180" s="96"/>
      <c r="BC180" s="96"/>
      <c r="BD180" s="96"/>
      <c r="BE180" s="96"/>
      <c r="BF180" s="96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6"/>
      <c r="BS180" s="96"/>
      <c r="BT180" s="96"/>
      <c r="BU180" s="96"/>
      <c r="BV180" s="96"/>
      <c r="BW180" s="96"/>
      <c r="BX180" s="96"/>
      <c r="BY180" s="96"/>
      <c r="BZ180" s="96"/>
      <c r="CA180" s="96"/>
      <c r="CB180" s="96"/>
      <c r="CC180" s="96"/>
      <c r="CD180" s="96"/>
      <c r="CE180" s="96"/>
      <c r="CF180" s="96"/>
      <c r="CG180" s="96"/>
      <c r="CH180" s="96"/>
      <c r="CI180" s="96"/>
      <c r="CJ180" s="96"/>
      <c r="CK180" s="96"/>
      <c r="CL180" s="96"/>
      <c r="CM180" s="96"/>
      <c r="CN180" s="96"/>
      <c r="CO180" s="96"/>
      <c r="CP180" s="96"/>
      <c r="CQ180" s="96"/>
      <c r="CR180" s="96"/>
      <c r="CS180" s="96"/>
      <c r="CT180" s="96"/>
      <c r="CU180" s="96"/>
      <c r="CV180" s="96"/>
      <c r="CW180" s="96"/>
      <c r="CX180" s="96"/>
      <c r="CY180" s="96"/>
      <c r="CZ180" s="96"/>
      <c r="DA180" s="96"/>
      <c r="DB180" s="96"/>
      <c r="DC180" s="96"/>
      <c r="DD180" s="96"/>
      <c r="DE180" s="96"/>
      <c r="DF180" s="96"/>
      <c r="DG180" s="96"/>
      <c r="DH180" s="96"/>
      <c r="DI180" s="96"/>
      <c r="DJ180" s="96"/>
      <c r="DK180" s="96"/>
      <c r="DL180" s="96"/>
      <c r="DM180" s="96"/>
      <c r="DN180" s="96"/>
      <c r="DO180" s="96"/>
      <c r="DP180" s="96"/>
      <c r="DQ180" s="96"/>
      <c r="DR180" s="96"/>
      <c r="DS180" s="96"/>
      <c r="DT180" s="96"/>
      <c r="DU180" s="96"/>
      <c r="DV180" s="96"/>
      <c r="DW180" s="96"/>
      <c r="DX180" s="96"/>
      <c r="DY180" s="96"/>
      <c r="DZ180" s="96"/>
      <c r="EA180" s="96"/>
      <c r="EB180" s="96"/>
      <c r="EC180" s="96"/>
      <c r="ED180" s="96"/>
      <c r="EE180" s="96"/>
      <c r="EF180" s="96"/>
      <c r="EG180" s="96"/>
      <c r="EH180" s="96"/>
      <c r="EI180" s="96"/>
      <c r="EJ180" s="96"/>
      <c r="EK180" s="96"/>
      <c r="EL180" s="96"/>
      <c r="EM180" s="96"/>
      <c r="EN180" s="96"/>
      <c r="EO180" s="96"/>
      <c r="EP180" s="96"/>
      <c r="EQ180" s="96"/>
      <c r="ER180" s="96"/>
      <c r="ES180" s="96"/>
      <c r="ET180" s="96"/>
      <c r="EU180" s="96"/>
      <c r="EV180" s="96"/>
      <c r="EW180" s="96"/>
      <c r="EX180" s="96"/>
      <c r="EY180" s="96"/>
      <c r="EZ180" s="96"/>
      <c r="FA180" s="96"/>
      <c r="FB180" s="96"/>
      <c r="FC180" s="96"/>
      <c r="FD180" s="96"/>
      <c r="FE180" s="96"/>
      <c r="FF180" s="96"/>
      <c r="FG180" s="96"/>
      <c r="FH180" s="96"/>
      <c r="FI180" s="96"/>
      <c r="FJ180" s="96"/>
      <c r="FK180" s="96"/>
      <c r="FL180" s="96"/>
      <c r="FM180" s="96"/>
      <c r="FN180" s="96"/>
      <c r="FO180" s="96"/>
      <c r="FP180" s="96"/>
      <c r="FQ180" s="96"/>
      <c r="FR180" s="96"/>
      <c r="FS180" s="96"/>
      <c r="FT180" s="96"/>
      <c r="FU180" s="96"/>
      <c r="FV180" s="96"/>
      <c r="FW180" s="96"/>
      <c r="FX180" s="96"/>
      <c r="FY180" s="96"/>
      <c r="FZ180" s="96"/>
      <c r="GA180" s="96"/>
      <c r="GB180" s="96"/>
      <c r="GC180" s="96"/>
      <c r="GD180" s="96"/>
      <c r="GE180" s="96"/>
      <c r="GF180" s="96"/>
      <c r="GG180" s="96"/>
      <c r="GH180" s="96"/>
      <c r="GI180" s="96"/>
      <c r="GJ180" s="96"/>
      <c r="GK180" s="96"/>
      <c r="GL180" s="96"/>
      <c r="GM180" s="96"/>
      <c r="GN180" s="96"/>
      <c r="GO180" s="96"/>
      <c r="GP180" s="96"/>
    </row>
    <row r="181" spans="1:198" ht="17.25" customHeight="1">
      <c r="A181" s="349"/>
      <c r="B181" s="564"/>
      <c r="C181" s="351"/>
      <c r="D181" s="351"/>
      <c r="E181" s="353"/>
      <c r="F181" s="388"/>
      <c r="G181" s="271"/>
      <c r="H181" s="170"/>
      <c r="I181" s="160" t="s">
        <v>26</v>
      </c>
      <c r="J181" s="161">
        <f t="shared" ref="J181:W181" si="51">SUM(J177:J180)</f>
        <v>310000</v>
      </c>
      <c r="K181" s="161">
        <f t="shared" si="51"/>
        <v>24870</v>
      </c>
      <c r="L181" s="161">
        <f t="shared" si="51"/>
        <v>0</v>
      </c>
      <c r="M181" s="161">
        <f t="shared" si="51"/>
        <v>0</v>
      </c>
      <c r="N181" s="217">
        <f t="shared" si="51"/>
        <v>45000</v>
      </c>
      <c r="O181" s="217">
        <f t="shared" si="51"/>
        <v>200000</v>
      </c>
      <c r="P181" s="217">
        <f t="shared" si="51"/>
        <v>275000</v>
      </c>
      <c r="Q181" s="161">
        <f t="shared" si="51"/>
        <v>100000</v>
      </c>
      <c r="R181" s="161">
        <f t="shared" si="51"/>
        <v>100000</v>
      </c>
      <c r="S181" s="161">
        <f t="shared" si="51"/>
        <v>125000</v>
      </c>
      <c r="T181" s="161">
        <f t="shared" si="51"/>
        <v>150000</v>
      </c>
      <c r="U181" s="161">
        <f t="shared" si="51"/>
        <v>275000</v>
      </c>
      <c r="V181" s="161">
        <f t="shared" si="51"/>
        <v>0</v>
      </c>
      <c r="W181" s="161">
        <f t="shared" si="51"/>
        <v>0</v>
      </c>
      <c r="X181" s="356"/>
      <c r="Y181" s="40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  <c r="AX181" s="96"/>
      <c r="AY181" s="96"/>
      <c r="AZ181" s="96"/>
      <c r="BA181" s="96"/>
      <c r="BB181" s="96"/>
      <c r="BC181" s="96"/>
      <c r="BD181" s="96"/>
      <c r="BE181" s="96"/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6"/>
      <c r="BS181" s="96"/>
      <c r="BT181" s="96"/>
      <c r="BU181" s="96"/>
      <c r="BV181" s="96"/>
      <c r="BW181" s="96"/>
      <c r="BX181" s="96"/>
      <c r="BY181" s="96"/>
      <c r="BZ181" s="96"/>
      <c r="CA181" s="96"/>
      <c r="CB181" s="96"/>
      <c r="CC181" s="96"/>
      <c r="CD181" s="96"/>
      <c r="CE181" s="96"/>
      <c r="CF181" s="96"/>
      <c r="CG181" s="96"/>
      <c r="CH181" s="96"/>
      <c r="CI181" s="96"/>
      <c r="CJ181" s="96"/>
      <c r="CK181" s="96"/>
      <c r="CL181" s="96"/>
      <c r="CM181" s="96"/>
      <c r="CN181" s="96"/>
      <c r="CO181" s="96"/>
      <c r="CP181" s="96"/>
      <c r="CQ181" s="96"/>
      <c r="CR181" s="96"/>
      <c r="CS181" s="96"/>
      <c r="CT181" s="96"/>
      <c r="CU181" s="96"/>
      <c r="CV181" s="96"/>
      <c r="CW181" s="96"/>
      <c r="CX181" s="96"/>
      <c r="CY181" s="96"/>
      <c r="CZ181" s="96"/>
      <c r="DA181" s="96"/>
      <c r="DB181" s="96"/>
      <c r="DC181" s="96"/>
      <c r="DD181" s="96"/>
      <c r="DE181" s="96"/>
      <c r="DF181" s="96"/>
      <c r="DG181" s="96"/>
      <c r="DH181" s="96"/>
      <c r="DI181" s="96"/>
      <c r="DJ181" s="96"/>
      <c r="DK181" s="96"/>
      <c r="DL181" s="96"/>
      <c r="DM181" s="96"/>
      <c r="DN181" s="96"/>
      <c r="DO181" s="96"/>
      <c r="DP181" s="96"/>
      <c r="DQ181" s="96"/>
      <c r="DR181" s="96"/>
      <c r="DS181" s="96"/>
      <c r="DT181" s="96"/>
      <c r="DU181" s="96"/>
      <c r="DV181" s="96"/>
      <c r="DW181" s="96"/>
      <c r="DX181" s="96"/>
      <c r="DY181" s="96"/>
      <c r="DZ181" s="96"/>
      <c r="EA181" s="96"/>
      <c r="EB181" s="96"/>
      <c r="EC181" s="96"/>
      <c r="ED181" s="96"/>
      <c r="EE181" s="96"/>
      <c r="EF181" s="96"/>
      <c r="EG181" s="96"/>
      <c r="EH181" s="96"/>
      <c r="EI181" s="96"/>
      <c r="EJ181" s="96"/>
      <c r="EK181" s="96"/>
      <c r="EL181" s="96"/>
      <c r="EM181" s="96"/>
      <c r="EN181" s="96"/>
      <c r="EO181" s="96"/>
      <c r="EP181" s="96"/>
      <c r="EQ181" s="96"/>
      <c r="ER181" s="96"/>
      <c r="ES181" s="96"/>
      <c r="ET181" s="96"/>
      <c r="EU181" s="96"/>
      <c r="EV181" s="96"/>
      <c r="EW181" s="96"/>
      <c r="EX181" s="96"/>
      <c r="EY181" s="96"/>
      <c r="EZ181" s="96"/>
      <c r="FA181" s="96"/>
      <c r="FB181" s="96"/>
      <c r="FC181" s="96"/>
      <c r="FD181" s="96"/>
      <c r="FE181" s="96"/>
      <c r="FF181" s="96"/>
      <c r="FG181" s="96"/>
      <c r="FH181" s="96"/>
      <c r="FI181" s="96"/>
      <c r="FJ181" s="96"/>
      <c r="FK181" s="96"/>
      <c r="FL181" s="96"/>
      <c r="FM181" s="96"/>
      <c r="FN181" s="96"/>
      <c r="FO181" s="96"/>
      <c r="FP181" s="96"/>
      <c r="FQ181" s="96"/>
      <c r="FR181" s="96"/>
      <c r="FS181" s="96"/>
      <c r="FT181" s="96"/>
      <c r="FU181" s="96"/>
      <c r="FV181" s="96"/>
      <c r="FW181" s="96"/>
      <c r="FX181" s="96"/>
      <c r="FY181" s="96"/>
      <c r="FZ181" s="96"/>
      <c r="GA181" s="96"/>
      <c r="GB181" s="96"/>
      <c r="GC181" s="96"/>
      <c r="GD181" s="96"/>
      <c r="GE181" s="96"/>
      <c r="GF181" s="96"/>
      <c r="GG181" s="96"/>
      <c r="GH181" s="96"/>
      <c r="GI181" s="96"/>
      <c r="GJ181" s="96"/>
      <c r="GK181" s="96"/>
      <c r="GL181" s="96"/>
      <c r="GM181" s="96"/>
      <c r="GN181" s="96"/>
      <c r="GO181" s="96"/>
      <c r="GP181" s="96"/>
    </row>
    <row r="182" spans="1:198" ht="12.75" customHeight="1">
      <c r="A182" s="349">
        <v>2</v>
      </c>
      <c r="B182" s="452" t="s">
        <v>250</v>
      </c>
      <c r="C182" s="351">
        <v>2015</v>
      </c>
      <c r="D182" s="351">
        <v>2030</v>
      </c>
      <c r="E182" s="353" t="s">
        <v>265</v>
      </c>
      <c r="F182" s="516">
        <f>1491381+X182+400000</f>
        <v>4191381</v>
      </c>
      <c r="G182" s="275" t="s">
        <v>156</v>
      </c>
      <c r="H182" s="270">
        <v>6050</v>
      </c>
      <c r="I182" s="166" t="s">
        <v>28</v>
      </c>
      <c r="J182" s="164">
        <f>38000+68000+104000</f>
        <v>210000</v>
      </c>
      <c r="K182" s="164">
        <v>142459</v>
      </c>
      <c r="L182" s="164"/>
      <c r="M182" s="164"/>
      <c r="N182" s="164">
        <v>62500</v>
      </c>
      <c r="O182" s="164">
        <v>200000</v>
      </c>
      <c r="P182" s="164">
        <v>287500</v>
      </c>
      <c r="Q182" s="164">
        <v>200000</v>
      </c>
      <c r="R182" s="164">
        <v>200000</v>
      </c>
      <c r="S182" s="164">
        <v>200000</v>
      </c>
      <c r="T182" s="157"/>
      <c r="U182" s="157"/>
      <c r="V182" s="157"/>
      <c r="W182" s="157"/>
      <c r="X182" s="435">
        <f>SUM(M186:W186)</f>
        <v>2300000</v>
      </c>
      <c r="Y182" s="138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96"/>
      <c r="CB182" s="96"/>
      <c r="CC182" s="96"/>
      <c r="CD182" s="96"/>
      <c r="CE182" s="96"/>
      <c r="CF182" s="96"/>
      <c r="CG182" s="96"/>
      <c r="CH182" s="96"/>
      <c r="CI182" s="96"/>
      <c r="CJ182" s="96"/>
      <c r="CK182" s="96"/>
      <c r="CL182" s="96"/>
      <c r="CM182" s="96"/>
      <c r="CN182" s="96"/>
      <c r="CO182" s="96"/>
      <c r="CP182" s="96"/>
      <c r="CQ182" s="96"/>
      <c r="CR182" s="96"/>
      <c r="CS182" s="96"/>
      <c r="CT182" s="96"/>
      <c r="CU182" s="96"/>
      <c r="CV182" s="96"/>
      <c r="CW182" s="96"/>
      <c r="CX182" s="96"/>
      <c r="CY182" s="96"/>
      <c r="CZ182" s="96"/>
      <c r="DA182" s="96"/>
      <c r="DB182" s="96"/>
      <c r="DC182" s="96"/>
      <c r="DD182" s="96"/>
      <c r="DE182" s="96"/>
      <c r="DF182" s="96"/>
      <c r="DG182" s="96"/>
      <c r="DH182" s="96"/>
      <c r="DI182" s="96"/>
      <c r="DJ182" s="96"/>
      <c r="DK182" s="96"/>
      <c r="DL182" s="96"/>
      <c r="DM182" s="96"/>
      <c r="DN182" s="96"/>
      <c r="DO182" s="96"/>
      <c r="DP182" s="96"/>
      <c r="DQ182" s="96"/>
      <c r="DR182" s="96"/>
      <c r="DS182" s="96"/>
      <c r="DT182" s="96"/>
      <c r="DU182" s="96"/>
      <c r="DV182" s="96"/>
      <c r="DW182" s="96"/>
      <c r="DX182" s="96"/>
      <c r="DY182" s="96"/>
      <c r="DZ182" s="96"/>
      <c r="EA182" s="96"/>
      <c r="EB182" s="96"/>
      <c r="EC182" s="96"/>
      <c r="ED182" s="96"/>
      <c r="EE182" s="96"/>
      <c r="EF182" s="96"/>
      <c r="EG182" s="96"/>
      <c r="EH182" s="96"/>
      <c r="EI182" s="96"/>
      <c r="EJ182" s="96"/>
      <c r="EK182" s="96"/>
      <c r="EL182" s="96"/>
      <c r="EM182" s="96"/>
      <c r="EN182" s="96"/>
      <c r="EO182" s="96"/>
      <c r="EP182" s="96"/>
      <c r="EQ182" s="96"/>
      <c r="ER182" s="96"/>
      <c r="ES182" s="96"/>
      <c r="ET182" s="96"/>
      <c r="EU182" s="96"/>
      <c r="EV182" s="96"/>
      <c r="EW182" s="96"/>
      <c r="EX182" s="96"/>
      <c r="EY182" s="96"/>
      <c r="EZ182" s="96"/>
      <c r="FA182" s="96"/>
      <c r="FB182" s="96"/>
      <c r="FC182" s="96"/>
      <c r="FD182" s="96"/>
      <c r="FE182" s="96"/>
      <c r="FF182" s="96"/>
      <c r="FG182" s="96"/>
      <c r="FH182" s="96"/>
      <c r="FI182" s="96"/>
      <c r="FJ182" s="96"/>
      <c r="FK182" s="96"/>
      <c r="FL182" s="96"/>
      <c r="FM182" s="96"/>
      <c r="FN182" s="96"/>
      <c r="FO182" s="96"/>
      <c r="FP182" s="96"/>
      <c r="FQ182" s="96"/>
      <c r="FR182" s="96"/>
      <c r="FS182" s="96"/>
      <c r="FT182" s="96"/>
      <c r="FU182" s="96"/>
      <c r="FV182" s="96"/>
      <c r="FW182" s="96"/>
      <c r="FX182" s="96"/>
      <c r="FY182" s="96"/>
      <c r="FZ182" s="96"/>
      <c r="GA182" s="96"/>
      <c r="GB182" s="96"/>
      <c r="GC182" s="96"/>
      <c r="GD182" s="96"/>
      <c r="GE182" s="96"/>
      <c r="GF182" s="96"/>
      <c r="GG182" s="96"/>
      <c r="GH182" s="96"/>
      <c r="GI182" s="96"/>
      <c r="GJ182" s="96"/>
      <c r="GK182" s="96"/>
      <c r="GL182" s="96"/>
      <c r="GM182" s="96"/>
      <c r="GN182" s="96"/>
      <c r="GO182" s="96"/>
      <c r="GP182" s="96"/>
    </row>
    <row r="183" spans="1:198" ht="12.75" customHeight="1">
      <c r="A183" s="349"/>
      <c r="B183" s="452"/>
      <c r="C183" s="351"/>
      <c r="D183" s="351"/>
      <c r="E183" s="353"/>
      <c r="F183" s="516"/>
      <c r="G183" s="274" t="s">
        <v>157</v>
      </c>
      <c r="H183" s="270">
        <v>6050</v>
      </c>
      <c r="I183" s="166" t="s">
        <v>28</v>
      </c>
      <c r="J183" s="164"/>
      <c r="K183" s="164"/>
      <c r="L183" s="164"/>
      <c r="M183" s="156"/>
      <c r="N183" s="164">
        <v>62500</v>
      </c>
      <c r="O183" s="164">
        <v>200000</v>
      </c>
      <c r="P183" s="164">
        <v>287500</v>
      </c>
      <c r="Q183" s="164">
        <v>200000</v>
      </c>
      <c r="R183" s="164">
        <v>200000</v>
      </c>
      <c r="S183" s="164">
        <v>200000</v>
      </c>
      <c r="T183" s="186"/>
      <c r="U183" s="186"/>
      <c r="V183" s="186"/>
      <c r="W183" s="186"/>
      <c r="X183" s="435"/>
      <c r="Y183" s="133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96"/>
      <c r="CB183" s="96"/>
      <c r="CC183" s="96"/>
      <c r="CD183" s="96"/>
      <c r="CE183" s="96"/>
      <c r="CF183" s="96"/>
      <c r="CG183" s="96"/>
      <c r="CH183" s="96"/>
      <c r="CI183" s="96"/>
      <c r="CJ183" s="96"/>
      <c r="CK183" s="96"/>
      <c r="CL183" s="96"/>
      <c r="CM183" s="96"/>
      <c r="CN183" s="96"/>
      <c r="CO183" s="96"/>
      <c r="CP183" s="96"/>
      <c r="CQ183" s="96"/>
      <c r="CR183" s="96"/>
      <c r="CS183" s="96"/>
      <c r="CT183" s="96"/>
      <c r="CU183" s="96"/>
      <c r="CV183" s="96"/>
      <c r="CW183" s="96"/>
      <c r="CX183" s="96"/>
      <c r="CY183" s="96"/>
      <c r="CZ183" s="96"/>
      <c r="DA183" s="96"/>
      <c r="DB183" s="96"/>
      <c r="DC183" s="96"/>
      <c r="DD183" s="96"/>
      <c r="DE183" s="96"/>
      <c r="DF183" s="96"/>
      <c r="DG183" s="96"/>
      <c r="DH183" s="96"/>
      <c r="DI183" s="96"/>
      <c r="DJ183" s="96"/>
      <c r="DK183" s="96"/>
      <c r="DL183" s="96"/>
      <c r="DM183" s="96"/>
      <c r="DN183" s="96"/>
      <c r="DO183" s="96"/>
      <c r="DP183" s="96"/>
      <c r="DQ183" s="96"/>
      <c r="DR183" s="96"/>
      <c r="DS183" s="96"/>
      <c r="DT183" s="96"/>
      <c r="DU183" s="96"/>
      <c r="DV183" s="96"/>
      <c r="DW183" s="96"/>
      <c r="DX183" s="96"/>
      <c r="DY183" s="96"/>
      <c r="DZ183" s="96"/>
      <c r="EA183" s="96"/>
      <c r="EB183" s="96"/>
      <c r="EC183" s="96"/>
      <c r="ED183" s="96"/>
      <c r="EE183" s="96"/>
      <c r="EF183" s="96"/>
      <c r="EG183" s="96"/>
      <c r="EH183" s="96"/>
      <c r="EI183" s="96"/>
      <c r="EJ183" s="96"/>
      <c r="EK183" s="96"/>
      <c r="EL183" s="96"/>
      <c r="EM183" s="96"/>
      <c r="EN183" s="96"/>
      <c r="EO183" s="96"/>
      <c r="EP183" s="96"/>
      <c r="EQ183" s="96"/>
      <c r="ER183" s="96"/>
      <c r="ES183" s="96"/>
      <c r="ET183" s="96"/>
      <c r="EU183" s="96"/>
      <c r="EV183" s="96"/>
      <c r="EW183" s="96"/>
      <c r="EX183" s="96"/>
      <c r="EY183" s="96"/>
      <c r="EZ183" s="96"/>
      <c r="FA183" s="96"/>
      <c r="FB183" s="96"/>
      <c r="FC183" s="96"/>
      <c r="FD183" s="96"/>
      <c r="FE183" s="96"/>
      <c r="FF183" s="96"/>
      <c r="FG183" s="96"/>
      <c r="FH183" s="96"/>
      <c r="FI183" s="96"/>
      <c r="FJ183" s="96"/>
      <c r="FK183" s="96"/>
      <c r="FL183" s="96"/>
      <c r="FM183" s="96"/>
      <c r="FN183" s="96"/>
      <c r="FO183" s="96"/>
      <c r="FP183" s="96"/>
      <c r="FQ183" s="96"/>
      <c r="FR183" s="96"/>
      <c r="FS183" s="96"/>
      <c r="FT183" s="96"/>
      <c r="FU183" s="96"/>
      <c r="FV183" s="96"/>
      <c r="FW183" s="96"/>
      <c r="FX183" s="96"/>
      <c r="FY183" s="96"/>
      <c r="FZ183" s="96"/>
      <c r="GA183" s="96"/>
      <c r="GB183" s="96"/>
      <c r="GC183" s="96"/>
      <c r="GD183" s="96"/>
      <c r="GE183" s="96"/>
      <c r="GF183" s="96"/>
      <c r="GG183" s="96"/>
      <c r="GH183" s="96"/>
      <c r="GI183" s="96"/>
      <c r="GJ183" s="96"/>
      <c r="GK183" s="96"/>
      <c r="GL183" s="96"/>
      <c r="GM183" s="96"/>
      <c r="GN183" s="96"/>
      <c r="GO183" s="96"/>
      <c r="GP183" s="96"/>
    </row>
    <row r="184" spans="1:198" ht="12.75" customHeight="1">
      <c r="A184" s="349"/>
      <c r="B184" s="452"/>
      <c r="C184" s="351"/>
      <c r="D184" s="351"/>
      <c r="E184" s="353"/>
      <c r="F184" s="516"/>
      <c r="G184" s="272"/>
      <c r="H184" s="270"/>
      <c r="I184" s="166" t="s">
        <v>30</v>
      </c>
      <c r="J184" s="169"/>
      <c r="K184" s="169"/>
      <c r="L184" s="169"/>
      <c r="M184" s="187"/>
      <c r="N184" s="187"/>
      <c r="O184" s="187"/>
      <c r="P184" s="187"/>
      <c r="Q184" s="187"/>
      <c r="R184" s="187"/>
      <c r="S184" s="187"/>
      <c r="T184" s="186"/>
      <c r="U184" s="186"/>
      <c r="V184" s="186"/>
      <c r="W184" s="186"/>
      <c r="X184" s="435"/>
      <c r="Y184" s="133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96"/>
      <c r="CB184" s="96"/>
      <c r="CC184" s="96"/>
      <c r="CD184" s="96"/>
      <c r="CE184" s="96"/>
      <c r="CF184" s="96"/>
      <c r="CG184" s="96"/>
      <c r="CH184" s="96"/>
      <c r="CI184" s="96"/>
      <c r="CJ184" s="96"/>
      <c r="CK184" s="96"/>
      <c r="CL184" s="96"/>
      <c r="CM184" s="96"/>
      <c r="CN184" s="96"/>
      <c r="CO184" s="96"/>
      <c r="CP184" s="96"/>
      <c r="CQ184" s="96"/>
      <c r="CR184" s="96"/>
      <c r="CS184" s="96"/>
      <c r="CT184" s="96"/>
      <c r="CU184" s="96"/>
      <c r="CV184" s="96"/>
      <c r="CW184" s="96"/>
      <c r="CX184" s="96"/>
      <c r="CY184" s="96"/>
      <c r="CZ184" s="96"/>
      <c r="DA184" s="96"/>
      <c r="DB184" s="96"/>
      <c r="DC184" s="96"/>
      <c r="DD184" s="96"/>
      <c r="DE184" s="96"/>
      <c r="DF184" s="96"/>
      <c r="DG184" s="96"/>
      <c r="DH184" s="96"/>
      <c r="DI184" s="96"/>
      <c r="DJ184" s="96"/>
      <c r="DK184" s="96"/>
      <c r="DL184" s="96"/>
      <c r="DM184" s="96"/>
      <c r="DN184" s="96"/>
      <c r="DO184" s="96"/>
      <c r="DP184" s="96"/>
      <c r="DQ184" s="96"/>
      <c r="DR184" s="96"/>
      <c r="DS184" s="96"/>
      <c r="DT184" s="96"/>
      <c r="DU184" s="96"/>
      <c r="DV184" s="96"/>
      <c r="DW184" s="96"/>
      <c r="DX184" s="96"/>
      <c r="DY184" s="96"/>
      <c r="DZ184" s="96"/>
      <c r="EA184" s="96"/>
      <c r="EB184" s="96"/>
      <c r="EC184" s="96"/>
      <c r="ED184" s="96"/>
      <c r="EE184" s="96"/>
      <c r="EF184" s="96"/>
      <c r="EG184" s="96"/>
      <c r="EH184" s="96"/>
      <c r="EI184" s="96"/>
      <c r="EJ184" s="96"/>
      <c r="EK184" s="96"/>
      <c r="EL184" s="96"/>
      <c r="EM184" s="96"/>
      <c r="EN184" s="96"/>
      <c r="EO184" s="96"/>
      <c r="EP184" s="96"/>
      <c r="EQ184" s="96"/>
      <c r="ER184" s="96"/>
      <c r="ES184" s="96"/>
      <c r="ET184" s="96"/>
      <c r="EU184" s="96"/>
      <c r="EV184" s="96"/>
      <c r="EW184" s="96"/>
      <c r="EX184" s="96"/>
      <c r="EY184" s="96"/>
      <c r="EZ184" s="96"/>
      <c r="FA184" s="96"/>
      <c r="FB184" s="96"/>
      <c r="FC184" s="96"/>
      <c r="FD184" s="96"/>
      <c r="FE184" s="96"/>
      <c r="FF184" s="96"/>
      <c r="FG184" s="96"/>
      <c r="FH184" s="96"/>
      <c r="FI184" s="96"/>
      <c r="FJ184" s="96"/>
      <c r="FK184" s="96"/>
      <c r="FL184" s="96"/>
      <c r="FM184" s="96"/>
      <c r="FN184" s="96"/>
      <c r="FO184" s="96"/>
      <c r="FP184" s="96"/>
      <c r="FQ184" s="96"/>
      <c r="FR184" s="96"/>
      <c r="FS184" s="96"/>
      <c r="FT184" s="96"/>
      <c r="FU184" s="96"/>
      <c r="FV184" s="96"/>
      <c r="FW184" s="96"/>
      <c r="FX184" s="96"/>
      <c r="FY184" s="96"/>
      <c r="FZ184" s="96"/>
      <c r="GA184" s="96"/>
      <c r="GB184" s="96"/>
      <c r="GC184" s="96"/>
      <c r="GD184" s="96"/>
      <c r="GE184" s="96"/>
      <c r="GF184" s="96"/>
      <c r="GG184" s="96"/>
      <c r="GH184" s="96"/>
      <c r="GI184" s="96"/>
      <c r="GJ184" s="96"/>
      <c r="GK184" s="96"/>
      <c r="GL184" s="96"/>
      <c r="GM184" s="96"/>
      <c r="GN184" s="96"/>
      <c r="GO184" s="96"/>
      <c r="GP184" s="96"/>
    </row>
    <row r="185" spans="1:198" ht="12.75" customHeight="1">
      <c r="A185" s="349"/>
      <c r="B185" s="452"/>
      <c r="C185" s="351"/>
      <c r="D185" s="351"/>
      <c r="E185" s="353"/>
      <c r="F185" s="516"/>
      <c r="G185" s="272"/>
      <c r="H185" s="270"/>
      <c r="I185" s="155" t="s">
        <v>33</v>
      </c>
      <c r="J185" s="199"/>
      <c r="K185" s="199"/>
      <c r="L185" s="199"/>
      <c r="M185" s="186"/>
      <c r="N185" s="186"/>
      <c r="O185" s="186"/>
      <c r="P185" s="186"/>
      <c r="Q185" s="186"/>
      <c r="R185" s="186"/>
      <c r="S185" s="186"/>
      <c r="T185" s="186"/>
      <c r="U185" s="186"/>
      <c r="V185" s="186"/>
      <c r="W185" s="186"/>
      <c r="X185" s="435"/>
      <c r="Y185" s="40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96"/>
      <c r="CB185" s="96"/>
      <c r="CC185" s="96"/>
      <c r="CD185" s="96"/>
      <c r="CE185" s="96"/>
      <c r="CF185" s="96"/>
      <c r="CG185" s="96"/>
      <c r="CH185" s="96"/>
      <c r="CI185" s="96"/>
      <c r="CJ185" s="96"/>
      <c r="CK185" s="96"/>
      <c r="CL185" s="96"/>
      <c r="CM185" s="96"/>
      <c r="CN185" s="96"/>
      <c r="CO185" s="96"/>
      <c r="CP185" s="96"/>
      <c r="CQ185" s="96"/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6"/>
      <c r="DC185" s="96"/>
      <c r="DD185" s="96"/>
      <c r="DE185" s="96"/>
      <c r="DF185" s="96"/>
      <c r="DG185" s="96"/>
      <c r="DH185" s="96"/>
      <c r="DI185" s="96"/>
      <c r="DJ185" s="96"/>
      <c r="DK185" s="96"/>
      <c r="DL185" s="96"/>
      <c r="DM185" s="96"/>
      <c r="DN185" s="96"/>
      <c r="DO185" s="96"/>
      <c r="DP185" s="96"/>
      <c r="DQ185" s="96"/>
      <c r="DR185" s="96"/>
      <c r="DS185" s="96"/>
      <c r="DT185" s="96"/>
      <c r="DU185" s="96"/>
      <c r="DV185" s="96"/>
      <c r="DW185" s="96"/>
      <c r="DX185" s="96"/>
      <c r="DY185" s="96"/>
      <c r="DZ185" s="96"/>
      <c r="EA185" s="96"/>
      <c r="EB185" s="96"/>
      <c r="EC185" s="96"/>
      <c r="ED185" s="96"/>
      <c r="EE185" s="96"/>
      <c r="EF185" s="96"/>
      <c r="EG185" s="96"/>
      <c r="EH185" s="96"/>
      <c r="EI185" s="96"/>
      <c r="EJ185" s="96"/>
      <c r="EK185" s="96"/>
      <c r="EL185" s="96"/>
      <c r="EM185" s="96"/>
      <c r="EN185" s="96"/>
      <c r="EO185" s="96"/>
      <c r="EP185" s="96"/>
      <c r="EQ185" s="96"/>
      <c r="ER185" s="96"/>
      <c r="ES185" s="96"/>
      <c r="ET185" s="96"/>
      <c r="EU185" s="96"/>
      <c r="EV185" s="96"/>
      <c r="EW185" s="96"/>
      <c r="EX185" s="96"/>
      <c r="EY185" s="96"/>
      <c r="EZ185" s="96"/>
      <c r="FA185" s="96"/>
      <c r="FB185" s="96"/>
      <c r="FC185" s="96"/>
      <c r="FD185" s="96"/>
      <c r="FE185" s="96"/>
      <c r="FF185" s="96"/>
      <c r="FG185" s="96"/>
      <c r="FH185" s="96"/>
      <c r="FI185" s="96"/>
      <c r="FJ185" s="96"/>
      <c r="FK185" s="96"/>
      <c r="FL185" s="96"/>
      <c r="FM185" s="96"/>
      <c r="FN185" s="96"/>
      <c r="FO185" s="96"/>
      <c r="FP185" s="96"/>
      <c r="FQ185" s="96"/>
      <c r="FR185" s="96"/>
      <c r="FS185" s="96"/>
      <c r="FT185" s="96"/>
      <c r="FU185" s="96"/>
      <c r="FV185" s="96"/>
      <c r="FW185" s="96"/>
      <c r="FX185" s="96"/>
      <c r="FY185" s="96"/>
      <c r="FZ185" s="96"/>
      <c r="GA185" s="96"/>
      <c r="GB185" s="96"/>
      <c r="GC185" s="96"/>
      <c r="GD185" s="96"/>
      <c r="GE185" s="96"/>
      <c r="GF185" s="96"/>
      <c r="GG185" s="96"/>
      <c r="GH185" s="96"/>
      <c r="GI185" s="96"/>
      <c r="GJ185" s="96"/>
      <c r="GK185" s="96"/>
      <c r="GL185" s="96"/>
      <c r="GM185" s="96"/>
      <c r="GN185" s="96"/>
      <c r="GO185" s="96"/>
      <c r="GP185" s="96"/>
    </row>
    <row r="186" spans="1:198" ht="16.149999999999999" customHeight="1">
      <c r="A186" s="349"/>
      <c r="B186" s="452"/>
      <c r="C186" s="351"/>
      <c r="D186" s="351"/>
      <c r="E186" s="353"/>
      <c r="F186" s="516"/>
      <c r="G186" s="273"/>
      <c r="H186" s="270"/>
      <c r="I186" s="160" t="s">
        <v>26</v>
      </c>
      <c r="J186" s="161">
        <f t="shared" ref="J186:N186" si="52">SUM(J182:J185)</f>
        <v>210000</v>
      </c>
      <c r="K186" s="161">
        <f t="shared" si="52"/>
        <v>142459</v>
      </c>
      <c r="L186" s="161">
        <f t="shared" si="52"/>
        <v>0</v>
      </c>
      <c r="M186" s="161">
        <f t="shared" si="52"/>
        <v>0</v>
      </c>
      <c r="N186" s="161">
        <f t="shared" si="52"/>
        <v>125000</v>
      </c>
      <c r="O186" s="162">
        <f>SUM(O182:O185)</f>
        <v>400000</v>
      </c>
      <c r="P186" s="162">
        <f>SUM(P182:P185)</f>
        <v>575000</v>
      </c>
      <c r="Q186" s="162">
        <f>SUM(Q182:Q185)</f>
        <v>400000</v>
      </c>
      <c r="R186" s="162">
        <f>SUM(R182:R185)</f>
        <v>400000</v>
      </c>
      <c r="S186" s="162">
        <f t="shared" ref="S186:W186" si="53">SUM(S182:S185)</f>
        <v>400000</v>
      </c>
      <c r="T186" s="162">
        <f t="shared" si="53"/>
        <v>0</v>
      </c>
      <c r="U186" s="162">
        <f t="shared" si="53"/>
        <v>0</v>
      </c>
      <c r="V186" s="162">
        <f t="shared" si="53"/>
        <v>0</v>
      </c>
      <c r="W186" s="162">
        <f t="shared" si="53"/>
        <v>0</v>
      </c>
      <c r="X186" s="435"/>
      <c r="Y186" s="40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96"/>
      <c r="CB186" s="96"/>
      <c r="CC186" s="96"/>
      <c r="CD186" s="96"/>
      <c r="CE186" s="96"/>
      <c r="CF186" s="96"/>
      <c r="CG186" s="96"/>
      <c r="CH186" s="96"/>
      <c r="CI186" s="96"/>
      <c r="CJ186" s="96"/>
      <c r="CK186" s="96"/>
      <c r="CL186" s="96"/>
      <c r="CM186" s="96"/>
      <c r="CN186" s="96"/>
      <c r="CO186" s="96"/>
      <c r="CP186" s="96"/>
      <c r="CQ186" s="96"/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6"/>
      <c r="DC186" s="96"/>
      <c r="DD186" s="96"/>
      <c r="DE186" s="96"/>
      <c r="DF186" s="96"/>
      <c r="DG186" s="96"/>
      <c r="DH186" s="96"/>
      <c r="DI186" s="96"/>
      <c r="DJ186" s="96"/>
      <c r="DK186" s="96"/>
      <c r="DL186" s="96"/>
      <c r="DM186" s="96"/>
      <c r="DN186" s="96"/>
      <c r="DO186" s="96"/>
      <c r="DP186" s="96"/>
      <c r="DQ186" s="96"/>
      <c r="DR186" s="96"/>
      <c r="DS186" s="96"/>
      <c r="DT186" s="96"/>
      <c r="DU186" s="96"/>
      <c r="DV186" s="96"/>
      <c r="DW186" s="96"/>
      <c r="DX186" s="96"/>
      <c r="DY186" s="96"/>
      <c r="DZ186" s="96"/>
      <c r="EA186" s="96"/>
      <c r="EB186" s="96"/>
      <c r="EC186" s="96"/>
      <c r="ED186" s="96"/>
      <c r="EE186" s="96"/>
      <c r="EF186" s="96"/>
      <c r="EG186" s="96"/>
      <c r="EH186" s="96"/>
      <c r="EI186" s="96"/>
      <c r="EJ186" s="96"/>
      <c r="EK186" s="96"/>
      <c r="EL186" s="96"/>
      <c r="EM186" s="96"/>
      <c r="EN186" s="96"/>
      <c r="EO186" s="96"/>
      <c r="EP186" s="96"/>
      <c r="EQ186" s="96"/>
      <c r="ER186" s="96"/>
      <c r="ES186" s="96"/>
      <c r="ET186" s="96"/>
      <c r="EU186" s="96"/>
      <c r="EV186" s="96"/>
      <c r="EW186" s="96"/>
      <c r="EX186" s="96"/>
      <c r="EY186" s="96"/>
      <c r="EZ186" s="96"/>
      <c r="FA186" s="96"/>
      <c r="FB186" s="96"/>
      <c r="FC186" s="96"/>
      <c r="FD186" s="96"/>
      <c r="FE186" s="96"/>
      <c r="FF186" s="96"/>
      <c r="FG186" s="96"/>
      <c r="FH186" s="96"/>
      <c r="FI186" s="96"/>
      <c r="FJ186" s="96"/>
      <c r="FK186" s="96"/>
      <c r="FL186" s="96"/>
      <c r="FM186" s="96"/>
      <c r="FN186" s="96"/>
      <c r="FO186" s="96"/>
      <c r="FP186" s="96"/>
      <c r="FQ186" s="96"/>
      <c r="FR186" s="96"/>
      <c r="FS186" s="96"/>
      <c r="FT186" s="96"/>
      <c r="FU186" s="96"/>
      <c r="FV186" s="96"/>
      <c r="FW186" s="96"/>
      <c r="FX186" s="96"/>
      <c r="FY186" s="96"/>
      <c r="FZ186" s="96"/>
      <c r="GA186" s="96"/>
      <c r="GB186" s="96"/>
      <c r="GC186" s="96"/>
      <c r="GD186" s="96"/>
      <c r="GE186" s="96"/>
      <c r="GF186" s="96"/>
      <c r="GG186" s="96"/>
      <c r="GH186" s="96"/>
      <c r="GI186" s="96"/>
      <c r="GJ186" s="96"/>
      <c r="GK186" s="96"/>
      <c r="GL186" s="96"/>
      <c r="GM186" s="96"/>
      <c r="GN186" s="96"/>
      <c r="GO186" s="96"/>
      <c r="GP186" s="96"/>
    </row>
    <row r="187" spans="1:198" ht="12.75" customHeight="1">
      <c r="A187" s="349">
        <v>3</v>
      </c>
      <c r="B187" s="397" t="s">
        <v>247</v>
      </c>
      <c r="C187" s="351">
        <v>2024</v>
      </c>
      <c r="D187" s="351">
        <v>2025</v>
      </c>
      <c r="E187" s="353" t="s">
        <v>265</v>
      </c>
      <c r="F187" s="388">
        <f>X187+20000</f>
        <v>20000</v>
      </c>
      <c r="G187" s="269" t="s">
        <v>245</v>
      </c>
      <c r="H187" s="170">
        <v>6050</v>
      </c>
      <c r="I187" s="155" t="s">
        <v>28</v>
      </c>
      <c r="J187" s="157">
        <f>1300000-1300000</f>
        <v>0</v>
      </c>
      <c r="K187" s="157"/>
      <c r="L187" s="164">
        <v>0</v>
      </c>
      <c r="M187" s="164"/>
      <c r="N187" s="164">
        <v>0</v>
      </c>
      <c r="O187" s="164"/>
      <c r="P187" s="164"/>
      <c r="Q187" s="164"/>
      <c r="R187" s="157"/>
      <c r="S187" s="157"/>
      <c r="T187" s="157"/>
      <c r="U187" s="157"/>
      <c r="V187" s="157"/>
      <c r="W187" s="157"/>
      <c r="X187" s="356">
        <f>SUM(L191:P191)</f>
        <v>0</v>
      </c>
      <c r="Y187" s="138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96"/>
      <c r="CB187" s="96"/>
      <c r="CC187" s="96"/>
      <c r="CD187" s="96"/>
      <c r="CE187" s="96"/>
      <c r="CF187" s="96"/>
      <c r="CG187" s="96"/>
      <c r="CH187" s="96"/>
      <c r="CI187" s="96"/>
      <c r="CJ187" s="96"/>
      <c r="CK187" s="96"/>
      <c r="CL187" s="96"/>
      <c r="CM187" s="96"/>
      <c r="CN187" s="96"/>
      <c r="CO187" s="96"/>
      <c r="CP187" s="96"/>
      <c r="CQ187" s="96"/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6"/>
      <c r="DC187" s="96"/>
      <c r="DD187" s="96"/>
      <c r="DE187" s="96"/>
      <c r="DF187" s="96"/>
      <c r="DG187" s="96"/>
      <c r="DH187" s="96"/>
      <c r="DI187" s="96"/>
      <c r="DJ187" s="96"/>
      <c r="DK187" s="96"/>
      <c r="DL187" s="96"/>
      <c r="DM187" s="96"/>
      <c r="DN187" s="96"/>
      <c r="DO187" s="96"/>
      <c r="DP187" s="96"/>
      <c r="DQ187" s="96"/>
      <c r="DR187" s="96"/>
      <c r="DS187" s="96"/>
      <c r="DT187" s="96"/>
      <c r="DU187" s="96"/>
      <c r="DV187" s="96"/>
      <c r="DW187" s="96"/>
      <c r="DX187" s="96"/>
      <c r="DY187" s="96"/>
      <c r="DZ187" s="96"/>
      <c r="EA187" s="96"/>
      <c r="EB187" s="96"/>
      <c r="EC187" s="96"/>
      <c r="ED187" s="96"/>
      <c r="EE187" s="96"/>
      <c r="EF187" s="96"/>
      <c r="EG187" s="96"/>
      <c r="EH187" s="96"/>
      <c r="EI187" s="96"/>
      <c r="EJ187" s="96"/>
      <c r="EK187" s="96"/>
      <c r="EL187" s="96"/>
      <c r="EM187" s="96"/>
      <c r="EN187" s="96"/>
      <c r="EO187" s="96"/>
      <c r="EP187" s="96"/>
      <c r="EQ187" s="96"/>
      <c r="ER187" s="96"/>
      <c r="ES187" s="96"/>
      <c r="ET187" s="96"/>
      <c r="EU187" s="96"/>
      <c r="EV187" s="96"/>
      <c r="EW187" s="96"/>
      <c r="EX187" s="96"/>
      <c r="EY187" s="96"/>
      <c r="EZ187" s="96"/>
      <c r="FA187" s="96"/>
      <c r="FB187" s="96"/>
      <c r="FC187" s="96"/>
      <c r="FD187" s="96"/>
      <c r="FE187" s="96"/>
      <c r="FF187" s="96"/>
      <c r="FG187" s="96"/>
      <c r="FH187" s="96"/>
      <c r="FI187" s="96"/>
      <c r="FJ187" s="96"/>
      <c r="FK187" s="96"/>
      <c r="FL187" s="96"/>
      <c r="FM187" s="96"/>
      <c r="FN187" s="96"/>
      <c r="FO187" s="96"/>
      <c r="FP187" s="96"/>
      <c r="FQ187" s="96"/>
      <c r="FR187" s="96"/>
      <c r="FS187" s="96"/>
      <c r="FT187" s="96"/>
      <c r="FU187" s="96"/>
      <c r="FV187" s="96"/>
      <c r="FW187" s="96"/>
      <c r="FX187" s="96"/>
      <c r="FY187" s="96"/>
      <c r="FZ187" s="96"/>
      <c r="GA187" s="96"/>
      <c r="GB187" s="96"/>
      <c r="GC187" s="96"/>
      <c r="GD187" s="96"/>
      <c r="GE187" s="96"/>
      <c r="GF187" s="96"/>
      <c r="GG187" s="96"/>
      <c r="GH187" s="96"/>
      <c r="GI187" s="96"/>
      <c r="GJ187" s="96"/>
      <c r="GK187" s="96"/>
      <c r="GL187" s="96"/>
      <c r="GM187" s="96"/>
      <c r="GN187" s="96"/>
      <c r="GO187" s="96"/>
      <c r="GP187" s="96"/>
    </row>
    <row r="188" spans="1:198" ht="12.75" customHeight="1">
      <c r="A188" s="349"/>
      <c r="B188" s="397"/>
      <c r="C188" s="351"/>
      <c r="D188" s="351"/>
      <c r="E188" s="353"/>
      <c r="F188" s="388"/>
      <c r="G188" s="269" t="s">
        <v>157</v>
      </c>
      <c r="H188" s="170">
        <v>6050</v>
      </c>
      <c r="I188" s="155" t="s">
        <v>31</v>
      </c>
      <c r="J188" s="209"/>
      <c r="K188" s="209"/>
      <c r="L188" s="209"/>
      <c r="M188" s="185"/>
      <c r="N188" s="164">
        <v>0</v>
      </c>
      <c r="O188" s="185"/>
      <c r="P188" s="185"/>
      <c r="Q188" s="185"/>
      <c r="R188" s="185"/>
      <c r="S188" s="185"/>
      <c r="T188" s="185"/>
      <c r="U188" s="185"/>
      <c r="V188" s="185"/>
      <c r="W188" s="185"/>
      <c r="X188" s="356"/>
      <c r="Y188" s="40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96"/>
      <c r="CJ188" s="96"/>
      <c r="CK188" s="96"/>
      <c r="CL188" s="96"/>
      <c r="CM188" s="96"/>
      <c r="CN188" s="96"/>
      <c r="CO188" s="96"/>
      <c r="CP188" s="96"/>
      <c r="CQ188" s="96"/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96"/>
      <c r="DE188" s="96"/>
      <c r="DF188" s="96"/>
      <c r="DG188" s="96"/>
      <c r="DH188" s="96"/>
      <c r="DI188" s="96"/>
      <c r="DJ188" s="96"/>
      <c r="DK188" s="96"/>
      <c r="DL188" s="96"/>
      <c r="DM188" s="96"/>
      <c r="DN188" s="96"/>
      <c r="DO188" s="96"/>
      <c r="DP188" s="96"/>
      <c r="DQ188" s="96"/>
      <c r="DR188" s="96"/>
      <c r="DS188" s="96"/>
      <c r="DT188" s="96"/>
      <c r="DU188" s="96"/>
      <c r="DV188" s="96"/>
      <c r="DW188" s="96"/>
      <c r="DX188" s="96"/>
      <c r="DY188" s="96"/>
      <c r="DZ188" s="96"/>
      <c r="EA188" s="96"/>
      <c r="EB188" s="96"/>
      <c r="EC188" s="96"/>
      <c r="ED188" s="96"/>
      <c r="EE188" s="96"/>
      <c r="EF188" s="96"/>
      <c r="EG188" s="96"/>
      <c r="EH188" s="96"/>
      <c r="EI188" s="96"/>
      <c r="EJ188" s="96"/>
      <c r="EK188" s="96"/>
      <c r="EL188" s="96"/>
      <c r="EM188" s="96"/>
      <c r="EN188" s="96"/>
      <c r="EO188" s="96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6"/>
      <c r="FL188" s="96"/>
      <c r="FM188" s="96"/>
      <c r="FN188" s="96"/>
      <c r="FO188" s="96"/>
      <c r="FP188" s="96"/>
      <c r="FQ188" s="96"/>
      <c r="FR188" s="96"/>
      <c r="FS188" s="96"/>
      <c r="FT188" s="96"/>
      <c r="FU188" s="96"/>
      <c r="FV188" s="96"/>
      <c r="FW188" s="96"/>
      <c r="FX188" s="96"/>
      <c r="FY188" s="96"/>
      <c r="FZ188" s="96"/>
      <c r="GA188" s="96"/>
      <c r="GB188" s="96"/>
      <c r="GC188" s="96"/>
      <c r="GD188" s="96"/>
      <c r="GE188" s="96"/>
      <c r="GF188" s="96"/>
      <c r="GG188" s="96"/>
      <c r="GH188" s="96"/>
      <c r="GI188" s="96"/>
      <c r="GJ188" s="96"/>
      <c r="GK188" s="96"/>
      <c r="GL188" s="96"/>
      <c r="GM188" s="96"/>
      <c r="GN188" s="96"/>
      <c r="GO188" s="96"/>
      <c r="GP188" s="96"/>
    </row>
    <row r="189" spans="1:198" ht="12.75" customHeight="1">
      <c r="A189" s="349"/>
      <c r="B189" s="397"/>
      <c r="C189" s="351"/>
      <c r="D189" s="351"/>
      <c r="E189" s="353"/>
      <c r="F189" s="388"/>
      <c r="G189" s="269"/>
      <c r="H189" s="170"/>
      <c r="I189" s="155" t="s">
        <v>30</v>
      </c>
      <c r="J189" s="189"/>
      <c r="K189" s="189"/>
      <c r="L189" s="189"/>
      <c r="M189" s="185"/>
      <c r="N189" s="185"/>
      <c r="O189" s="185"/>
      <c r="P189" s="185"/>
      <c r="Q189" s="185"/>
      <c r="R189" s="185"/>
      <c r="S189" s="185"/>
      <c r="T189" s="185"/>
      <c r="U189" s="185"/>
      <c r="V189" s="185"/>
      <c r="W189" s="185"/>
      <c r="X189" s="356"/>
      <c r="Y189" s="40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96"/>
      <c r="CJ189" s="96"/>
      <c r="CK189" s="96"/>
      <c r="CL189" s="96"/>
      <c r="CM189" s="96"/>
      <c r="CN189" s="96"/>
      <c r="CO189" s="96"/>
      <c r="CP189" s="96"/>
      <c r="CQ189" s="96"/>
      <c r="CR189" s="96"/>
      <c r="CS189" s="96"/>
      <c r="CT189" s="96"/>
      <c r="CU189" s="96"/>
      <c r="CV189" s="96"/>
      <c r="CW189" s="96"/>
      <c r="CX189" s="96"/>
      <c r="CY189" s="96"/>
      <c r="CZ189" s="96"/>
      <c r="DA189" s="96"/>
      <c r="DB189" s="96"/>
      <c r="DC189" s="96"/>
      <c r="DD189" s="96"/>
      <c r="DE189" s="96"/>
      <c r="DF189" s="96"/>
      <c r="DG189" s="96"/>
      <c r="DH189" s="96"/>
      <c r="DI189" s="96"/>
      <c r="DJ189" s="96"/>
      <c r="DK189" s="96"/>
      <c r="DL189" s="96"/>
      <c r="DM189" s="96"/>
      <c r="DN189" s="96"/>
      <c r="DO189" s="96"/>
      <c r="DP189" s="96"/>
      <c r="DQ189" s="96"/>
      <c r="DR189" s="96"/>
      <c r="DS189" s="96"/>
      <c r="DT189" s="96"/>
      <c r="DU189" s="96"/>
      <c r="DV189" s="96"/>
      <c r="DW189" s="96"/>
      <c r="DX189" s="96"/>
      <c r="DY189" s="96"/>
      <c r="DZ189" s="96"/>
      <c r="EA189" s="96"/>
      <c r="EB189" s="96"/>
      <c r="EC189" s="96"/>
      <c r="ED189" s="96"/>
      <c r="EE189" s="96"/>
      <c r="EF189" s="96"/>
      <c r="EG189" s="96"/>
      <c r="EH189" s="96"/>
      <c r="EI189" s="96"/>
      <c r="EJ189" s="96"/>
      <c r="EK189" s="96"/>
      <c r="EL189" s="96"/>
      <c r="EM189" s="96"/>
      <c r="EN189" s="96"/>
      <c r="EO189" s="96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6"/>
      <c r="FL189" s="96"/>
      <c r="FM189" s="96"/>
      <c r="FN189" s="96"/>
      <c r="FO189" s="96"/>
      <c r="FP189" s="96"/>
      <c r="FQ189" s="96"/>
      <c r="FR189" s="96"/>
      <c r="FS189" s="96"/>
      <c r="FT189" s="96"/>
      <c r="FU189" s="96"/>
      <c r="FV189" s="96"/>
      <c r="FW189" s="96"/>
      <c r="FX189" s="96"/>
      <c r="FY189" s="96"/>
      <c r="FZ189" s="96"/>
      <c r="GA189" s="96"/>
      <c r="GB189" s="96"/>
      <c r="GC189" s="96"/>
      <c r="GD189" s="96"/>
      <c r="GE189" s="96"/>
      <c r="GF189" s="96"/>
      <c r="GG189" s="96"/>
      <c r="GH189" s="96"/>
      <c r="GI189" s="96"/>
      <c r="GJ189" s="96"/>
      <c r="GK189" s="96"/>
      <c r="GL189" s="96"/>
      <c r="GM189" s="96"/>
      <c r="GN189" s="96"/>
      <c r="GO189" s="96"/>
      <c r="GP189" s="96"/>
    </row>
    <row r="190" spans="1:198" ht="12.75" customHeight="1">
      <c r="A190" s="349"/>
      <c r="B190" s="397"/>
      <c r="C190" s="351"/>
      <c r="D190" s="351"/>
      <c r="E190" s="353"/>
      <c r="F190" s="388"/>
      <c r="G190" s="269"/>
      <c r="H190" s="170"/>
      <c r="I190" s="155" t="s">
        <v>33</v>
      </c>
      <c r="J190" s="189"/>
      <c r="K190" s="189"/>
      <c r="L190" s="189"/>
      <c r="M190" s="185"/>
      <c r="N190" s="185"/>
      <c r="O190" s="185"/>
      <c r="P190" s="185"/>
      <c r="Q190" s="185"/>
      <c r="R190" s="185"/>
      <c r="S190" s="185"/>
      <c r="T190" s="185"/>
      <c r="U190" s="185"/>
      <c r="V190" s="185"/>
      <c r="W190" s="185"/>
      <c r="X190" s="356"/>
      <c r="Y190" s="40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  <c r="CW190" s="96"/>
      <c r="CX190" s="96"/>
      <c r="CY190" s="96"/>
      <c r="CZ190" s="96"/>
      <c r="DA190" s="96"/>
      <c r="DB190" s="96"/>
      <c r="DC190" s="96"/>
      <c r="DD190" s="96"/>
      <c r="DE190" s="96"/>
      <c r="DF190" s="96"/>
      <c r="DG190" s="96"/>
      <c r="DH190" s="96"/>
      <c r="DI190" s="96"/>
      <c r="DJ190" s="96"/>
      <c r="DK190" s="96"/>
      <c r="DL190" s="96"/>
      <c r="DM190" s="96"/>
      <c r="DN190" s="96"/>
      <c r="DO190" s="96"/>
      <c r="DP190" s="96"/>
      <c r="DQ190" s="96"/>
      <c r="DR190" s="96"/>
      <c r="DS190" s="96"/>
      <c r="DT190" s="96"/>
      <c r="DU190" s="96"/>
      <c r="DV190" s="96"/>
      <c r="DW190" s="96"/>
      <c r="DX190" s="96"/>
      <c r="DY190" s="96"/>
      <c r="DZ190" s="96"/>
      <c r="EA190" s="96"/>
      <c r="EB190" s="96"/>
      <c r="EC190" s="96"/>
      <c r="ED190" s="96"/>
      <c r="EE190" s="96"/>
      <c r="EF190" s="96"/>
      <c r="EG190" s="96"/>
      <c r="EH190" s="96"/>
      <c r="EI190" s="96"/>
      <c r="EJ190" s="96"/>
      <c r="EK190" s="96"/>
      <c r="EL190" s="96"/>
      <c r="EM190" s="96"/>
      <c r="EN190" s="96"/>
      <c r="EO190" s="96"/>
      <c r="EP190" s="96"/>
      <c r="EQ190" s="96"/>
      <c r="ER190" s="96"/>
      <c r="ES190" s="96"/>
      <c r="ET190" s="96"/>
      <c r="EU190" s="96"/>
      <c r="EV190" s="96"/>
      <c r="EW190" s="96"/>
      <c r="EX190" s="96"/>
      <c r="EY190" s="96"/>
      <c r="EZ190" s="96"/>
      <c r="FA190" s="96"/>
      <c r="FB190" s="96"/>
      <c r="FC190" s="96"/>
      <c r="FD190" s="96"/>
      <c r="FE190" s="96"/>
      <c r="FF190" s="96"/>
      <c r="FG190" s="96"/>
      <c r="FH190" s="96"/>
      <c r="FI190" s="96"/>
      <c r="FJ190" s="96"/>
      <c r="FK190" s="96"/>
      <c r="FL190" s="96"/>
      <c r="FM190" s="96"/>
      <c r="FN190" s="96"/>
      <c r="FO190" s="96"/>
      <c r="FP190" s="96"/>
      <c r="FQ190" s="96"/>
      <c r="FR190" s="96"/>
      <c r="FS190" s="96"/>
      <c r="FT190" s="96"/>
      <c r="FU190" s="96"/>
      <c r="FV190" s="96"/>
      <c r="FW190" s="96"/>
      <c r="FX190" s="96"/>
      <c r="FY190" s="96"/>
      <c r="FZ190" s="96"/>
      <c r="GA190" s="96"/>
      <c r="GB190" s="96"/>
      <c r="GC190" s="96"/>
      <c r="GD190" s="96"/>
      <c r="GE190" s="96"/>
      <c r="GF190" s="96"/>
      <c r="GG190" s="96"/>
      <c r="GH190" s="96"/>
      <c r="GI190" s="96"/>
      <c r="GJ190" s="96"/>
      <c r="GK190" s="96"/>
      <c r="GL190" s="96"/>
      <c r="GM190" s="96"/>
      <c r="GN190" s="96"/>
      <c r="GO190" s="96"/>
      <c r="GP190" s="96"/>
    </row>
    <row r="191" spans="1:198" ht="18" customHeight="1">
      <c r="A191" s="349"/>
      <c r="B191" s="397"/>
      <c r="C191" s="351"/>
      <c r="D191" s="351"/>
      <c r="E191" s="353"/>
      <c r="F191" s="388"/>
      <c r="G191" s="269"/>
      <c r="H191" s="170"/>
      <c r="I191" s="160" t="s">
        <v>26</v>
      </c>
      <c r="J191" s="161">
        <f t="shared" ref="J191:N191" si="54">SUM(J187:J190)</f>
        <v>0</v>
      </c>
      <c r="K191" s="161">
        <f t="shared" si="54"/>
        <v>0</v>
      </c>
      <c r="L191" s="161">
        <f t="shared" si="54"/>
        <v>0</v>
      </c>
      <c r="M191" s="161">
        <f t="shared" si="54"/>
        <v>0</v>
      </c>
      <c r="N191" s="162">
        <f t="shared" si="54"/>
        <v>0</v>
      </c>
      <c r="O191" s="162">
        <f>SUM(O187:O190)</f>
        <v>0</v>
      </c>
      <c r="P191" s="162">
        <f>SUM(P187:P190)</f>
        <v>0</v>
      </c>
      <c r="Q191" s="162">
        <f t="shared" ref="Q191:W191" si="55">SUM(Q187:Q190)</f>
        <v>0</v>
      </c>
      <c r="R191" s="162">
        <f t="shared" si="55"/>
        <v>0</v>
      </c>
      <c r="S191" s="162">
        <f t="shared" si="55"/>
        <v>0</v>
      </c>
      <c r="T191" s="162">
        <f t="shared" si="55"/>
        <v>0</v>
      </c>
      <c r="U191" s="162">
        <f t="shared" si="55"/>
        <v>0</v>
      </c>
      <c r="V191" s="162">
        <f t="shared" si="55"/>
        <v>0</v>
      </c>
      <c r="W191" s="162">
        <f t="shared" si="55"/>
        <v>0</v>
      </c>
      <c r="X191" s="356"/>
      <c r="Y191" s="40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96"/>
      <c r="CB191" s="96"/>
      <c r="CC191" s="96"/>
      <c r="CD191" s="96"/>
      <c r="CE191" s="96"/>
      <c r="CF191" s="96"/>
      <c r="CG191" s="96"/>
      <c r="CH191" s="96"/>
      <c r="CI191" s="96"/>
      <c r="CJ191" s="96"/>
      <c r="CK191" s="96"/>
      <c r="CL191" s="96"/>
      <c r="CM191" s="96"/>
      <c r="CN191" s="96"/>
      <c r="CO191" s="96"/>
      <c r="CP191" s="96"/>
      <c r="CQ191" s="96"/>
      <c r="CR191" s="96"/>
      <c r="CS191" s="96"/>
      <c r="CT191" s="96"/>
      <c r="CU191" s="96"/>
      <c r="CV191" s="96"/>
      <c r="CW191" s="96"/>
      <c r="CX191" s="96"/>
      <c r="CY191" s="96"/>
      <c r="CZ191" s="96"/>
      <c r="DA191" s="96"/>
      <c r="DB191" s="96"/>
      <c r="DC191" s="96"/>
      <c r="DD191" s="96"/>
      <c r="DE191" s="96"/>
      <c r="DF191" s="96"/>
      <c r="DG191" s="96"/>
      <c r="DH191" s="96"/>
      <c r="DI191" s="96"/>
      <c r="DJ191" s="96"/>
      <c r="DK191" s="96"/>
      <c r="DL191" s="96"/>
      <c r="DM191" s="96"/>
      <c r="DN191" s="96"/>
      <c r="DO191" s="96"/>
      <c r="DP191" s="96"/>
      <c r="DQ191" s="96"/>
      <c r="DR191" s="96"/>
      <c r="DS191" s="96"/>
      <c r="DT191" s="96"/>
      <c r="DU191" s="96"/>
      <c r="DV191" s="96"/>
      <c r="DW191" s="96"/>
      <c r="DX191" s="96"/>
      <c r="DY191" s="96"/>
      <c r="DZ191" s="96"/>
      <c r="EA191" s="96"/>
      <c r="EB191" s="96"/>
      <c r="EC191" s="96"/>
      <c r="ED191" s="96"/>
      <c r="EE191" s="96"/>
      <c r="EF191" s="96"/>
      <c r="EG191" s="96"/>
      <c r="EH191" s="96"/>
      <c r="EI191" s="96"/>
      <c r="EJ191" s="96"/>
      <c r="EK191" s="96"/>
      <c r="EL191" s="96"/>
      <c r="EM191" s="96"/>
      <c r="EN191" s="96"/>
      <c r="EO191" s="96"/>
      <c r="EP191" s="96"/>
      <c r="EQ191" s="96"/>
      <c r="ER191" s="96"/>
      <c r="ES191" s="96"/>
      <c r="ET191" s="96"/>
      <c r="EU191" s="96"/>
      <c r="EV191" s="96"/>
      <c r="EW191" s="96"/>
      <c r="EX191" s="96"/>
      <c r="EY191" s="96"/>
      <c r="EZ191" s="96"/>
      <c r="FA191" s="96"/>
      <c r="FB191" s="96"/>
      <c r="FC191" s="96"/>
      <c r="FD191" s="96"/>
      <c r="FE191" s="96"/>
      <c r="FF191" s="96"/>
      <c r="FG191" s="96"/>
      <c r="FH191" s="96"/>
      <c r="FI191" s="96"/>
      <c r="FJ191" s="96"/>
      <c r="FK191" s="96"/>
      <c r="FL191" s="96"/>
      <c r="FM191" s="96"/>
      <c r="FN191" s="96"/>
      <c r="FO191" s="96"/>
      <c r="FP191" s="96"/>
      <c r="FQ191" s="96"/>
      <c r="FR191" s="96"/>
      <c r="FS191" s="96"/>
      <c r="FT191" s="96"/>
      <c r="FU191" s="96"/>
      <c r="FV191" s="96"/>
      <c r="FW191" s="96"/>
      <c r="FX191" s="96"/>
      <c r="FY191" s="96"/>
      <c r="FZ191" s="96"/>
      <c r="GA191" s="96"/>
      <c r="GB191" s="96"/>
      <c r="GC191" s="96"/>
      <c r="GD191" s="96"/>
      <c r="GE191" s="96"/>
      <c r="GF191" s="96"/>
      <c r="GG191" s="96"/>
      <c r="GH191" s="96"/>
      <c r="GI191" s="96"/>
      <c r="GJ191" s="96"/>
      <c r="GK191" s="96"/>
      <c r="GL191" s="96"/>
      <c r="GM191" s="96"/>
      <c r="GN191" s="96"/>
      <c r="GO191" s="96"/>
      <c r="GP191" s="96"/>
    </row>
    <row r="192" spans="1:198" ht="15" customHeight="1">
      <c r="A192" s="349">
        <v>4</v>
      </c>
      <c r="B192" s="397" t="s">
        <v>47</v>
      </c>
      <c r="C192" s="351">
        <v>2013</v>
      </c>
      <c r="D192" s="352">
        <v>2033</v>
      </c>
      <c r="E192" s="382" t="s">
        <v>265</v>
      </c>
      <c r="F192" s="388">
        <f>3987434+X192+365936</f>
        <v>10138370</v>
      </c>
      <c r="G192" s="267" t="s">
        <v>156</v>
      </c>
      <c r="H192" s="165">
        <v>6060</v>
      </c>
      <c r="I192" s="166" t="s">
        <v>28</v>
      </c>
      <c r="J192" s="164">
        <v>615000</v>
      </c>
      <c r="K192" s="164">
        <v>513000</v>
      </c>
      <c r="L192" s="164"/>
      <c r="M192" s="164"/>
      <c r="N192" s="164">
        <v>175000</v>
      </c>
      <c r="O192" s="164">
        <v>80000</v>
      </c>
      <c r="P192" s="164">
        <v>100000</v>
      </c>
      <c r="Q192" s="164">
        <v>80000</v>
      </c>
      <c r="R192" s="164">
        <v>100000</v>
      </c>
      <c r="S192" s="164"/>
      <c r="T192" s="164"/>
      <c r="U192" s="164"/>
      <c r="V192" s="164"/>
      <c r="W192" s="164"/>
      <c r="X192" s="356">
        <f>SUM(L197:W197)</f>
        <v>5785000</v>
      </c>
      <c r="Y192" s="140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6"/>
      <c r="FL192" s="96"/>
      <c r="FM192" s="96"/>
      <c r="FN192" s="96"/>
      <c r="FO192" s="96"/>
      <c r="FP192" s="96"/>
      <c r="FQ192" s="96"/>
      <c r="FR192" s="96"/>
      <c r="FS192" s="96"/>
      <c r="FT192" s="96"/>
      <c r="FU192" s="96"/>
      <c r="FV192" s="96"/>
      <c r="FW192" s="96"/>
      <c r="FX192" s="96"/>
      <c r="FY192" s="96"/>
      <c r="FZ192" s="96"/>
      <c r="GA192" s="96"/>
      <c r="GB192" s="96"/>
      <c r="GC192" s="96"/>
      <c r="GD192" s="96"/>
      <c r="GE192" s="96"/>
      <c r="GF192" s="96"/>
      <c r="GG192" s="96"/>
      <c r="GH192" s="96"/>
      <c r="GI192" s="96"/>
      <c r="GJ192" s="96"/>
      <c r="GK192" s="96"/>
      <c r="GL192" s="96"/>
      <c r="GM192" s="96"/>
      <c r="GN192" s="96"/>
      <c r="GO192" s="96"/>
      <c r="GP192" s="96"/>
    </row>
    <row r="193" spans="1:198" ht="15" customHeight="1">
      <c r="A193" s="349"/>
      <c r="B193" s="397"/>
      <c r="C193" s="351"/>
      <c r="D193" s="352"/>
      <c r="E193" s="382"/>
      <c r="F193" s="388"/>
      <c r="G193" s="267" t="s">
        <v>157</v>
      </c>
      <c r="H193" s="165">
        <v>6060</v>
      </c>
      <c r="I193" s="166" t="s">
        <v>28</v>
      </c>
      <c r="J193" s="164"/>
      <c r="K193" s="164"/>
      <c r="L193" s="164"/>
      <c r="M193" s="164"/>
      <c r="N193" s="164">
        <v>165000</v>
      </c>
      <c r="O193" s="164">
        <v>70000</v>
      </c>
      <c r="P193" s="164">
        <v>100000</v>
      </c>
      <c r="Q193" s="164">
        <v>70000</v>
      </c>
      <c r="R193" s="164">
        <v>100000</v>
      </c>
      <c r="S193" s="164"/>
      <c r="T193" s="164"/>
      <c r="U193" s="164"/>
      <c r="V193" s="164"/>
      <c r="W193" s="164"/>
      <c r="X193" s="356"/>
      <c r="Y193" s="140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6"/>
      <c r="FL193" s="96"/>
      <c r="FM193" s="96"/>
      <c r="FN193" s="96"/>
      <c r="FO193" s="96"/>
      <c r="FP193" s="96"/>
      <c r="FQ193" s="96"/>
      <c r="FR193" s="96"/>
      <c r="FS193" s="96"/>
      <c r="FT193" s="96"/>
      <c r="FU193" s="96"/>
      <c r="FV193" s="96"/>
      <c r="FW193" s="96"/>
      <c r="FX193" s="96"/>
      <c r="FY193" s="96"/>
      <c r="FZ193" s="96"/>
      <c r="GA193" s="96"/>
      <c r="GB193" s="96"/>
      <c r="GC193" s="96"/>
      <c r="GD193" s="96"/>
      <c r="GE193" s="96"/>
      <c r="GF193" s="96"/>
      <c r="GG193" s="96"/>
      <c r="GH193" s="96"/>
      <c r="GI193" s="96"/>
      <c r="GJ193" s="96"/>
      <c r="GK193" s="96"/>
      <c r="GL193" s="96"/>
      <c r="GM193" s="96"/>
      <c r="GN193" s="96"/>
      <c r="GO193" s="96"/>
      <c r="GP193" s="96"/>
    </row>
    <row r="194" spans="1:198" ht="15" customHeight="1">
      <c r="A194" s="349"/>
      <c r="B194" s="397"/>
      <c r="C194" s="351"/>
      <c r="D194" s="352"/>
      <c r="E194" s="382"/>
      <c r="F194" s="388"/>
      <c r="G194" s="267" t="s">
        <v>156</v>
      </c>
      <c r="H194" s="165">
        <v>6060</v>
      </c>
      <c r="I194" s="166" t="s">
        <v>28</v>
      </c>
      <c r="J194" s="156"/>
      <c r="K194" s="156"/>
      <c r="L194" s="156"/>
      <c r="M194" s="156"/>
      <c r="N194" s="156">
        <v>65000</v>
      </c>
      <c r="O194" s="156">
        <v>200000</v>
      </c>
      <c r="P194" s="156">
        <v>140000</v>
      </c>
      <c r="Q194" s="156">
        <v>130000</v>
      </c>
      <c r="R194" s="156">
        <v>130000</v>
      </c>
      <c r="S194" s="156">
        <v>130000</v>
      </c>
      <c r="T194" s="156">
        <v>130000</v>
      </c>
      <c r="U194" s="156">
        <v>130000</v>
      </c>
      <c r="V194" s="156">
        <v>130000</v>
      </c>
      <c r="W194" s="158"/>
      <c r="X194" s="356"/>
      <c r="Y194" s="40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96"/>
      <c r="CB194" s="96"/>
      <c r="CC194" s="96"/>
      <c r="CD194" s="96"/>
      <c r="CE194" s="96"/>
      <c r="CF194" s="96"/>
      <c r="CG194" s="96"/>
      <c r="CH194" s="96"/>
      <c r="CI194" s="96"/>
      <c r="CJ194" s="96"/>
      <c r="CK194" s="96"/>
      <c r="CL194" s="96"/>
      <c r="CM194" s="96"/>
      <c r="CN194" s="96"/>
      <c r="CO194" s="96"/>
      <c r="CP194" s="96"/>
      <c r="CQ194" s="96"/>
      <c r="CR194" s="96"/>
      <c r="CS194" s="96"/>
      <c r="CT194" s="96"/>
      <c r="CU194" s="96"/>
      <c r="CV194" s="96"/>
      <c r="CW194" s="96"/>
      <c r="CX194" s="96"/>
      <c r="CY194" s="96"/>
      <c r="CZ194" s="96"/>
      <c r="DA194" s="96"/>
      <c r="DB194" s="96"/>
      <c r="DC194" s="96"/>
      <c r="DD194" s="96"/>
      <c r="DE194" s="96"/>
      <c r="DF194" s="96"/>
      <c r="DG194" s="96"/>
      <c r="DH194" s="96"/>
      <c r="DI194" s="96"/>
      <c r="DJ194" s="96"/>
      <c r="DK194" s="96"/>
      <c r="DL194" s="96"/>
      <c r="DM194" s="96"/>
      <c r="DN194" s="96"/>
      <c r="DO194" s="96"/>
      <c r="DP194" s="96"/>
      <c r="DQ194" s="96"/>
      <c r="DR194" s="96"/>
      <c r="DS194" s="96"/>
      <c r="DT194" s="96"/>
      <c r="DU194" s="96"/>
      <c r="DV194" s="96"/>
      <c r="DW194" s="96"/>
      <c r="DX194" s="96"/>
      <c r="DY194" s="96"/>
      <c r="DZ194" s="96"/>
      <c r="EA194" s="96"/>
      <c r="EB194" s="96"/>
      <c r="EC194" s="96"/>
      <c r="ED194" s="96"/>
      <c r="EE194" s="96"/>
      <c r="EF194" s="96"/>
      <c r="EG194" s="96"/>
      <c r="EH194" s="96"/>
      <c r="EI194" s="96"/>
      <c r="EJ194" s="96"/>
      <c r="EK194" s="96"/>
      <c r="EL194" s="96"/>
      <c r="EM194" s="96"/>
      <c r="EN194" s="96"/>
      <c r="EO194" s="96"/>
      <c r="EP194" s="96"/>
      <c r="EQ194" s="96"/>
      <c r="ER194" s="96"/>
      <c r="ES194" s="96"/>
      <c r="ET194" s="96"/>
      <c r="EU194" s="96"/>
      <c r="EV194" s="96"/>
      <c r="EW194" s="96"/>
      <c r="EX194" s="96"/>
      <c r="EY194" s="96"/>
      <c r="EZ194" s="96"/>
      <c r="FA194" s="96"/>
      <c r="FB194" s="96"/>
      <c r="FC194" s="96"/>
      <c r="FD194" s="96"/>
      <c r="FE194" s="96"/>
      <c r="FF194" s="96"/>
      <c r="FG194" s="96"/>
      <c r="FH194" s="96"/>
      <c r="FI194" s="96"/>
      <c r="FJ194" s="96"/>
      <c r="FK194" s="96"/>
      <c r="FL194" s="96"/>
      <c r="FM194" s="96"/>
      <c r="FN194" s="96"/>
      <c r="FO194" s="96"/>
      <c r="FP194" s="96"/>
      <c r="FQ194" s="96"/>
      <c r="FR194" s="96"/>
      <c r="FS194" s="96"/>
      <c r="FT194" s="96"/>
      <c r="FU194" s="96"/>
      <c r="FV194" s="96"/>
      <c r="FW194" s="96"/>
      <c r="FX194" s="96"/>
      <c r="FY194" s="96"/>
      <c r="FZ194" s="96"/>
      <c r="GA194" s="96"/>
      <c r="GB194" s="96"/>
      <c r="GC194" s="96"/>
      <c r="GD194" s="96"/>
      <c r="GE194" s="96"/>
      <c r="GF194" s="96"/>
      <c r="GG194" s="96"/>
      <c r="GH194" s="96"/>
      <c r="GI194" s="96"/>
      <c r="GJ194" s="96"/>
      <c r="GK194" s="96"/>
      <c r="GL194" s="96"/>
      <c r="GM194" s="96"/>
      <c r="GN194" s="96"/>
      <c r="GO194" s="96"/>
      <c r="GP194" s="96"/>
    </row>
    <row r="195" spans="1:198" ht="15" customHeight="1">
      <c r="A195" s="349"/>
      <c r="B195" s="397"/>
      <c r="C195" s="351"/>
      <c r="D195" s="352"/>
      <c r="E195" s="382"/>
      <c r="F195" s="388"/>
      <c r="G195" s="267" t="s">
        <v>157</v>
      </c>
      <c r="H195" s="165">
        <v>6060</v>
      </c>
      <c r="I195" s="166" t="s">
        <v>28</v>
      </c>
      <c r="J195" s="156"/>
      <c r="K195" s="156"/>
      <c r="L195" s="156"/>
      <c r="M195" s="156"/>
      <c r="N195" s="156">
        <v>110000</v>
      </c>
      <c r="O195" s="156">
        <f>190000+100000</f>
        <v>290000</v>
      </c>
      <c r="P195" s="156">
        <v>140000</v>
      </c>
      <c r="Q195" s="156">
        <v>140000</v>
      </c>
      <c r="R195" s="156">
        <v>140000</v>
      </c>
      <c r="S195" s="156">
        <v>140000</v>
      </c>
      <c r="T195" s="156">
        <v>140000</v>
      </c>
      <c r="U195" s="156">
        <v>140000</v>
      </c>
      <c r="V195" s="156">
        <v>140000</v>
      </c>
      <c r="W195" s="156"/>
      <c r="X195" s="356"/>
      <c r="Y195" s="40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96"/>
      <c r="CB195" s="96"/>
      <c r="CC195" s="96"/>
      <c r="CD195" s="96"/>
      <c r="CE195" s="96"/>
      <c r="CF195" s="96"/>
      <c r="CG195" s="96"/>
      <c r="CH195" s="96"/>
      <c r="CI195" s="96"/>
      <c r="CJ195" s="96"/>
      <c r="CK195" s="96"/>
      <c r="CL195" s="96"/>
      <c r="CM195" s="96"/>
      <c r="CN195" s="96"/>
      <c r="CO195" s="96"/>
      <c r="CP195" s="96"/>
      <c r="CQ195" s="96"/>
      <c r="CR195" s="96"/>
      <c r="CS195" s="96"/>
      <c r="CT195" s="96"/>
      <c r="CU195" s="96"/>
      <c r="CV195" s="96"/>
      <c r="CW195" s="96"/>
      <c r="CX195" s="96"/>
      <c r="CY195" s="96"/>
      <c r="CZ195" s="96"/>
      <c r="DA195" s="96"/>
      <c r="DB195" s="96"/>
      <c r="DC195" s="96"/>
      <c r="DD195" s="96"/>
      <c r="DE195" s="96"/>
      <c r="DF195" s="96"/>
      <c r="DG195" s="96"/>
      <c r="DH195" s="96"/>
      <c r="DI195" s="96"/>
      <c r="DJ195" s="96"/>
      <c r="DK195" s="96"/>
      <c r="DL195" s="96"/>
      <c r="DM195" s="96"/>
      <c r="DN195" s="96"/>
      <c r="DO195" s="96"/>
      <c r="DP195" s="96"/>
      <c r="DQ195" s="96"/>
      <c r="DR195" s="96"/>
      <c r="DS195" s="96"/>
      <c r="DT195" s="96"/>
      <c r="DU195" s="96"/>
      <c r="DV195" s="96"/>
      <c r="DW195" s="96"/>
      <c r="DX195" s="96"/>
      <c r="DY195" s="96"/>
      <c r="DZ195" s="96"/>
      <c r="EA195" s="96"/>
      <c r="EB195" s="96"/>
      <c r="EC195" s="96"/>
      <c r="ED195" s="96"/>
      <c r="EE195" s="96"/>
      <c r="EF195" s="96"/>
      <c r="EG195" s="96"/>
      <c r="EH195" s="96"/>
      <c r="EI195" s="96"/>
      <c r="EJ195" s="96"/>
      <c r="EK195" s="96"/>
      <c r="EL195" s="96"/>
      <c r="EM195" s="96"/>
      <c r="EN195" s="96"/>
      <c r="EO195" s="96"/>
      <c r="EP195" s="96"/>
      <c r="EQ195" s="96"/>
      <c r="ER195" s="96"/>
      <c r="ES195" s="96"/>
      <c r="ET195" s="96"/>
      <c r="EU195" s="96"/>
      <c r="EV195" s="96"/>
      <c r="EW195" s="96"/>
      <c r="EX195" s="96"/>
      <c r="EY195" s="96"/>
      <c r="EZ195" s="96"/>
      <c r="FA195" s="96"/>
      <c r="FB195" s="96"/>
      <c r="FC195" s="96"/>
      <c r="FD195" s="96"/>
      <c r="FE195" s="96"/>
      <c r="FF195" s="96"/>
      <c r="FG195" s="96"/>
      <c r="FH195" s="96"/>
      <c r="FI195" s="96"/>
      <c r="FJ195" s="96"/>
      <c r="FK195" s="96"/>
      <c r="FL195" s="96"/>
      <c r="FM195" s="96"/>
      <c r="FN195" s="96"/>
      <c r="FO195" s="96"/>
      <c r="FP195" s="96"/>
      <c r="FQ195" s="96"/>
      <c r="FR195" s="96"/>
      <c r="FS195" s="96"/>
      <c r="FT195" s="96"/>
      <c r="FU195" s="96"/>
      <c r="FV195" s="96"/>
      <c r="FW195" s="96"/>
      <c r="FX195" s="96"/>
      <c r="FY195" s="96"/>
      <c r="FZ195" s="96"/>
      <c r="GA195" s="96"/>
      <c r="GB195" s="96"/>
      <c r="GC195" s="96"/>
      <c r="GD195" s="96"/>
      <c r="GE195" s="96"/>
      <c r="GF195" s="96"/>
      <c r="GG195" s="96"/>
      <c r="GH195" s="96"/>
      <c r="GI195" s="96"/>
      <c r="GJ195" s="96"/>
      <c r="GK195" s="96"/>
      <c r="GL195" s="96"/>
      <c r="GM195" s="96"/>
      <c r="GN195" s="96"/>
      <c r="GO195" s="96"/>
      <c r="GP195" s="96"/>
    </row>
    <row r="196" spans="1:198" ht="15" customHeight="1">
      <c r="A196" s="349"/>
      <c r="B196" s="397"/>
      <c r="C196" s="351"/>
      <c r="D196" s="352"/>
      <c r="E196" s="382"/>
      <c r="F196" s="388"/>
      <c r="G196" s="267" t="s">
        <v>158</v>
      </c>
      <c r="H196" s="165">
        <v>6060</v>
      </c>
      <c r="I196" s="166" t="s">
        <v>28</v>
      </c>
      <c r="J196" s="187"/>
      <c r="K196" s="187"/>
      <c r="L196" s="156"/>
      <c r="M196" s="156"/>
      <c r="N196" s="156">
        <v>60000</v>
      </c>
      <c r="O196" s="156">
        <f>220000+100000</f>
        <v>320000</v>
      </c>
      <c r="P196" s="156">
        <v>250000</v>
      </c>
      <c r="Q196" s="156">
        <v>300000</v>
      </c>
      <c r="R196" s="156">
        <v>250000</v>
      </c>
      <c r="S196" s="156">
        <v>250000</v>
      </c>
      <c r="T196" s="156">
        <v>250000</v>
      </c>
      <c r="U196" s="156">
        <v>250000</v>
      </c>
      <c r="V196" s="156">
        <v>250000</v>
      </c>
      <c r="W196" s="156"/>
      <c r="X196" s="356"/>
      <c r="Y196" s="40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96"/>
      <c r="CB196" s="96"/>
      <c r="CC196" s="96"/>
      <c r="CD196" s="96"/>
      <c r="CE196" s="96"/>
      <c r="CF196" s="96"/>
      <c r="CG196" s="96"/>
      <c r="CH196" s="96"/>
      <c r="CI196" s="96"/>
      <c r="CJ196" s="96"/>
      <c r="CK196" s="96"/>
      <c r="CL196" s="96"/>
      <c r="CM196" s="96"/>
      <c r="CN196" s="96"/>
      <c r="CO196" s="96"/>
      <c r="CP196" s="96"/>
      <c r="CQ196" s="96"/>
      <c r="CR196" s="96"/>
      <c r="CS196" s="96"/>
      <c r="CT196" s="96"/>
      <c r="CU196" s="96"/>
      <c r="CV196" s="96"/>
      <c r="CW196" s="96"/>
      <c r="CX196" s="96"/>
      <c r="CY196" s="96"/>
      <c r="CZ196" s="96"/>
      <c r="DA196" s="96"/>
      <c r="DB196" s="96"/>
      <c r="DC196" s="96"/>
      <c r="DD196" s="96"/>
      <c r="DE196" s="96"/>
      <c r="DF196" s="96"/>
      <c r="DG196" s="96"/>
      <c r="DH196" s="96"/>
      <c r="DI196" s="96"/>
      <c r="DJ196" s="96"/>
      <c r="DK196" s="96"/>
      <c r="DL196" s="96"/>
      <c r="DM196" s="96"/>
      <c r="DN196" s="96"/>
      <c r="DO196" s="96"/>
      <c r="DP196" s="96"/>
      <c r="DQ196" s="96"/>
      <c r="DR196" s="96"/>
      <c r="DS196" s="96"/>
      <c r="DT196" s="96"/>
      <c r="DU196" s="96"/>
      <c r="DV196" s="96"/>
      <c r="DW196" s="96"/>
      <c r="DX196" s="96"/>
      <c r="DY196" s="96"/>
      <c r="DZ196" s="96"/>
      <c r="EA196" s="96"/>
      <c r="EB196" s="96"/>
      <c r="EC196" s="96"/>
      <c r="ED196" s="96"/>
      <c r="EE196" s="96"/>
      <c r="EF196" s="96"/>
      <c r="EG196" s="96"/>
      <c r="EH196" s="96"/>
      <c r="EI196" s="96"/>
      <c r="EJ196" s="96"/>
      <c r="EK196" s="96"/>
      <c r="EL196" s="96"/>
      <c r="EM196" s="96"/>
      <c r="EN196" s="96"/>
      <c r="EO196" s="96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6"/>
      <c r="FL196" s="96"/>
      <c r="FM196" s="96"/>
      <c r="FN196" s="96"/>
      <c r="FO196" s="96"/>
      <c r="FP196" s="96"/>
      <c r="FQ196" s="96"/>
      <c r="FR196" s="96"/>
      <c r="FS196" s="96"/>
      <c r="FT196" s="96"/>
      <c r="FU196" s="96"/>
      <c r="FV196" s="96"/>
      <c r="FW196" s="96"/>
      <c r="FX196" s="96"/>
      <c r="FY196" s="96"/>
      <c r="FZ196" s="96"/>
      <c r="GA196" s="96"/>
      <c r="GB196" s="96"/>
      <c r="GC196" s="96"/>
      <c r="GD196" s="96"/>
      <c r="GE196" s="96"/>
      <c r="GF196" s="96"/>
      <c r="GG196" s="96"/>
      <c r="GH196" s="96"/>
      <c r="GI196" s="96"/>
      <c r="GJ196" s="96"/>
      <c r="GK196" s="96"/>
      <c r="GL196" s="96"/>
      <c r="GM196" s="96"/>
      <c r="GN196" s="96"/>
      <c r="GO196" s="96"/>
      <c r="GP196" s="96"/>
    </row>
    <row r="197" spans="1:198" ht="12.75" customHeight="1">
      <c r="A197" s="349"/>
      <c r="B197" s="397"/>
      <c r="C197" s="351"/>
      <c r="D197" s="352"/>
      <c r="E197" s="382"/>
      <c r="F197" s="388"/>
      <c r="G197" s="266"/>
      <c r="H197" s="154"/>
      <c r="I197" s="160" t="s">
        <v>26</v>
      </c>
      <c r="J197" s="207">
        <f>SUM(J192:J196)</f>
        <v>615000</v>
      </c>
      <c r="K197" s="207">
        <f t="shared" ref="K197" si="56">SUM(K192:K196)</f>
        <v>513000</v>
      </c>
      <c r="L197" s="207">
        <f>SUM(L192:L196)</f>
        <v>0</v>
      </c>
      <c r="M197" s="207">
        <f t="shared" ref="M197:W197" si="57">SUM(M192:M196)</f>
        <v>0</v>
      </c>
      <c r="N197" s="207">
        <f t="shared" si="57"/>
        <v>575000</v>
      </c>
      <c r="O197" s="207">
        <f t="shared" si="57"/>
        <v>960000</v>
      </c>
      <c r="P197" s="207">
        <f t="shared" si="57"/>
        <v>730000</v>
      </c>
      <c r="Q197" s="207">
        <f t="shared" si="57"/>
        <v>720000</v>
      </c>
      <c r="R197" s="207">
        <f t="shared" si="57"/>
        <v>720000</v>
      </c>
      <c r="S197" s="207">
        <f t="shared" si="57"/>
        <v>520000</v>
      </c>
      <c r="T197" s="207">
        <f t="shared" si="57"/>
        <v>520000</v>
      </c>
      <c r="U197" s="207">
        <f t="shared" si="57"/>
        <v>520000</v>
      </c>
      <c r="V197" s="207">
        <f t="shared" si="57"/>
        <v>520000</v>
      </c>
      <c r="W197" s="207">
        <f t="shared" si="57"/>
        <v>0</v>
      </c>
      <c r="X197" s="356"/>
      <c r="Y197" s="40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96"/>
      <c r="CB197" s="96"/>
      <c r="CC197" s="96"/>
      <c r="CD197" s="96"/>
      <c r="CE197" s="96"/>
      <c r="CF197" s="96"/>
      <c r="CG197" s="96"/>
      <c r="CH197" s="96"/>
      <c r="CI197" s="96"/>
      <c r="CJ197" s="96"/>
      <c r="CK197" s="96"/>
      <c r="CL197" s="96"/>
      <c r="CM197" s="96"/>
      <c r="CN197" s="96"/>
      <c r="CO197" s="96"/>
      <c r="CP197" s="96"/>
      <c r="CQ197" s="96"/>
      <c r="CR197" s="96"/>
      <c r="CS197" s="96"/>
      <c r="CT197" s="96"/>
      <c r="CU197" s="96"/>
      <c r="CV197" s="96"/>
      <c r="CW197" s="96"/>
      <c r="CX197" s="96"/>
      <c r="CY197" s="96"/>
      <c r="CZ197" s="96"/>
      <c r="DA197" s="96"/>
      <c r="DB197" s="96"/>
      <c r="DC197" s="96"/>
      <c r="DD197" s="96"/>
      <c r="DE197" s="96"/>
      <c r="DF197" s="96"/>
      <c r="DG197" s="96"/>
      <c r="DH197" s="96"/>
      <c r="DI197" s="96"/>
      <c r="DJ197" s="96"/>
      <c r="DK197" s="96"/>
      <c r="DL197" s="96"/>
      <c r="DM197" s="96"/>
      <c r="DN197" s="96"/>
      <c r="DO197" s="96"/>
      <c r="DP197" s="96"/>
      <c r="DQ197" s="96"/>
      <c r="DR197" s="96"/>
      <c r="DS197" s="96"/>
      <c r="DT197" s="96"/>
      <c r="DU197" s="96"/>
      <c r="DV197" s="96"/>
      <c r="DW197" s="96"/>
      <c r="DX197" s="96"/>
      <c r="DY197" s="96"/>
      <c r="DZ197" s="96"/>
      <c r="EA197" s="96"/>
      <c r="EB197" s="96"/>
      <c r="EC197" s="96"/>
      <c r="ED197" s="96"/>
      <c r="EE197" s="96"/>
      <c r="EF197" s="96"/>
      <c r="EG197" s="96"/>
      <c r="EH197" s="96"/>
      <c r="EI197" s="96"/>
      <c r="EJ197" s="96"/>
      <c r="EK197" s="96"/>
      <c r="EL197" s="96"/>
      <c r="EM197" s="96"/>
      <c r="EN197" s="96"/>
      <c r="EO197" s="96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6"/>
      <c r="FL197" s="96"/>
      <c r="FM197" s="96"/>
      <c r="FN197" s="96"/>
      <c r="FO197" s="96"/>
      <c r="FP197" s="96"/>
      <c r="FQ197" s="96"/>
      <c r="FR197" s="96"/>
      <c r="FS197" s="96"/>
      <c r="FT197" s="96"/>
      <c r="FU197" s="96"/>
      <c r="FV197" s="96"/>
      <c r="FW197" s="96"/>
      <c r="FX197" s="96"/>
      <c r="FY197" s="96"/>
      <c r="FZ197" s="96"/>
      <c r="GA197" s="96"/>
      <c r="GB197" s="96"/>
      <c r="GC197" s="96"/>
      <c r="GD197" s="96"/>
      <c r="GE197" s="96"/>
      <c r="GF197" s="96"/>
      <c r="GG197" s="96"/>
      <c r="GH197" s="96"/>
      <c r="GI197" s="96"/>
      <c r="GJ197" s="96"/>
      <c r="GK197" s="96"/>
      <c r="GL197" s="96"/>
      <c r="GM197" s="96"/>
      <c r="GN197" s="96"/>
      <c r="GO197" s="96"/>
      <c r="GP197" s="96"/>
    </row>
    <row r="198" spans="1:198" ht="13.5" customHeight="1">
      <c r="A198" s="349">
        <v>5</v>
      </c>
      <c r="B198" s="397" t="s">
        <v>48</v>
      </c>
      <c r="C198" s="352">
        <v>2014</v>
      </c>
      <c r="D198" s="352">
        <v>2029</v>
      </c>
      <c r="E198" s="382" t="s">
        <v>265</v>
      </c>
      <c r="F198" s="354">
        <f>840791+X198</f>
        <v>1260791</v>
      </c>
      <c r="G198" s="266" t="s">
        <v>157</v>
      </c>
      <c r="H198" s="165">
        <v>6050</v>
      </c>
      <c r="I198" s="155" t="s">
        <v>28</v>
      </c>
      <c r="J198" s="164">
        <v>110641</v>
      </c>
      <c r="K198" s="158">
        <f>50000-50000</f>
        <v>0</v>
      </c>
      <c r="L198" s="156"/>
      <c r="M198" s="156">
        <v>0</v>
      </c>
      <c r="N198" s="156">
        <v>100000</v>
      </c>
      <c r="O198" s="156">
        <v>75000</v>
      </c>
      <c r="P198" s="156">
        <v>100000</v>
      </c>
      <c r="Q198" s="156">
        <v>75000</v>
      </c>
      <c r="R198" s="156">
        <v>70000</v>
      </c>
      <c r="S198" s="156"/>
      <c r="T198" s="156"/>
      <c r="U198" s="156"/>
      <c r="V198" s="158"/>
      <c r="W198" s="158"/>
      <c r="X198" s="435">
        <f>SUM(M202:W202)</f>
        <v>420000</v>
      </c>
      <c r="Y198" s="141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96"/>
      <c r="CB198" s="96"/>
      <c r="CC198" s="96"/>
      <c r="CD198" s="96"/>
      <c r="CE198" s="96"/>
      <c r="CF198" s="96"/>
      <c r="CG198" s="96"/>
      <c r="CH198" s="96"/>
      <c r="CI198" s="96"/>
      <c r="CJ198" s="96"/>
      <c r="CK198" s="96"/>
      <c r="CL198" s="96"/>
      <c r="CM198" s="96"/>
      <c r="CN198" s="96"/>
      <c r="CO198" s="96"/>
      <c r="CP198" s="96"/>
      <c r="CQ198" s="96"/>
      <c r="CR198" s="96"/>
      <c r="CS198" s="96"/>
      <c r="CT198" s="96"/>
      <c r="CU198" s="96"/>
      <c r="CV198" s="96"/>
      <c r="CW198" s="96"/>
      <c r="CX198" s="96"/>
      <c r="CY198" s="96"/>
      <c r="CZ198" s="96"/>
      <c r="DA198" s="96"/>
      <c r="DB198" s="96"/>
      <c r="DC198" s="96"/>
      <c r="DD198" s="96"/>
      <c r="DE198" s="96"/>
      <c r="DF198" s="96"/>
      <c r="DG198" s="96"/>
      <c r="DH198" s="96"/>
      <c r="DI198" s="96"/>
      <c r="DJ198" s="96"/>
      <c r="DK198" s="96"/>
      <c r="DL198" s="96"/>
      <c r="DM198" s="96"/>
      <c r="DN198" s="96"/>
      <c r="DO198" s="96"/>
      <c r="DP198" s="96"/>
      <c r="DQ198" s="96"/>
      <c r="DR198" s="96"/>
      <c r="DS198" s="96"/>
      <c r="DT198" s="96"/>
      <c r="DU198" s="96"/>
      <c r="DV198" s="96"/>
      <c r="DW198" s="96"/>
      <c r="DX198" s="96"/>
      <c r="DY198" s="96"/>
      <c r="DZ198" s="96"/>
      <c r="EA198" s="96"/>
      <c r="EB198" s="96"/>
      <c r="EC198" s="96"/>
      <c r="ED198" s="96"/>
      <c r="EE198" s="96"/>
      <c r="EF198" s="96"/>
      <c r="EG198" s="96"/>
      <c r="EH198" s="96"/>
      <c r="EI198" s="96"/>
      <c r="EJ198" s="96"/>
      <c r="EK198" s="96"/>
      <c r="EL198" s="96"/>
      <c r="EM198" s="96"/>
      <c r="EN198" s="96"/>
      <c r="EO198" s="96"/>
      <c r="EP198" s="96"/>
      <c r="EQ198" s="96"/>
      <c r="ER198" s="96"/>
      <c r="ES198" s="96"/>
      <c r="ET198" s="96"/>
      <c r="EU198" s="96"/>
      <c r="EV198" s="96"/>
      <c r="EW198" s="96"/>
      <c r="EX198" s="96"/>
      <c r="EY198" s="96"/>
      <c r="EZ198" s="96"/>
      <c r="FA198" s="96"/>
      <c r="FB198" s="96"/>
      <c r="FC198" s="96"/>
      <c r="FD198" s="96"/>
      <c r="FE198" s="96"/>
      <c r="FF198" s="96"/>
      <c r="FG198" s="96"/>
      <c r="FH198" s="96"/>
      <c r="FI198" s="96"/>
      <c r="FJ198" s="96"/>
      <c r="FK198" s="96"/>
      <c r="FL198" s="96"/>
      <c r="FM198" s="96"/>
      <c r="FN198" s="96"/>
      <c r="FO198" s="96"/>
      <c r="FP198" s="96"/>
      <c r="FQ198" s="96"/>
      <c r="FR198" s="96"/>
      <c r="FS198" s="96"/>
      <c r="FT198" s="96"/>
      <c r="FU198" s="96"/>
      <c r="FV198" s="96"/>
      <c r="FW198" s="96"/>
      <c r="FX198" s="96"/>
      <c r="FY198" s="96"/>
      <c r="FZ198" s="96"/>
      <c r="GA198" s="96"/>
      <c r="GB198" s="96"/>
      <c r="GC198" s="96"/>
      <c r="GD198" s="96"/>
      <c r="GE198" s="96"/>
      <c r="GF198" s="96"/>
      <c r="GG198" s="96"/>
      <c r="GH198" s="96"/>
      <c r="GI198" s="96"/>
      <c r="GJ198" s="96"/>
      <c r="GK198" s="96"/>
      <c r="GL198" s="96"/>
      <c r="GM198" s="96"/>
      <c r="GN198" s="96"/>
      <c r="GO198" s="96"/>
      <c r="GP198" s="96"/>
    </row>
    <row r="199" spans="1:198" ht="13.5" customHeight="1">
      <c r="A199" s="349"/>
      <c r="B199" s="397"/>
      <c r="C199" s="352"/>
      <c r="D199" s="352"/>
      <c r="E199" s="382"/>
      <c r="F199" s="354"/>
      <c r="G199" s="269"/>
      <c r="H199" s="165"/>
      <c r="I199" s="155" t="s">
        <v>31</v>
      </c>
      <c r="J199" s="186"/>
      <c r="K199" s="186"/>
      <c r="L199" s="186"/>
      <c r="M199" s="186"/>
      <c r="N199" s="186"/>
      <c r="O199" s="186"/>
      <c r="P199" s="186"/>
      <c r="Q199" s="186"/>
      <c r="R199" s="186"/>
      <c r="S199" s="186"/>
      <c r="T199" s="186"/>
      <c r="U199" s="186"/>
      <c r="V199" s="186"/>
      <c r="W199" s="186"/>
      <c r="X199" s="435"/>
      <c r="Y199" s="141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96"/>
      <c r="CB199" s="96"/>
      <c r="CC199" s="96"/>
      <c r="CD199" s="96"/>
      <c r="CE199" s="96"/>
      <c r="CF199" s="96"/>
      <c r="CG199" s="96"/>
      <c r="CH199" s="96"/>
      <c r="CI199" s="96"/>
      <c r="CJ199" s="96"/>
      <c r="CK199" s="96"/>
      <c r="CL199" s="96"/>
      <c r="CM199" s="96"/>
      <c r="CN199" s="96"/>
      <c r="CO199" s="96"/>
      <c r="CP199" s="96"/>
      <c r="CQ199" s="96"/>
      <c r="CR199" s="96"/>
      <c r="CS199" s="96"/>
      <c r="CT199" s="96"/>
      <c r="CU199" s="96"/>
      <c r="CV199" s="96"/>
      <c r="CW199" s="96"/>
      <c r="CX199" s="96"/>
      <c r="CY199" s="96"/>
      <c r="CZ199" s="96"/>
      <c r="DA199" s="96"/>
      <c r="DB199" s="96"/>
      <c r="DC199" s="96"/>
      <c r="DD199" s="96"/>
      <c r="DE199" s="96"/>
      <c r="DF199" s="96"/>
      <c r="DG199" s="96"/>
      <c r="DH199" s="96"/>
      <c r="DI199" s="96"/>
      <c r="DJ199" s="96"/>
      <c r="DK199" s="96"/>
      <c r="DL199" s="96"/>
      <c r="DM199" s="96"/>
      <c r="DN199" s="96"/>
      <c r="DO199" s="96"/>
      <c r="DP199" s="96"/>
      <c r="DQ199" s="96"/>
      <c r="DR199" s="96"/>
      <c r="DS199" s="96"/>
      <c r="DT199" s="96"/>
      <c r="DU199" s="96"/>
      <c r="DV199" s="96"/>
      <c r="DW199" s="96"/>
      <c r="DX199" s="96"/>
      <c r="DY199" s="96"/>
      <c r="DZ199" s="96"/>
      <c r="EA199" s="96"/>
      <c r="EB199" s="96"/>
      <c r="EC199" s="96"/>
      <c r="ED199" s="96"/>
      <c r="EE199" s="96"/>
      <c r="EF199" s="96"/>
      <c r="EG199" s="96"/>
      <c r="EH199" s="96"/>
      <c r="EI199" s="96"/>
      <c r="EJ199" s="96"/>
      <c r="EK199" s="96"/>
      <c r="EL199" s="96"/>
      <c r="EM199" s="96"/>
      <c r="EN199" s="96"/>
      <c r="EO199" s="96"/>
      <c r="EP199" s="96"/>
      <c r="EQ199" s="96"/>
      <c r="ER199" s="96"/>
      <c r="ES199" s="96"/>
      <c r="ET199" s="96"/>
      <c r="EU199" s="96"/>
      <c r="EV199" s="96"/>
      <c r="EW199" s="96"/>
      <c r="EX199" s="96"/>
      <c r="EY199" s="96"/>
      <c r="EZ199" s="96"/>
      <c r="FA199" s="96"/>
      <c r="FB199" s="96"/>
      <c r="FC199" s="96"/>
      <c r="FD199" s="96"/>
      <c r="FE199" s="96"/>
      <c r="FF199" s="96"/>
      <c r="FG199" s="96"/>
      <c r="FH199" s="96"/>
      <c r="FI199" s="96"/>
      <c r="FJ199" s="96"/>
      <c r="FK199" s="96"/>
      <c r="FL199" s="96"/>
      <c r="FM199" s="96"/>
      <c r="FN199" s="96"/>
      <c r="FO199" s="96"/>
      <c r="FP199" s="96"/>
      <c r="FQ199" s="96"/>
      <c r="FR199" s="96"/>
      <c r="FS199" s="96"/>
      <c r="FT199" s="96"/>
      <c r="FU199" s="96"/>
      <c r="FV199" s="96"/>
      <c r="FW199" s="96"/>
      <c r="FX199" s="96"/>
      <c r="FY199" s="96"/>
      <c r="FZ199" s="96"/>
      <c r="GA199" s="96"/>
      <c r="GB199" s="96"/>
      <c r="GC199" s="96"/>
      <c r="GD199" s="96"/>
      <c r="GE199" s="96"/>
      <c r="GF199" s="96"/>
      <c r="GG199" s="96"/>
      <c r="GH199" s="96"/>
      <c r="GI199" s="96"/>
      <c r="GJ199" s="96"/>
      <c r="GK199" s="96"/>
      <c r="GL199" s="96"/>
      <c r="GM199" s="96"/>
      <c r="GN199" s="96"/>
      <c r="GO199" s="96"/>
      <c r="GP199" s="96"/>
    </row>
    <row r="200" spans="1:198" ht="13.5" customHeight="1">
      <c r="A200" s="349"/>
      <c r="B200" s="397"/>
      <c r="C200" s="352"/>
      <c r="D200" s="352"/>
      <c r="E200" s="382"/>
      <c r="F200" s="354"/>
      <c r="G200" s="269"/>
      <c r="H200" s="165"/>
      <c r="I200" s="155" t="s">
        <v>30</v>
      </c>
      <c r="J200" s="186"/>
      <c r="K200" s="186"/>
      <c r="L200" s="186"/>
      <c r="M200" s="186"/>
      <c r="N200" s="186"/>
      <c r="O200" s="186"/>
      <c r="P200" s="186"/>
      <c r="Q200" s="186"/>
      <c r="R200" s="186"/>
      <c r="S200" s="186"/>
      <c r="T200" s="186"/>
      <c r="U200" s="186"/>
      <c r="V200" s="186"/>
      <c r="W200" s="186"/>
      <c r="X200" s="435"/>
      <c r="Y200" s="40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96"/>
      <c r="CB200" s="96"/>
      <c r="CC200" s="96"/>
      <c r="CD200" s="96"/>
      <c r="CE200" s="96"/>
      <c r="CF200" s="96"/>
      <c r="CG200" s="96"/>
      <c r="CH200" s="96"/>
      <c r="CI200" s="96"/>
      <c r="CJ200" s="96"/>
      <c r="CK200" s="96"/>
      <c r="CL200" s="96"/>
      <c r="CM200" s="96"/>
      <c r="CN200" s="96"/>
      <c r="CO200" s="96"/>
      <c r="CP200" s="96"/>
      <c r="CQ200" s="96"/>
      <c r="CR200" s="96"/>
      <c r="CS200" s="96"/>
      <c r="CT200" s="96"/>
      <c r="CU200" s="96"/>
      <c r="CV200" s="96"/>
      <c r="CW200" s="96"/>
      <c r="CX200" s="96"/>
      <c r="CY200" s="96"/>
      <c r="CZ200" s="96"/>
      <c r="DA200" s="96"/>
      <c r="DB200" s="96"/>
      <c r="DC200" s="96"/>
      <c r="DD200" s="96"/>
      <c r="DE200" s="96"/>
      <c r="DF200" s="96"/>
      <c r="DG200" s="96"/>
      <c r="DH200" s="96"/>
      <c r="DI200" s="96"/>
      <c r="DJ200" s="96"/>
      <c r="DK200" s="96"/>
      <c r="DL200" s="96"/>
      <c r="DM200" s="96"/>
      <c r="DN200" s="96"/>
      <c r="DO200" s="96"/>
      <c r="DP200" s="96"/>
      <c r="DQ200" s="96"/>
      <c r="DR200" s="96"/>
      <c r="DS200" s="96"/>
      <c r="DT200" s="96"/>
      <c r="DU200" s="96"/>
      <c r="DV200" s="96"/>
      <c r="DW200" s="96"/>
      <c r="DX200" s="96"/>
      <c r="DY200" s="96"/>
      <c r="DZ200" s="96"/>
      <c r="EA200" s="96"/>
      <c r="EB200" s="96"/>
      <c r="EC200" s="96"/>
      <c r="ED200" s="96"/>
      <c r="EE200" s="96"/>
      <c r="EF200" s="96"/>
      <c r="EG200" s="96"/>
      <c r="EH200" s="96"/>
      <c r="EI200" s="96"/>
      <c r="EJ200" s="96"/>
      <c r="EK200" s="96"/>
      <c r="EL200" s="96"/>
      <c r="EM200" s="96"/>
      <c r="EN200" s="96"/>
      <c r="EO200" s="96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6"/>
      <c r="FL200" s="96"/>
      <c r="FM200" s="96"/>
      <c r="FN200" s="96"/>
      <c r="FO200" s="96"/>
      <c r="FP200" s="96"/>
      <c r="FQ200" s="96"/>
      <c r="FR200" s="96"/>
      <c r="FS200" s="96"/>
      <c r="FT200" s="96"/>
      <c r="FU200" s="96"/>
      <c r="FV200" s="96"/>
      <c r="FW200" s="96"/>
      <c r="FX200" s="96"/>
      <c r="FY200" s="96"/>
      <c r="FZ200" s="96"/>
      <c r="GA200" s="96"/>
      <c r="GB200" s="96"/>
      <c r="GC200" s="96"/>
      <c r="GD200" s="96"/>
      <c r="GE200" s="96"/>
      <c r="GF200" s="96"/>
      <c r="GG200" s="96"/>
      <c r="GH200" s="96"/>
      <c r="GI200" s="96"/>
      <c r="GJ200" s="96"/>
      <c r="GK200" s="96"/>
      <c r="GL200" s="96"/>
      <c r="GM200" s="96"/>
      <c r="GN200" s="96"/>
      <c r="GO200" s="96"/>
      <c r="GP200" s="96"/>
    </row>
    <row r="201" spans="1:198" ht="18" customHeight="1">
      <c r="A201" s="349"/>
      <c r="B201" s="397"/>
      <c r="C201" s="352"/>
      <c r="D201" s="352"/>
      <c r="E201" s="382"/>
      <c r="F201" s="354"/>
      <c r="G201" s="269"/>
      <c r="H201" s="165">
        <v>6050</v>
      </c>
      <c r="I201" s="155" t="s">
        <v>142</v>
      </c>
      <c r="J201" s="186"/>
      <c r="K201" s="186"/>
      <c r="L201" s="156">
        <v>0</v>
      </c>
      <c r="M201" s="186"/>
      <c r="N201" s="186"/>
      <c r="O201" s="186"/>
      <c r="P201" s="186"/>
      <c r="Q201" s="186"/>
      <c r="R201" s="186"/>
      <c r="S201" s="186"/>
      <c r="T201" s="186"/>
      <c r="U201" s="186"/>
      <c r="V201" s="186"/>
      <c r="W201" s="186"/>
      <c r="X201" s="435"/>
      <c r="Y201" s="40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96"/>
      <c r="CB201" s="96"/>
      <c r="CC201" s="96"/>
      <c r="CD201" s="96"/>
      <c r="CE201" s="96"/>
      <c r="CF201" s="96"/>
      <c r="CG201" s="96"/>
      <c r="CH201" s="96"/>
      <c r="CI201" s="96"/>
      <c r="CJ201" s="96"/>
      <c r="CK201" s="96"/>
      <c r="CL201" s="96"/>
      <c r="CM201" s="96"/>
      <c r="CN201" s="96"/>
      <c r="CO201" s="96"/>
      <c r="CP201" s="96"/>
      <c r="CQ201" s="96"/>
      <c r="CR201" s="96"/>
      <c r="CS201" s="96"/>
      <c r="CT201" s="96"/>
      <c r="CU201" s="96"/>
      <c r="CV201" s="96"/>
      <c r="CW201" s="96"/>
      <c r="CX201" s="96"/>
      <c r="CY201" s="96"/>
      <c r="CZ201" s="96"/>
      <c r="DA201" s="96"/>
      <c r="DB201" s="96"/>
      <c r="DC201" s="96"/>
      <c r="DD201" s="96"/>
      <c r="DE201" s="96"/>
      <c r="DF201" s="96"/>
      <c r="DG201" s="96"/>
      <c r="DH201" s="96"/>
      <c r="DI201" s="96"/>
      <c r="DJ201" s="96"/>
      <c r="DK201" s="96"/>
      <c r="DL201" s="96"/>
      <c r="DM201" s="96"/>
      <c r="DN201" s="96"/>
      <c r="DO201" s="96"/>
      <c r="DP201" s="96"/>
      <c r="DQ201" s="96"/>
      <c r="DR201" s="96"/>
      <c r="DS201" s="96"/>
      <c r="DT201" s="96"/>
      <c r="DU201" s="96"/>
      <c r="DV201" s="96"/>
      <c r="DW201" s="96"/>
      <c r="DX201" s="96"/>
      <c r="DY201" s="96"/>
      <c r="DZ201" s="96"/>
      <c r="EA201" s="96"/>
      <c r="EB201" s="96"/>
      <c r="EC201" s="96"/>
      <c r="ED201" s="96"/>
      <c r="EE201" s="96"/>
      <c r="EF201" s="96"/>
      <c r="EG201" s="96"/>
      <c r="EH201" s="96"/>
      <c r="EI201" s="96"/>
      <c r="EJ201" s="96"/>
      <c r="EK201" s="96"/>
      <c r="EL201" s="96"/>
      <c r="EM201" s="96"/>
      <c r="EN201" s="96"/>
      <c r="EO201" s="96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6"/>
      <c r="FL201" s="96"/>
      <c r="FM201" s="96"/>
      <c r="FN201" s="96"/>
      <c r="FO201" s="96"/>
      <c r="FP201" s="96"/>
      <c r="FQ201" s="96"/>
      <c r="FR201" s="96"/>
      <c r="FS201" s="96"/>
      <c r="FT201" s="96"/>
      <c r="FU201" s="96"/>
      <c r="FV201" s="96"/>
      <c r="FW201" s="96"/>
      <c r="FX201" s="96"/>
      <c r="FY201" s="96"/>
      <c r="FZ201" s="96"/>
      <c r="GA201" s="96"/>
      <c r="GB201" s="96"/>
      <c r="GC201" s="96"/>
      <c r="GD201" s="96"/>
      <c r="GE201" s="96"/>
      <c r="GF201" s="96"/>
      <c r="GG201" s="96"/>
      <c r="GH201" s="96"/>
      <c r="GI201" s="96"/>
      <c r="GJ201" s="96"/>
      <c r="GK201" s="96"/>
      <c r="GL201" s="96"/>
      <c r="GM201" s="96"/>
      <c r="GN201" s="96"/>
      <c r="GO201" s="96"/>
      <c r="GP201" s="96"/>
    </row>
    <row r="202" spans="1:198" ht="13.5" customHeight="1">
      <c r="A202" s="349"/>
      <c r="B202" s="397"/>
      <c r="C202" s="352"/>
      <c r="D202" s="352"/>
      <c r="E202" s="382"/>
      <c r="F202" s="354"/>
      <c r="G202" s="269"/>
      <c r="H202" s="165"/>
      <c r="I202" s="160" t="s">
        <v>26</v>
      </c>
      <c r="J202" s="161">
        <f t="shared" ref="J202:W202" si="58">SUM(J198:J201)</f>
        <v>110641</v>
      </c>
      <c r="K202" s="161">
        <f t="shared" si="58"/>
        <v>0</v>
      </c>
      <c r="L202" s="161">
        <f t="shared" si="58"/>
        <v>0</v>
      </c>
      <c r="M202" s="161">
        <f t="shared" si="58"/>
        <v>0</v>
      </c>
      <c r="N202" s="161">
        <f t="shared" si="58"/>
        <v>100000</v>
      </c>
      <c r="O202" s="161">
        <f>SUM(O198:O201)</f>
        <v>75000</v>
      </c>
      <c r="P202" s="161">
        <f t="shared" si="58"/>
        <v>100000</v>
      </c>
      <c r="Q202" s="161">
        <f t="shared" si="58"/>
        <v>75000</v>
      </c>
      <c r="R202" s="161">
        <f t="shared" si="58"/>
        <v>70000</v>
      </c>
      <c r="S202" s="161">
        <f t="shared" si="58"/>
        <v>0</v>
      </c>
      <c r="T202" s="161">
        <f t="shared" si="58"/>
        <v>0</v>
      </c>
      <c r="U202" s="161">
        <f t="shared" si="58"/>
        <v>0</v>
      </c>
      <c r="V202" s="161">
        <f t="shared" si="58"/>
        <v>0</v>
      </c>
      <c r="W202" s="161">
        <f t="shared" si="58"/>
        <v>0</v>
      </c>
      <c r="X202" s="435"/>
      <c r="Y202" s="40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6"/>
      <c r="BS202" s="96"/>
      <c r="BT202" s="96"/>
      <c r="BU202" s="96"/>
      <c r="BV202" s="96"/>
      <c r="BW202" s="96"/>
      <c r="BX202" s="96"/>
      <c r="BY202" s="96"/>
      <c r="BZ202" s="96"/>
      <c r="CA202" s="96"/>
      <c r="CB202" s="96"/>
      <c r="CC202" s="96"/>
      <c r="CD202" s="96"/>
      <c r="CE202" s="96"/>
      <c r="CF202" s="96"/>
      <c r="CG202" s="96"/>
      <c r="CH202" s="96"/>
      <c r="CI202" s="96"/>
      <c r="CJ202" s="96"/>
      <c r="CK202" s="96"/>
      <c r="CL202" s="96"/>
      <c r="CM202" s="96"/>
      <c r="CN202" s="96"/>
      <c r="CO202" s="96"/>
      <c r="CP202" s="96"/>
      <c r="CQ202" s="96"/>
      <c r="CR202" s="96"/>
      <c r="CS202" s="96"/>
      <c r="CT202" s="96"/>
      <c r="CU202" s="96"/>
      <c r="CV202" s="96"/>
      <c r="CW202" s="96"/>
      <c r="CX202" s="96"/>
      <c r="CY202" s="96"/>
      <c r="CZ202" s="96"/>
      <c r="DA202" s="96"/>
      <c r="DB202" s="96"/>
      <c r="DC202" s="96"/>
      <c r="DD202" s="96"/>
      <c r="DE202" s="96"/>
      <c r="DF202" s="96"/>
      <c r="DG202" s="96"/>
      <c r="DH202" s="96"/>
      <c r="DI202" s="96"/>
      <c r="DJ202" s="96"/>
      <c r="DK202" s="96"/>
      <c r="DL202" s="96"/>
      <c r="DM202" s="96"/>
      <c r="DN202" s="96"/>
      <c r="DO202" s="96"/>
      <c r="DP202" s="96"/>
      <c r="DQ202" s="96"/>
      <c r="DR202" s="96"/>
      <c r="DS202" s="96"/>
      <c r="DT202" s="96"/>
      <c r="DU202" s="96"/>
      <c r="DV202" s="96"/>
      <c r="DW202" s="96"/>
      <c r="DX202" s="96"/>
      <c r="DY202" s="96"/>
      <c r="DZ202" s="96"/>
      <c r="EA202" s="96"/>
      <c r="EB202" s="96"/>
      <c r="EC202" s="96"/>
      <c r="ED202" s="96"/>
      <c r="EE202" s="96"/>
      <c r="EF202" s="96"/>
      <c r="EG202" s="96"/>
      <c r="EH202" s="96"/>
      <c r="EI202" s="96"/>
      <c r="EJ202" s="96"/>
      <c r="EK202" s="96"/>
      <c r="EL202" s="96"/>
      <c r="EM202" s="96"/>
      <c r="EN202" s="96"/>
      <c r="EO202" s="96"/>
      <c r="EP202" s="96"/>
      <c r="EQ202" s="96"/>
      <c r="ER202" s="96"/>
      <c r="ES202" s="96"/>
      <c r="ET202" s="96"/>
      <c r="EU202" s="96"/>
      <c r="EV202" s="96"/>
      <c r="EW202" s="96"/>
      <c r="EX202" s="96"/>
      <c r="EY202" s="96"/>
      <c r="EZ202" s="96"/>
      <c r="FA202" s="96"/>
      <c r="FB202" s="96"/>
      <c r="FC202" s="96"/>
      <c r="FD202" s="96"/>
      <c r="FE202" s="96"/>
      <c r="FF202" s="96"/>
      <c r="FG202" s="96"/>
      <c r="FH202" s="96"/>
      <c r="FI202" s="96"/>
      <c r="FJ202" s="96"/>
      <c r="FK202" s="96"/>
      <c r="FL202" s="96"/>
      <c r="FM202" s="96"/>
      <c r="FN202" s="96"/>
      <c r="FO202" s="96"/>
      <c r="FP202" s="96"/>
      <c r="FQ202" s="96"/>
      <c r="FR202" s="96"/>
      <c r="FS202" s="96"/>
      <c r="FT202" s="96"/>
      <c r="FU202" s="96"/>
      <c r="FV202" s="96"/>
      <c r="FW202" s="96"/>
      <c r="FX202" s="96"/>
      <c r="FY202" s="96"/>
      <c r="FZ202" s="96"/>
      <c r="GA202" s="96"/>
      <c r="GB202" s="96"/>
      <c r="GC202" s="96"/>
      <c r="GD202" s="96"/>
      <c r="GE202" s="96"/>
      <c r="GF202" s="96"/>
      <c r="GG202" s="96"/>
      <c r="GH202" s="96"/>
      <c r="GI202" s="96"/>
      <c r="GJ202" s="96"/>
      <c r="GK202" s="96"/>
      <c r="GL202" s="96"/>
      <c r="GM202" s="96"/>
      <c r="GN202" s="96"/>
      <c r="GO202" s="96"/>
      <c r="GP202" s="96"/>
    </row>
    <row r="203" spans="1:198" ht="15.75" customHeight="1">
      <c r="A203" s="357">
        <v>7</v>
      </c>
      <c r="B203" s="360" t="s">
        <v>261</v>
      </c>
      <c r="C203" s="366">
        <v>2025</v>
      </c>
      <c r="D203" s="366">
        <v>2026</v>
      </c>
      <c r="E203" s="382" t="s">
        <v>265</v>
      </c>
      <c r="F203" s="511">
        <f>X203</f>
        <v>200000</v>
      </c>
      <c r="G203" s="267" t="s">
        <v>158</v>
      </c>
      <c r="H203" s="165">
        <v>6050</v>
      </c>
      <c r="I203" s="155" t="s">
        <v>28</v>
      </c>
      <c r="J203" s="164">
        <v>110641</v>
      </c>
      <c r="K203" s="158">
        <f>50000-50000</f>
        <v>0</v>
      </c>
      <c r="L203" s="156"/>
      <c r="M203" s="158"/>
      <c r="N203" s="156">
        <v>50000</v>
      </c>
      <c r="O203" s="156">
        <v>150000</v>
      </c>
      <c r="P203" s="158"/>
      <c r="Q203" s="158"/>
      <c r="R203" s="158"/>
      <c r="S203" s="158"/>
      <c r="T203" s="158"/>
      <c r="U203" s="158"/>
      <c r="V203" s="158"/>
      <c r="W203" s="158"/>
      <c r="X203" s="506">
        <f>SUM(L207:R207)</f>
        <v>200000</v>
      </c>
      <c r="Y203" s="40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  <c r="BU203" s="96"/>
      <c r="BV203" s="96"/>
      <c r="BW203" s="96"/>
      <c r="BX203" s="96"/>
      <c r="BY203" s="96"/>
      <c r="BZ203" s="96"/>
      <c r="CA203" s="96"/>
      <c r="CB203" s="96"/>
      <c r="CC203" s="96"/>
      <c r="CD203" s="96"/>
      <c r="CE203" s="96"/>
      <c r="CF203" s="96"/>
      <c r="CG203" s="96"/>
      <c r="CH203" s="96"/>
      <c r="CI203" s="96"/>
      <c r="CJ203" s="96"/>
      <c r="CK203" s="96"/>
      <c r="CL203" s="96"/>
      <c r="CM203" s="96"/>
      <c r="CN203" s="96"/>
      <c r="CO203" s="96"/>
      <c r="CP203" s="96"/>
      <c r="CQ203" s="96"/>
      <c r="CR203" s="96"/>
      <c r="CS203" s="96"/>
      <c r="CT203" s="96"/>
      <c r="CU203" s="96"/>
      <c r="CV203" s="96"/>
      <c r="CW203" s="96"/>
      <c r="CX203" s="96"/>
      <c r="CY203" s="96"/>
      <c r="CZ203" s="96"/>
      <c r="DA203" s="96"/>
      <c r="DB203" s="96"/>
      <c r="DC203" s="96"/>
      <c r="DD203" s="96"/>
      <c r="DE203" s="96"/>
      <c r="DF203" s="96"/>
      <c r="DG203" s="96"/>
      <c r="DH203" s="96"/>
      <c r="DI203" s="96"/>
      <c r="DJ203" s="96"/>
      <c r="DK203" s="96"/>
      <c r="DL203" s="96"/>
      <c r="DM203" s="96"/>
      <c r="DN203" s="96"/>
      <c r="DO203" s="96"/>
      <c r="DP203" s="96"/>
      <c r="DQ203" s="96"/>
      <c r="DR203" s="96"/>
      <c r="DS203" s="96"/>
      <c r="DT203" s="96"/>
      <c r="DU203" s="96"/>
      <c r="DV203" s="96"/>
      <c r="DW203" s="96"/>
      <c r="DX203" s="96"/>
      <c r="DY203" s="96"/>
      <c r="DZ203" s="96"/>
      <c r="EA203" s="96"/>
      <c r="EB203" s="96"/>
      <c r="EC203" s="96"/>
      <c r="ED203" s="96"/>
      <c r="EE203" s="96"/>
      <c r="EF203" s="96"/>
      <c r="EG203" s="96"/>
      <c r="EH203" s="96"/>
      <c r="EI203" s="96"/>
      <c r="EJ203" s="96"/>
      <c r="EK203" s="96"/>
      <c r="EL203" s="96"/>
      <c r="EM203" s="96"/>
      <c r="EN203" s="96"/>
      <c r="EO203" s="96"/>
      <c r="EP203" s="96"/>
      <c r="EQ203" s="96"/>
      <c r="ER203" s="96"/>
      <c r="ES203" s="96"/>
      <c r="ET203" s="96"/>
      <c r="EU203" s="96"/>
      <c r="EV203" s="96"/>
      <c r="EW203" s="96"/>
      <c r="EX203" s="96"/>
      <c r="EY203" s="96"/>
      <c r="EZ203" s="96"/>
      <c r="FA203" s="96"/>
      <c r="FB203" s="96"/>
      <c r="FC203" s="96"/>
      <c r="FD203" s="96"/>
      <c r="FE203" s="96"/>
      <c r="FF203" s="96"/>
      <c r="FG203" s="96"/>
      <c r="FH203" s="96"/>
      <c r="FI203" s="96"/>
      <c r="FJ203" s="96"/>
      <c r="FK203" s="96"/>
      <c r="FL203" s="96"/>
      <c r="FM203" s="96"/>
      <c r="FN203" s="96"/>
      <c r="FO203" s="96"/>
      <c r="FP203" s="96"/>
      <c r="FQ203" s="96"/>
      <c r="FR203" s="96"/>
      <c r="FS203" s="96"/>
      <c r="FT203" s="96"/>
      <c r="FU203" s="96"/>
      <c r="FV203" s="96"/>
      <c r="FW203" s="96"/>
      <c r="FX203" s="96"/>
      <c r="FY203" s="96"/>
      <c r="FZ203" s="96"/>
      <c r="GA203" s="96"/>
      <c r="GB203" s="96"/>
      <c r="GC203" s="96"/>
      <c r="GD203" s="96"/>
      <c r="GE203" s="96"/>
      <c r="GF203" s="96"/>
      <c r="GG203" s="96"/>
      <c r="GH203" s="96"/>
      <c r="GI203" s="96"/>
      <c r="GJ203" s="96"/>
      <c r="GK203" s="96"/>
      <c r="GL203" s="96"/>
      <c r="GM203" s="96"/>
      <c r="GN203" s="96"/>
      <c r="GO203" s="96"/>
      <c r="GP203" s="96"/>
    </row>
    <row r="204" spans="1:198" ht="15.75" customHeight="1">
      <c r="A204" s="358"/>
      <c r="B204" s="361"/>
      <c r="C204" s="367"/>
      <c r="D204" s="367"/>
      <c r="E204" s="382"/>
      <c r="F204" s="512"/>
      <c r="G204" s="267"/>
      <c r="H204" s="165"/>
      <c r="I204" s="155" t="s">
        <v>31</v>
      </c>
      <c r="J204" s="186"/>
      <c r="K204" s="186"/>
      <c r="L204" s="156"/>
      <c r="M204" s="186"/>
      <c r="N204" s="186"/>
      <c r="O204" s="186"/>
      <c r="P204" s="186"/>
      <c r="Q204" s="186"/>
      <c r="R204" s="186"/>
      <c r="S204" s="186"/>
      <c r="T204" s="186"/>
      <c r="U204" s="186"/>
      <c r="V204" s="186"/>
      <c r="W204" s="186"/>
      <c r="X204" s="507"/>
      <c r="Y204" s="40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96"/>
      <c r="CB204" s="96"/>
      <c r="CC204" s="96"/>
      <c r="CD204" s="96"/>
      <c r="CE204" s="96"/>
      <c r="CF204" s="96"/>
      <c r="CG204" s="96"/>
      <c r="CH204" s="96"/>
      <c r="CI204" s="96"/>
      <c r="CJ204" s="96"/>
      <c r="CK204" s="96"/>
      <c r="CL204" s="96"/>
      <c r="CM204" s="96"/>
      <c r="CN204" s="96"/>
      <c r="CO204" s="96"/>
      <c r="CP204" s="96"/>
      <c r="CQ204" s="96"/>
      <c r="CR204" s="96"/>
      <c r="CS204" s="96"/>
      <c r="CT204" s="96"/>
      <c r="CU204" s="96"/>
      <c r="CV204" s="96"/>
      <c r="CW204" s="96"/>
      <c r="CX204" s="96"/>
      <c r="CY204" s="96"/>
      <c r="CZ204" s="96"/>
      <c r="DA204" s="96"/>
      <c r="DB204" s="96"/>
      <c r="DC204" s="96"/>
      <c r="DD204" s="96"/>
      <c r="DE204" s="96"/>
      <c r="DF204" s="96"/>
      <c r="DG204" s="96"/>
      <c r="DH204" s="96"/>
      <c r="DI204" s="96"/>
      <c r="DJ204" s="96"/>
      <c r="DK204" s="96"/>
      <c r="DL204" s="96"/>
      <c r="DM204" s="96"/>
      <c r="DN204" s="96"/>
      <c r="DO204" s="96"/>
      <c r="DP204" s="96"/>
      <c r="DQ204" s="96"/>
      <c r="DR204" s="96"/>
      <c r="DS204" s="96"/>
      <c r="DT204" s="96"/>
      <c r="DU204" s="96"/>
      <c r="DV204" s="96"/>
      <c r="DW204" s="96"/>
      <c r="DX204" s="96"/>
      <c r="DY204" s="96"/>
      <c r="DZ204" s="96"/>
      <c r="EA204" s="96"/>
      <c r="EB204" s="96"/>
      <c r="EC204" s="96"/>
      <c r="ED204" s="96"/>
      <c r="EE204" s="96"/>
      <c r="EF204" s="96"/>
      <c r="EG204" s="96"/>
      <c r="EH204" s="96"/>
      <c r="EI204" s="96"/>
      <c r="EJ204" s="96"/>
      <c r="EK204" s="96"/>
      <c r="EL204" s="96"/>
      <c r="EM204" s="96"/>
      <c r="EN204" s="96"/>
      <c r="EO204" s="96"/>
      <c r="EP204" s="96"/>
      <c r="EQ204" s="96"/>
      <c r="ER204" s="96"/>
      <c r="ES204" s="96"/>
      <c r="ET204" s="96"/>
      <c r="EU204" s="96"/>
      <c r="EV204" s="96"/>
      <c r="EW204" s="96"/>
      <c r="EX204" s="96"/>
      <c r="EY204" s="96"/>
      <c r="EZ204" s="96"/>
      <c r="FA204" s="96"/>
      <c r="FB204" s="96"/>
      <c r="FC204" s="96"/>
      <c r="FD204" s="96"/>
      <c r="FE204" s="96"/>
      <c r="FF204" s="96"/>
      <c r="FG204" s="96"/>
      <c r="FH204" s="96"/>
      <c r="FI204" s="96"/>
      <c r="FJ204" s="96"/>
      <c r="FK204" s="96"/>
      <c r="FL204" s="96"/>
      <c r="FM204" s="96"/>
      <c r="FN204" s="96"/>
      <c r="FO204" s="96"/>
      <c r="FP204" s="96"/>
      <c r="FQ204" s="96"/>
      <c r="FR204" s="96"/>
      <c r="FS204" s="96"/>
      <c r="FT204" s="96"/>
      <c r="FU204" s="96"/>
      <c r="FV204" s="96"/>
      <c r="FW204" s="96"/>
      <c r="FX204" s="96"/>
      <c r="FY204" s="96"/>
      <c r="FZ204" s="96"/>
      <c r="GA204" s="96"/>
      <c r="GB204" s="96"/>
      <c r="GC204" s="96"/>
      <c r="GD204" s="96"/>
      <c r="GE204" s="96"/>
      <c r="GF204" s="96"/>
      <c r="GG204" s="96"/>
      <c r="GH204" s="96"/>
      <c r="GI204" s="96"/>
      <c r="GJ204" s="96"/>
      <c r="GK204" s="96"/>
      <c r="GL204" s="96"/>
      <c r="GM204" s="96"/>
      <c r="GN204" s="96"/>
      <c r="GO204" s="96"/>
      <c r="GP204" s="96"/>
    </row>
    <row r="205" spans="1:198" ht="15.75" customHeight="1">
      <c r="A205" s="358"/>
      <c r="B205" s="361"/>
      <c r="C205" s="367"/>
      <c r="D205" s="367"/>
      <c r="E205" s="382"/>
      <c r="F205" s="512"/>
      <c r="G205" s="266"/>
      <c r="H205" s="165"/>
      <c r="I205" s="155" t="s">
        <v>30</v>
      </c>
      <c r="J205" s="186"/>
      <c r="K205" s="186"/>
      <c r="L205" s="187"/>
      <c r="M205" s="186"/>
      <c r="N205" s="186"/>
      <c r="O205" s="186"/>
      <c r="P205" s="186"/>
      <c r="Q205" s="186"/>
      <c r="R205" s="186"/>
      <c r="S205" s="186"/>
      <c r="T205" s="186"/>
      <c r="U205" s="186"/>
      <c r="V205" s="186"/>
      <c r="W205" s="186"/>
      <c r="X205" s="507"/>
      <c r="Y205" s="40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96"/>
      <c r="CB205" s="96"/>
      <c r="CC205" s="96"/>
      <c r="CD205" s="96"/>
      <c r="CE205" s="96"/>
      <c r="CF205" s="96"/>
      <c r="CG205" s="96"/>
      <c r="CH205" s="96"/>
      <c r="CI205" s="96"/>
      <c r="CJ205" s="96"/>
      <c r="CK205" s="96"/>
      <c r="CL205" s="96"/>
      <c r="CM205" s="96"/>
      <c r="CN205" s="96"/>
      <c r="CO205" s="96"/>
      <c r="CP205" s="96"/>
      <c r="CQ205" s="96"/>
      <c r="CR205" s="96"/>
      <c r="CS205" s="96"/>
      <c r="CT205" s="96"/>
      <c r="CU205" s="96"/>
      <c r="CV205" s="96"/>
      <c r="CW205" s="96"/>
      <c r="CX205" s="96"/>
      <c r="CY205" s="96"/>
      <c r="CZ205" s="96"/>
      <c r="DA205" s="96"/>
      <c r="DB205" s="96"/>
      <c r="DC205" s="96"/>
      <c r="DD205" s="96"/>
      <c r="DE205" s="96"/>
      <c r="DF205" s="96"/>
      <c r="DG205" s="96"/>
      <c r="DH205" s="96"/>
      <c r="DI205" s="96"/>
      <c r="DJ205" s="96"/>
      <c r="DK205" s="96"/>
      <c r="DL205" s="96"/>
      <c r="DM205" s="96"/>
      <c r="DN205" s="96"/>
      <c r="DO205" s="96"/>
      <c r="DP205" s="96"/>
      <c r="DQ205" s="96"/>
      <c r="DR205" s="96"/>
      <c r="DS205" s="96"/>
      <c r="DT205" s="96"/>
      <c r="DU205" s="96"/>
      <c r="DV205" s="96"/>
      <c r="DW205" s="96"/>
      <c r="DX205" s="96"/>
      <c r="DY205" s="96"/>
      <c r="DZ205" s="96"/>
      <c r="EA205" s="96"/>
      <c r="EB205" s="96"/>
      <c r="EC205" s="96"/>
      <c r="ED205" s="96"/>
      <c r="EE205" s="96"/>
      <c r="EF205" s="96"/>
      <c r="EG205" s="96"/>
      <c r="EH205" s="96"/>
      <c r="EI205" s="96"/>
      <c r="EJ205" s="96"/>
      <c r="EK205" s="96"/>
      <c r="EL205" s="96"/>
      <c r="EM205" s="96"/>
      <c r="EN205" s="96"/>
      <c r="EO205" s="96"/>
      <c r="EP205" s="96"/>
      <c r="EQ205" s="96"/>
      <c r="ER205" s="96"/>
      <c r="ES205" s="96"/>
      <c r="ET205" s="96"/>
      <c r="EU205" s="96"/>
      <c r="EV205" s="96"/>
      <c r="EW205" s="96"/>
      <c r="EX205" s="96"/>
      <c r="EY205" s="96"/>
      <c r="EZ205" s="96"/>
      <c r="FA205" s="96"/>
      <c r="FB205" s="96"/>
      <c r="FC205" s="96"/>
      <c r="FD205" s="96"/>
      <c r="FE205" s="96"/>
      <c r="FF205" s="96"/>
      <c r="FG205" s="96"/>
      <c r="FH205" s="96"/>
      <c r="FI205" s="96"/>
      <c r="FJ205" s="96"/>
      <c r="FK205" s="96"/>
      <c r="FL205" s="96"/>
      <c r="FM205" s="96"/>
      <c r="FN205" s="96"/>
      <c r="FO205" s="96"/>
      <c r="FP205" s="96"/>
      <c r="FQ205" s="96"/>
      <c r="FR205" s="96"/>
      <c r="FS205" s="96"/>
      <c r="FT205" s="96"/>
      <c r="FU205" s="96"/>
      <c r="FV205" s="96"/>
      <c r="FW205" s="96"/>
      <c r="FX205" s="96"/>
      <c r="FY205" s="96"/>
      <c r="FZ205" s="96"/>
      <c r="GA205" s="96"/>
      <c r="GB205" s="96"/>
      <c r="GC205" s="96"/>
      <c r="GD205" s="96"/>
      <c r="GE205" s="96"/>
      <c r="GF205" s="96"/>
      <c r="GG205" s="96"/>
      <c r="GH205" s="96"/>
      <c r="GI205" s="96"/>
      <c r="GJ205" s="96"/>
      <c r="GK205" s="96"/>
      <c r="GL205" s="96"/>
      <c r="GM205" s="96"/>
      <c r="GN205" s="96"/>
      <c r="GO205" s="96"/>
      <c r="GP205" s="96"/>
    </row>
    <row r="206" spans="1:198" ht="15.75" customHeight="1">
      <c r="A206" s="358"/>
      <c r="B206" s="361"/>
      <c r="C206" s="367"/>
      <c r="D206" s="367"/>
      <c r="E206" s="382"/>
      <c r="F206" s="512"/>
      <c r="G206" s="266"/>
      <c r="H206" s="165"/>
      <c r="I206" s="155" t="s">
        <v>142</v>
      </c>
      <c r="J206" s="186"/>
      <c r="K206" s="186"/>
      <c r="L206" s="158"/>
      <c r="M206" s="186"/>
      <c r="N206" s="186"/>
      <c r="O206" s="186"/>
      <c r="P206" s="186"/>
      <c r="Q206" s="186"/>
      <c r="R206" s="186"/>
      <c r="S206" s="186"/>
      <c r="T206" s="186"/>
      <c r="U206" s="186"/>
      <c r="V206" s="186"/>
      <c r="W206" s="186"/>
      <c r="X206" s="507"/>
      <c r="Y206" s="40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96"/>
      <c r="CB206" s="96"/>
      <c r="CC206" s="96"/>
      <c r="CD206" s="96"/>
      <c r="CE206" s="96"/>
      <c r="CF206" s="96"/>
      <c r="CG206" s="96"/>
      <c r="CH206" s="96"/>
      <c r="CI206" s="96"/>
      <c r="CJ206" s="96"/>
      <c r="CK206" s="96"/>
      <c r="CL206" s="96"/>
      <c r="CM206" s="96"/>
      <c r="CN206" s="96"/>
      <c r="CO206" s="96"/>
      <c r="CP206" s="96"/>
      <c r="CQ206" s="96"/>
      <c r="CR206" s="96"/>
      <c r="CS206" s="96"/>
      <c r="CT206" s="96"/>
      <c r="CU206" s="96"/>
      <c r="CV206" s="96"/>
      <c r="CW206" s="96"/>
      <c r="CX206" s="96"/>
      <c r="CY206" s="96"/>
      <c r="CZ206" s="96"/>
      <c r="DA206" s="96"/>
      <c r="DB206" s="96"/>
      <c r="DC206" s="96"/>
      <c r="DD206" s="96"/>
      <c r="DE206" s="96"/>
      <c r="DF206" s="96"/>
      <c r="DG206" s="96"/>
      <c r="DH206" s="96"/>
      <c r="DI206" s="96"/>
      <c r="DJ206" s="96"/>
      <c r="DK206" s="96"/>
      <c r="DL206" s="96"/>
      <c r="DM206" s="96"/>
      <c r="DN206" s="96"/>
      <c r="DO206" s="96"/>
      <c r="DP206" s="96"/>
      <c r="DQ206" s="96"/>
      <c r="DR206" s="96"/>
      <c r="DS206" s="96"/>
      <c r="DT206" s="96"/>
      <c r="DU206" s="96"/>
      <c r="DV206" s="96"/>
      <c r="DW206" s="96"/>
      <c r="DX206" s="96"/>
      <c r="DY206" s="96"/>
      <c r="DZ206" s="96"/>
      <c r="EA206" s="96"/>
      <c r="EB206" s="96"/>
      <c r="EC206" s="96"/>
      <c r="ED206" s="96"/>
      <c r="EE206" s="96"/>
      <c r="EF206" s="96"/>
      <c r="EG206" s="96"/>
      <c r="EH206" s="96"/>
      <c r="EI206" s="96"/>
      <c r="EJ206" s="96"/>
      <c r="EK206" s="96"/>
      <c r="EL206" s="96"/>
      <c r="EM206" s="96"/>
      <c r="EN206" s="96"/>
      <c r="EO206" s="96"/>
      <c r="EP206" s="96"/>
      <c r="EQ206" s="96"/>
      <c r="ER206" s="96"/>
      <c r="ES206" s="96"/>
      <c r="ET206" s="96"/>
      <c r="EU206" s="96"/>
      <c r="EV206" s="96"/>
      <c r="EW206" s="96"/>
      <c r="EX206" s="96"/>
      <c r="EY206" s="96"/>
      <c r="EZ206" s="96"/>
      <c r="FA206" s="96"/>
      <c r="FB206" s="96"/>
      <c r="FC206" s="96"/>
      <c r="FD206" s="96"/>
      <c r="FE206" s="96"/>
      <c r="FF206" s="96"/>
      <c r="FG206" s="96"/>
      <c r="FH206" s="96"/>
      <c r="FI206" s="96"/>
      <c r="FJ206" s="96"/>
      <c r="FK206" s="96"/>
      <c r="FL206" s="96"/>
      <c r="FM206" s="96"/>
      <c r="FN206" s="96"/>
      <c r="FO206" s="96"/>
      <c r="FP206" s="96"/>
      <c r="FQ206" s="96"/>
      <c r="FR206" s="96"/>
      <c r="FS206" s="96"/>
      <c r="FT206" s="96"/>
      <c r="FU206" s="96"/>
      <c r="FV206" s="96"/>
      <c r="FW206" s="96"/>
      <c r="FX206" s="96"/>
      <c r="FY206" s="96"/>
      <c r="FZ206" s="96"/>
      <c r="GA206" s="96"/>
      <c r="GB206" s="96"/>
      <c r="GC206" s="96"/>
      <c r="GD206" s="96"/>
      <c r="GE206" s="96"/>
      <c r="GF206" s="96"/>
      <c r="GG206" s="96"/>
      <c r="GH206" s="96"/>
      <c r="GI206" s="96"/>
      <c r="GJ206" s="96"/>
      <c r="GK206" s="96"/>
      <c r="GL206" s="96"/>
      <c r="GM206" s="96"/>
      <c r="GN206" s="96"/>
      <c r="GO206" s="96"/>
      <c r="GP206" s="96"/>
    </row>
    <row r="207" spans="1:198" ht="13.5" customHeight="1">
      <c r="A207" s="359"/>
      <c r="B207" s="362"/>
      <c r="C207" s="368"/>
      <c r="D207" s="368"/>
      <c r="E207" s="382"/>
      <c r="F207" s="513"/>
      <c r="G207" s="266"/>
      <c r="H207" s="165"/>
      <c r="I207" s="160" t="s">
        <v>26</v>
      </c>
      <c r="J207" s="161">
        <f t="shared" ref="J207:N207" si="59">SUM(J203:J206)</f>
        <v>110641</v>
      </c>
      <c r="K207" s="161">
        <f t="shared" si="59"/>
        <v>0</v>
      </c>
      <c r="L207" s="161">
        <f t="shared" si="59"/>
        <v>0</v>
      </c>
      <c r="M207" s="161">
        <f t="shared" si="59"/>
        <v>0</v>
      </c>
      <c r="N207" s="161">
        <f t="shared" si="59"/>
        <v>50000</v>
      </c>
      <c r="O207" s="161">
        <f>SUM(O203:O206)</f>
        <v>150000</v>
      </c>
      <c r="P207" s="161">
        <f t="shared" ref="P207:W207" si="60">SUM(P203:P206)</f>
        <v>0</v>
      </c>
      <c r="Q207" s="161">
        <f t="shared" si="60"/>
        <v>0</v>
      </c>
      <c r="R207" s="161">
        <f t="shared" si="60"/>
        <v>0</v>
      </c>
      <c r="S207" s="161">
        <f t="shared" si="60"/>
        <v>0</v>
      </c>
      <c r="T207" s="161">
        <f t="shared" si="60"/>
        <v>0</v>
      </c>
      <c r="U207" s="161">
        <f t="shared" si="60"/>
        <v>0</v>
      </c>
      <c r="V207" s="161">
        <f t="shared" si="60"/>
        <v>0</v>
      </c>
      <c r="W207" s="161">
        <f t="shared" si="60"/>
        <v>0</v>
      </c>
      <c r="X207" s="508"/>
      <c r="Y207" s="40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96"/>
      <c r="CB207" s="96"/>
      <c r="CC207" s="96"/>
      <c r="CD207" s="96"/>
      <c r="CE207" s="96"/>
      <c r="CF207" s="96"/>
      <c r="CG207" s="96"/>
      <c r="CH207" s="96"/>
      <c r="CI207" s="96"/>
      <c r="CJ207" s="96"/>
      <c r="CK207" s="96"/>
      <c r="CL207" s="96"/>
      <c r="CM207" s="96"/>
      <c r="CN207" s="96"/>
      <c r="CO207" s="96"/>
      <c r="CP207" s="96"/>
      <c r="CQ207" s="96"/>
      <c r="CR207" s="96"/>
      <c r="CS207" s="96"/>
      <c r="CT207" s="96"/>
      <c r="CU207" s="96"/>
      <c r="CV207" s="96"/>
      <c r="CW207" s="96"/>
      <c r="CX207" s="96"/>
      <c r="CY207" s="96"/>
      <c r="CZ207" s="96"/>
      <c r="DA207" s="96"/>
      <c r="DB207" s="96"/>
      <c r="DC207" s="96"/>
      <c r="DD207" s="96"/>
      <c r="DE207" s="96"/>
      <c r="DF207" s="96"/>
      <c r="DG207" s="96"/>
      <c r="DH207" s="96"/>
      <c r="DI207" s="96"/>
      <c r="DJ207" s="96"/>
      <c r="DK207" s="96"/>
      <c r="DL207" s="96"/>
      <c r="DM207" s="96"/>
      <c r="DN207" s="96"/>
      <c r="DO207" s="96"/>
      <c r="DP207" s="96"/>
      <c r="DQ207" s="96"/>
      <c r="DR207" s="96"/>
      <c r="DS207" s="96"/>
      <c r="DT207" s="96"/>
      <c r="DU207" s="96"/>
      <c r="DV207" s="96"/>
      <c r="DW207" s="96"/>
      <c r="DX207" s="96"/>
      <c r="DY207" s="96"/>
      <c r="DZ207" s="96"/>
      <c r="EA207" s="96"/>
      <c r="EB207" s="96"/>
      <c r="EC207" s="96"/>
      <c r="ED207" s="96"/>
      <c r="EE207" s="96"/>
      <c r="EF207" s="96"/>
      <c r="EG207" s="96"/>
      <c r="EH207" s="96"/>
      <c r="EI207" s="96"/>
      <c r="EJ207" s="96"/>
      <c r="EK207" s="96"/>
      <c r="EL207" s="96"/>
      <c r="EM207" s="96"/>
      <c r="EN207" s="96"/>
      <c r="EO207" s="96"/>
      <c r="EP207" s="96"/>
      <c r="EQ207" s="96"/>
      <c r="ER207" s="96"/>
      <c r="ES207" s="96"/>
      <c r="ET207" s="96"/>
      <c r="EU207" s="96"/>
      <c r="EV207" s="96"/>
      <c r="EW207" s="96"/>
      <c r="EX207" s="96"/>
      <c r="EY207" s="96"/>
      <c r="EZ207" s="96"/>
      <c r="FA207" s="96"/>
      <c r="FB207" s="96"/>
      <c r="FC207" s="96"/>
      <c r="FD207" s="96"/>
      <c r="FE207" s="96"/>
      <c r="FF207" s="96"/>
      <c r="FG207" s="96"/>
      <c r="FH207" s="96"/>
      <c r="FI207" s="96"/>
      <c r="FJ207" s="96"/>
      <c r="FK207" s="96"/>
      <c r="FL207" s="96"/>
      <c r="FM207" s="96"/>
      <c r="FN207" s="96"/>
      <c r="FO207" s="96"/>
      <c r="FP207" s="96"/>
      <c r="FQ207" s="96"/>
      <c r="FR207" s="96"/>
      <c r="FS207" s="96"/>
      <c r="FT207" s="96"/>
      <c r="FU207" s="96"/>
      <c r="FV207" s="96"/>
      <c r="FW207" s="96"/>
      <c r="FX207" s="96"/>
      <c r="FY207" s="96"/>
      <c r="FZ207" s="96"/>
      <c r="GA207" s="96"/>
      <c r="GB207" s="96"/>
      <c r="GC207" s="96"/>
      <c r="GD207" s="96"/>
      <c r="GE207" s="96"/>
      <c r="GF207" s="96"/>
      <c r="GG207" s="96"/>
      <c r="GH207" s="96"/>
      <c r="GI207" s="96"/>
      <c r="GJ207" s="96"/>
      <c r="GK207" s="96"/>
      <c r="GL207" s="96"/>
      <c r="GM207" s="96"/>
      <c r="GN207" s="96"/>
      <c r="GO207" s="96"/>
      <c r="GP207" s="96"/>
    </row>
    <row r="208" spans="1:198" ht="13.5" hidden="1" customHeight="1">
      <c r="A208" s="357">
        <v>8</v>
      </c>
      <c r="B208" s="401" t="s">
        <v>209</v>
      </c>
      <c r="C208" s="379">
        <v>2019</v>
      </c>
      <c r="D208" s="379">
        <v>2023</v>
      </c>
      <c r="E208" s="396" t="s">
        <v>27</v>
      </c>
      <c r="F208" s="389">
        <f>X208</f>
        <v>0</v>
      </c>
      <c r="G208" s="510" t="s">
        <v>121</v>
      </c>
      <c r="H208" s="86">
        <v>6050</v>
      </c>
      <c r="I208" s="60" t="s">
        <v>28</v>
      </c>
      <c r="J208" s="214">
        <v>239118</v>
      </c>
      <c r="K208" s="84">
        <v>320000</v>
      </c>
      <c r="L208" s="84"/>
      <c r="M208" s="84"/>
      <c r="N208" s="77"/>
      <c r="O208" s="85"/>
      <c r="P208" s="85"/>
      <c r="Q208" s="85"/>
      <c r="R208" s="85"/>
      <c r="S208" s="85"/>
      <c r="T208" s="85"/>
      <c r="U208" s="85"/>
      <c r="V208" s="85"/>
      <c r="W208" s="85"/>
      <c r="X208" s="505">
        <f>SUM(L212:R212)</f>
        <v>0</v>
      </c>
      <c r="Y208" s="40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96"/>
      <c r="CB208" s="96"/>
      <c r="CC208" s="96"/>
      <c r="CD208" s="96"/>
      <c r="CE208" s="96"/>
      <c r="CF208" s="96"/>
      <c r="CG208" s="96"/>
      <c r="CH208" s="96"/>
      <c r="CI208" s="96"/>
      <c r="CJ208" s="96"/>
      <c r="CK208" s="96"/>
      <c r="CL208" s="96"/>
      <c r="CM208" s="96"/>
      <c r="CN208" s="96"/>
      <c r="CO208" s="96"/>
      <c r="CP208" s="96"/>
      <c r="CQ208" s="96"/>
      <c r="CR208" s="96"/>
      <c r="CS208" s="96"/>
      <c r="CT208" s="96"/>
      <c r="CU208" s="96"/>
      <c r="CV208" s="96"/>
      <c r="CW208" s="96"/>
      <c r="CX208" s="96"/>
      <c r="CY208" s="96"/>
      <c r="CZ208" s="96"/>
      <c r="DA208" s="96"/>
      <c r="DB208" s="96"/>
      <c r="DC208" s="96"/>
      <c r="DD208" s="96"/>
      <c r="DE208" s="96"/>
      <c r="DF208" s="96"/>
      <c r="DG208" s="96"/>
      <c r="DH208" s="96"/>
      <c r="DI208" s="96"/>
      <c r="DJ208" s="96"/>
      <c r="DK208" s="96"/>
      <c r="DL208" s="96"/>
      <c r="DM208" s="96"/>
      <c r="DN208" s="96"/>
      <c r="DO208" s="96"/>
      <c r="DP208" s="96"/>
      <c r="DQ208" s="96"/>
      <c r="DR208" s="96"/>
      <c r="DS208" s="96"/>
      <c r="DT208" s="96"/>
      <c r="DU208" s="96"/>
      <c r="DV208" s="96"/>
      <c r="DW208" s="96"/>
      <c r="DX208" s="96"/>
      <c r="DY208" s="96"/>
      <c r="DZ208" s="96"/>
      <c r="EA208" s="96"/>
      <c r="EB208" s="96"/>
      <c r="EC208" s="96"/>
      <c r="ED208" s="96"/>
      <c r="EE208" s="96"/>
      <c r="EF208" s="96"/>
      <c r="EG208" s="96"/>
      <c r="EH208" s="96"/>
      <c r="EI208" s="96"/>
      <c r="EJ208" s="96"/>
      <c r="EK208" s="96"/>
      <c r="EL208" s="96"/>
      <c r="EM208" s="96"/>
      <c r="EN208" s="96"/>
      <c r="EO208" s="96"/>
      <c r="EP208" s="96"/>
      <c r="EQ208" s="96"/>
      <c r="ER208" s="96"/>
      <c r="ES208" s="96"/>
      <c r="ET208" s="96"/>
      <c r="EU208" s="96"/>
      <c r="EV208" s="96"/>
      <c r="EW208" s="96"/>
      <c r="EX208" s="96"/>
      <c r="EY208" s="96"/>
      <c r="EZ208" s="96"/>
      <c r="FA208" s="96"/>
      <c r="FB208" s="96"/>
      <c r="FC208" s="96"/>
      <c r="FD208" s="96"/>
      <c r="FE208" s="96"/>
      <c r="FF208" s="96"/>
      <c r="FG208" s="96"/>
      <c r="FH208" s="96"/>
      <c r="FI208" s="96"/>
      <c r="FJ208" s="96"/>
      <c r="FK208" s="96"/>
      <c r="FL208" s="96"/>
      <c r="FM208" s="96"/>
      <c r="FN208" s="96"/>
      <c r="FO208" s="96"/>
      <c r="FP208" s="96"/>
      <c r="FQ208" s="96"/>
      <c r="FR208" s="96"/>
      <c r="FS208" s="96"/>
      <c r="FT208" s="96"/>
      <c r="FU208" s="96"/>
      <c r="FV208" s="96"/>
      <c r="FW208" s="96"/>
      <c r="FX208" s="96"/>
      <c r="FY208" s="96"/>
      <c r="FZ208" s="96"/>
      <c r="GA208" s="96"/>
      <c r="GB208" s="96"/>
      <c r="GC208" s="96"/>
      <c r="GD208" s="96"/>
      <c r="GE208" s="96"/>
      <c r="GF208" s="96"/>
      <c r="GG208" s="96"/>
      <c r="GH208" s="96"/>
      <c r="GI208" s="96"/>
      <c r="GJ208" s="96"/>
      <c r="GK208" s="96"/>
      <c r="GL208" s="96"/>
      <c r="GM208" s="96"/>
      <c r="GN208" s="96"/>
      <c r="GO208" s="96"/>
      <c r="GP208" s="96"/>
    </row>
    <row r="209" spans="1:198" ht="13.5" hidden="1" customHeight="1">
      <c r="A209" s="358"/>
      <c r="B209" s="401"/>
      <c r="C209" s="379"/>
      <c r="D209" s="379"/>
      <c r="E209" s="396"/>
      <c r="F209" s="389"/>
      <c r="G209" s="510"/>
      <c r="H209" s="86"/>
      <c r="I209" s="60" t="s">
        <v>103</v>
      </c>
      <c r="J209" s="215">
        <v>120885</v>
      </c>
      <c r="K209" s="84">
        <v>133656</v>
      </c>
      <c r="L209" s="62"/>
      <c r="M209" s="62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505"/>
      <c r="Y209" s="40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96"/>
      <c r="CB209" s="96"/>
      <c r="CC209" s="96"/>
      <c r="CD209" s="96"/>
      <c r="CE209" s="96"/>
      <c r="CF209" s="96"/>
      <c r="CG209" s="96"/>
      <c r="CH209" s="96"/>
      <c r="CI209" s="96"/>
      <c r="CJ209" s="96"/>
      <c r="CK209" s="96"/>
      <c r="CL209" s="96"/>
      <c r="CM209" s="96"/>
      <c r="CN209" s="96"/>
      <c r="CO209" s="96"/>
      <c r="CP209" s="96"/>
      <c r="CQ209" s="96"/>
      <c r="CR209" s="96"/>
      <c r="CS209" s="96"/>
      <c r="CT209" s="96"/>
      <c r="CU209" s="96"/>
      <c r="CV209" s="96"/>
      <c r="CW209" s="96"/>
      <c r="CX209" s="96"/>
      <c r="CY209" s="96"/>
      <c r="CZ209" s="96"/>
      <c r="DA209" s="96"/>
      <c r="DB209" s="96"/>
      <c r="DC209" s="96"/>
      <c r="DD209" s="96"/>
      <c r="DE209" s="96"/>
      <c r="DF209" s="96"/>
      <c r="DG209" s="96"/>
      <c r="DH209" s="96"/>
      <c r="DI209" s="96"/>
      <c r="DJ209" s="96"/>
      <c r="DK209" s="96"/>
      <c r="DL209" s="96"/>
      <c r="DM209" s="96"/>
      <c r="DN209" s="96"/>
      <c r="DO209" s="96"/>
      <c r="DP209" s="96"/>
      <c r="DQ209" s="96"/>
      <c r="DR209" s="96"/>
      <c r="DS209" s="96"/>
      <c r="DT209" s="96"/>
      <c r="DU209" s="96"/>
      <c r="DV209" s="96"/>
      <c r="DW209" s="96"/>
      <c r="DX209" s="96"/>
      <c r="DY209" s="96"/>
      <c r="DZ209" s="96"/>
      <c r="EA209" s="96"/>
      <c r="EB209" s="96"/>
      <c r="EC209" s="96"/>
      <c r="ED209" s="96"/>
      <c r="EE209" s="96"/>
      <c r="EF209" s="96"/>
      <c r="EG209" s="96"/>
      <c r="EH209" s="96"/>
      <c r="EI209" s="96"/>
      <c r="EJ209" s="96"/>
      <c r="EK209" s="96"/>
      <c r="EL209" s="96"/>
      <c r="EM209" s="96"/>
      <c r="EN209" s="96"/>
      <c r="EO209" s="96"/>
      <c r="EP209" s="96"/>
      <c r="EQ209" s="96"/>
      <c r="ER209" s="96"/>
      <c r="ES209" s="96"/>
      <c r="ET209" s="96"/>
      <c r="EU209" s="96"/>
      <c r="EV209" s="96"/>
      <c r="EW209" s="96"/>
      <c r="EX209" s="96"/>
      <c r="EY209" s="96"/>
      <c r="EZ209" s="96"/>
      <c r="FA209" s="96"/>
      <c r="FB209" s="96"/>
      <c r="FC209" s="96"/>
      <c r="FD209" s="96"/>
      <c r="FE209" s="96"/>
      <c r="FF209" s="96"/>
      <c r="FG209" s="96"/>
      <c r="FH209" s="96"/>
      <c r="FI209" s="96"/>
      <c r="FJ209" s="96"/>
      <c r="FK209" s="96"/>
      <c r="FL209" s="96"/>
      <c r="FM209" s="96"/>
      <c r="FN209" s="96"/>
      <c r="FO209" s="96"/>
      <c r="FP209" s="96"/>
      <c r="FQ209" s="96"/>
      <c r="FR209" s="96"/>
      <c r="FS209" s="96"/>
      <c r="FT209" s="96"/>
      <c r="FU209" s="96"/>
      <c r="FV209" s="96"/>
      <c r="FW209" s="96"/>
      <c r="FX209" s="96"/>
      <c r="FY209" s="96"/>
      <c r="FZ209" s="96"/>
      <c r="GA209" s="96"/>
      <c r="GB209" s="96"/>
      <c r="GC209" s="96"/>
      <c r="GD209" s="96"/>
      <c r="GE209" s="96"/>
      <c r="GF209" s="96"/>
      <c r="GG209" s="96"/>
      <c r="GH209" s="96"/>
      <c r="GI209" s="96"/>
      <c r="GJ209" s="96"/>
      <c r="GK209" s="96"/>
      <c r="GL209" s="96"/>
      <c r="GM209" s="96"/>
      <c r="GN209" s="96"/>
      <c r="GO209" s="96"/>
      <c r="GP209" s="96"/>
    </row>
    <row r="210" spans="1:198" ht="13.5" hidden="1" customHeight="1">
      <c r="A210" s="358"/>
      <c r="B210" s="401"/>
      <c r="C210" s="379"/>
      <c r="D210" s="379"/>
      <c r="E210" s="396"/>
      <c r="F210" s="389"/>
      <c r="G210" s="510"/>
      <c r="H210" s="86"/>
      <c r="I210" s="60" t="s">
        <v>30</v>
      </c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505"/>
      <c r="Y210" s="40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96"/>
      <c r="CB210" s="96"/>
      <c r="CC210" s="96"/>
      <c r="CD210" s="96"/>
      <c r="CE210" s="96"/>
      <c r="CF210" s="96"/>
      <c r="CG210" s="96"/>
      <c r="CH210" s="96"/>
      <c r="CI210" s="96"/>
      <c r="CJ210" s="96"/>
      <c r="CK210" s="96"/>
      <c r="CL210" s="96"/>
      <c r="CM210" s="96"/>
      <c r="CN210" s="96"/>
      <c r="CO210" s="96"/>
      <c r="CP210" s="96"/>
      <c r="CQ210" s="96"/>
      <c r="CR210" s="96"/>
      <c r="CS210" s="96"/>
      <c r="CT210" s="96"/>
      <c r="CU210" s="96"/>
      <c r="CV210" s="96"/>
      <c r="CW210" s="96"/>
      <c r="CX210" s="96"/>
      <c r="CY210" s="96"/>
      <c r="CZ210" s="96"/>
      <c r="DA210" s="96"/>
      <c r="DB210" s="96"/>
      <c r="DC210" s="96"/>
      <c r="DD210" s="96"/>
      <c r="DE210" s="96"/>
      <c r="DF210" s="96"/>
      <c r="DG210" s="96"/>
      <c r="DH210" s="96"/>
      <c r="DI210" s="96"/>
      <c r="DJ210" s="96"/>
      <c r="DK210" s="96"/>
      <c r="DL210" s="96"/>
      <c r="DM210" s="96"/>
      <c r="DN210" s="96"/>
      <c r="DO210" s="96"/>
      <c r="DP210" s="96"/>
      <c r="DQ210" s="96"/>
      <c r="DR210" s="96"/>
      <c r="DS210" s="96"/>
      <c r="DT210" s="96"/>
      <c r="DU210" s="96"/>
      <c r="DV210" s="96"/>
      <c r="DW210" s="96"/>
      <c r="DX210" s="96"/>
      <c r="DY210" s="96"/>
      <c r="DZ210" s="96"/>
      <c r="EA210" s="96"/>
      <c r="EB210" s="96"/>
      <c r="EC210" s="96"/>
      <c r="ED210" s="96"/>
      <c r="EE210" s="96"/>
      <c r="EF210" s="96"/>
      <c r="EG210" s="96"/>
      <c r="EH210" s="96"/>
      <c r="EI210" s="96"/>
      <c r="EJ210" s="96"/>
      <c r="EK210" s="96"/>
      <c r="EL210" s="96"/>
      <c r="EM210" s="96"/>
      <c r="EN210" s="96"/>
      <c r="EO210" s="96"/>
      <c r="EP210" s="96"/>
      <c r="EQ210" s="96"/>
      <c r="ER210" s="96"/>
      <c r="ES210" s="96"/>
      <c r="ET210" s="96"/>
      <c r="EU210" s="96"/>
      <c r="EV210" s="96"/>
      <c r="EW210" s="96"/>
      <c r="EX210" s="96"/>
      <c r="EY210" s="96"/>
      <c r="EZ210" s="96"/>
      <c r="FA210" s="96"/>
      <c r="FB210" s="96"/>
      <c r="FC210" s="96"/>
      <c r="FD210" s="96"/>
      <c r="FE210" s="96"/>
      <c r="FF210" s="96"/>
      <c r="FG210" s="96"/>
      <c r="FH210" s="96"/>
      <c r="FI210" s="96"/>
      <c r="FJ210" s="96"/>
      <c r="FK210" s="96"/>
      <c r="FL210" s="96"/>
      <c r="FM210" s="96"/>
      <c r="FN210" s="96"/>
      <c r="FO210" s="96"/>
      <c r="FP210" s="96"/>
      <c r="FQ210" s="96"/>
      <c r="FR210" s="96"/>
      <c r="FS210" s="96"/>
      <c r="FT210" s="96"/>
      <c r="FU210" s="96"/>
      <c r="FV210" s="96"/>
      <c r="FW210" s="96"/>
      <c r="FX210" s="96"/>
      <c r="FY210" s="96"/>
      <c r="FZ210" s="96"/>
      <c r="GA210" s="96"/>
      <c r="GB210" s="96"/>
      <c r="GC210" s="96"/>
      <c r="GD210" s="96"/>
      <c r="GE210" s="96"/>
      <c r="GF210" s="96"/>
      <c r="GG210" s="96"/>
      <c r="GH210" s="96"/>
      <c r="GI210" s="96"/>
      <c r="GJ210" s="96"/>
      <c r="GK210" s="96"/>
      <c r="GL210" s="96"/>
      <c r="GM210" s="96"/>
      <c r="GN210" s="96"/>
      <c r="GO210" s="96"/>
      <c r="GP210" s="96"/>
    </row>
    <row r="211" spans="1:198" ht="13.5" hidden="1" customHeight="1">
      <c r="A211" s="358"/>
      <c r="B211" s="401"/>
      <c r="C211" s="379"/>
      <c r="D211" s="379"/>
      <c r="E211" s="396"/>
      <c r="F211" s="389"/>
      <c r="G211" s="510"/>
      <c r="H211" s="86"/>
      <c r="I211" s="60" t="s">
        <v>33</v>
      </c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505"/>
      <c r="Y211" s="40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96"/>
      <c r="CB211" s="96"/>
      <c r="CC211" s="96"/>
      <c r="CD211" s="96"/>
      <c r="CE211" s="96"/>
      <c r="CF211" s="96"/>
      <c r="CG211" s="96"/>
      <c r="CH211" s="96"/>
      <c r="CI211" s="96"/>
      <c r="CJ211" s="96"/>
      <c r="CK211" s="96"/>
      <c r="CL211" s="96"/>
      <c r="CM211" s="96"/>
      <c r="CN211" s="96"/>
      <c r="CO211" s="96"/>
      <c r="CP211" s="96"/>
      <c r="CQ211" s="96"/>
      <c r="CR211" s="96"/>
      <c r="CS211" s="96"/>
      <c r="CT211" s="96"/>
      <c r="CU211" s="96"/>
      <c r="CV211" s="96"/>
      <c r="CW211" s="96"/>
      <c r="CX211" s="96"/>
      <c r="CY211" s="96"/>
      <c r="CZ211" s="96"/>
      <c r="DA211" s="96"/>
      <c r="DB211" s="96"/>
      <c r="DC211" s="96"/>
      <c r="DD211" s="96"/>
      <c r="DE211" s="96"/>
      <c r="DF211" s="96"/>
      <c r="DG211" s="96"/>
      <c r="DH211" s="96"/>
      <c r="DI211" s="96"/>
      <c r="DJ211" s="96"/>
      <c r="DK211" s="96"/>
      <c r="DL211" s="96"/>
      <c r="DM211" s="96"/>
      <c r="DN211" s="96"/>
      <c r="DO211" s="96"/>
      <c r="DP211" s="96"/>
      <c r="DQ211" s="96"/>
      <c r="DR211" s="96"/>
      <c r="DS211" s="96"/>
      <c r="DT211" s="96"/>
      <c r="DU211" s="96"/>
      <c r="DV211" s="96"/>
      <c r="DW211" s="96"/>
      <c r="DX211" s="96"/>
      <c r="DY211" s="96"/>
      <c r="DZ211" s="96"/>
      <c r="EA211" s="96"/>
      <c r="EB211" s="96"/>
      <c r="EC211" s="96"/>
      <c r="ED211" s="96"/>
      <c r="EE211" s="96"/>
      <c r="EF211" s="96"/>
      <c r="EG211" s="96"/>
      <c r="EH211" s="96"/>
      <c r="EI211" s="96"/>
      <c r="EJ211" s="96"/>
      <c r="EK211" s="96"/>
      <c r="EL211" s="96"/>
      <c r="EM211" s="96"/>
      <c r="EN211" s="96"/>
      <c r="EO211" s="96"/>
      <c r="EP211" s="96"/>
      <c r="EQ211" s="96"/>
      <c r="ER211" s="96"/>
      <c r="ES211" s="96"/>
      <c r="ET211" s="96"/>
      <c r="EU211" s="96"/>
      <c r="EV211" s="96"/>
      <c r="EW211" s="96"/>
      <c r="EX211" s="96"/>
      <c r="EY211" s="96"/>
      <c r="EZ211" s="96"/>
      <c r="FA211" s="96"/>
      <c r="FB211" s="96"/>
      <c r="FC211" s="96"/>
      <c r="FD211" s="96"/>
      <c r="FE211" s="96"/>
      <c r="FF211" s="96"/>
      <c r="FG211" s="96"/>
      <c r="FH211" s="96"/>
      <c r="FI211" s="96"/>
      <c r="FJ211" s="96"/>
      <c r="FK211" s="96"/>
      <c r="FL211" s="96"/>
      <c r="FM211" s="96"/>
      <c r="FN211" s="96"/>
      <c r="FO211" s="96"/>
      <c r="FP211" s="96"/>
      <c r="FQ211" s="96"/>
      <c r="FR211" s="96"/>
      <c r="FS211" s="96"/>
      <c r="FT211" s="96"/>
      <c r="FU211" s="96"/>
      <c r="FV211" s="96"/>
      <c r="FW211" s="96"/>
      <c r="FX211" s="96"/>
      <c r="FY211" s="96"/>
      <c r="FZ211" s="96"/>
      <c r="GA211" s="96"/>
      <c r="GB211" s="96"/>
      <c r="GC211" s="96"/>
      <c r="GD211" s="96"/>
      <c r="GE211" s="96"/>
      <c r="GF211" s="96"/>
      <c r="GG211" s="96"/>
      <c r="GH211" s="96"/>
      <c r="GI211" s="96"/>
      <c r="GJ211" s="96"/>
      <c r="GK211" s="96"/>
      <c r="GL211" s="96"/>
      <c r="GM211" s="96"/>
      <c r="GN211" s="96"/>
      <c r="GO211" s="96"/>
      <c r="GP211" s="96"/>
    </row>
    <row r="212" spans="1:198" ht="12" hidden="1" customHeight="1">
      <c r="A212" s="359"/>
      <c r="B212" s="401"/>
      <c r="C212" s="379"/>
      <c r="D212" s="379"/>
      <c r="E212" s="396"/>
      <c r="F212" s="389"/>
      <c r="G212" s="510"/>
      <c r="H212" s="86"/>
      <c r="I212" s="64" t="s">
        <v>26</v>
      </c>
      <c r="J212" s="65">
        <f t="shared" ref="J212:P212" si="61">SUM(J208:J211)</f>
        <v>360003</v>
      </c>
      <c r="K212" s="65">
        <f t="shared" si="61"/>
        <v>453656</v>
      </c>
      <c r="L212" s="65">
        <f t="shared" si="61"/>
        <v>0</v>
      </c>
      <c r="M212" s="65">
        <f t="shared" si="61"/>
        <v>0</v>
      </c>
      <c r="N212" s="65">
        <f t="shared" si="61"/>
        <v>0</v>
      </c>
      <c r="O212" s="65">
        <f t="shared" si="61"/>
        <v>0</v>
      </c>
      <c r="P212" s="65">
        <f t="shared" si="61"/>
        <v>0</v>
      </c>
      <c r="Q212" s="65"/>
      <c r="R212" s="65"/>
      <c r="S212" s="65"/>
      <c r="T212" s="65"/>
      <c r="U212" s="65"/>
      <c r="V212" s="65"/>
      <c r="W212" s="65"/>
      <c r="X212" s="505"/>
      <c r="Y212" s="40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96"/>
      <c r="CB212" s="96"/>
      <c r="CC212" s="96"/>
      <c r="CD212" s="96"/>
      <c r="CE212" s="96"/>
      <c r="CF212" s="96"/>
      <c r="CG212" s="96"/>
      <c r="CH212" s="96"/>
      <c r="CI212" s="96"/>
      <c r="CJ212" s="96"/>
      <c r="CK212" s="96"/>
      <c r="CL212" s="96"/>
      <c r="CM212" s="96"/>
      <c r="CN212" s="96"/>
      <c r="CO212" s="96"/>
      <c r="CP212" s="96"/>
      <c r="CQ212" s="96"/>
      <c r="CR212" s="96"/>
      <c r="CS212" s="96"/>
      <c r="CT212" s="96"/>
      <c r="CU212" s="96"/>
      <c r="CV212" s="96"/>
      <c r="CW212" s="96"/>
      <c r="CX212" s="96"/>
      <c r="CY212" s="96"/>
      <c r="CZ212" s="96"/>
      <c r="DA212" s="96"/>
      <c r="DB212" s="96"/>
      <c r="DC212" s="96"/>
      <c r="DD212" s="96"/>
      <c r="DE212" s="96"/>
      <c r="DF212" s="96"/>
      <c r="DG212" s="96"/>
      <c r="DH212" s="96"/>
      <c r="DI212" s="96"/>
      <c r="DJ212" s="96"/>
      <c r="DK212" s="96"/>
      <c r="DL212" s="96"/>
      <c r="DM212" s="96"/>
      <c r="DN212" s="96"/>
      <c r="DO212" s="96"/>
      <c r="DP212" s="96"/>
      <c r="DQ212" s="96"/>
      <c r="DR212" s="96"/>
      <c r="DS212" s="96"/>
      <c r="DT212" s="96"/>
      <c r="DU212" s="96"/>
      <c r="DV212" s="96"/>
      <c r="DW212" s="96"/>
      <c r="DX212" s="96"/>
      <c r="DY212" s="96"/>
      <c r="DZ212" s="96"/>
      <c r="EA212" s="96"/>
      <c r="EB212" s="96"/>
      <c r="EC212" s="96"/>
      <c r="ED212" s="96"/>
      <c r="EE212" s="96"/>
      <c r="EF212" s="96"/>
      <c r="EG212" s="96"/>
      <c r="EH212" s="96"/>
      <c r="EI212" s="96"/>
      <c r="EJ212" s="96"/>
      <c r="EK212" s="96"/>
      <c r="EL212" s="96"/>
      <c r="EM212" s="96"/>
      <c r="EN212" s="96"/>
      <c r="EO212" s="96"/>
      <c r="EP212" s="96"/>
      <c r="EQ212" s="96"/>
      <c r="ER212" s="96"/>
      <c r="ES212" s="96"/>
      <c r="ET212" s="96"/>
      <c r="EU212" s="96"/>
      <c r="EV212" s="96"/>
      <c r="EW212" s="96"/>
      <c r="EX212" s="96"/>
      <c r="EY212" s="96"/>
      <c r="EZ212" s="96"/>
      <c r="FA212" s="96"/>
      <c r="FB212" s="96"/>
      <c r="FC212" s="96"/>
      <c r="FD212" s="96"/>
      <c r="FE212" s="96"/>
      <c r="FF212" s="96"/>
      <c r="FG212" s="96"/>
      <c r="FH212" s="96"/>
      <c r="FI212" s="96"/>
      <c r="FJ212" s="96"/>
      <c r="FK212" s="96"/>
      <c r="FL212" s="96"/>
      <c r="FM212" s="96"/>
      <c r="FN212" s="96"/>
      <c r="FO212" s="96"/>
      <c r="FP212" s="96"/>
      <c r="FQ212" s="96"/>
      <c r="FR212" s="96"/>
      <c r="FS212" s="96"/>
      <c r="FT212" s="96"/>
      <c r="FU212" s="96"/>
      <c r="FV212" s="96"/>
      <c r="FW212" s="96"/>
      <c r="FX212" s="96"/>
      <c r="FY212" s="96"/>
      <c r="FZ212" s="96"/>
      <c r="GA212" s="96"/>
      <c r="GB212" s="96"/>
      <c r="GC212" s="96"/>
      <c r="GD212" s="96"/>
      <c r="GE212" s="96"/>
      <c r="GF212" s="96"/>
      <c r="GG212" s="96"/>
      <c r="GH212" s="96"/>
      <c r="GI212" s="96"/>
      <c r="GJ212" s="96"/>
      <c r="GK212" s="96"/>
      <c r="GL212" s="96"/>
      <c r="GM212" s="96"/>
      <c r="GN212" s="96"/>
      <c r="GO212" s="96"/>
      <c r="GP212" s="96"/>
    </row>
    <row r="213" spans="1:198" ht="15" hidden="1" customHeight="1">
      <c r="A213" s="357">
        <v>5</v>
      </c>
      <c r="B213" s="401" t="s">
        <v>210</v>
      </c>
      <c r="C213" s="379">
        <v>2022</v>
      </c>
      <c r="D213" s="379">
        <v>2023</v>
      </c>
      <c r="E213" s="396" t="s">
        <v>27</v>
      </c>
      <c r="F213" s="389">
        <f>X213</f>
        <v>0</v>
      </c>
      <c r="G213" s="510" t="s">
        <v>121</v>
      </c>
      <c r="H213" s="86">
        <v>6050</v>
      </c>
      <c r="I213" s="61" t="s">
        <v>28</v>
      </c>
      <c r="J213" s="87">
        <v>239118</v>
      </c>
      <c r="K213" s="84">
        <v>320000</v>
      </c>
      <c r="L213" s="84"/>
      <c r="M213" s="84"/>
      <c r="N213" s="87"/>
      <c r="O213" s="84"/>
      <c r="P213" s="84"/>
      <c r="Q213" s="84"/>
      <c r="R213" s="84"/>
      <c r="S213" s="84"/>
      <c r="T213" s="84"/>
      <c r="U213" s="84"/>
      <c r="V213" s="84"/>
      <c r="W213" s="84"/>
      <c r="X213" s="505">
        <f>SUM(L217:R217)</f>
        <v>0</v>
      </c>
      <c r="Y213" s="40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96"/>
      <c r="CB213" s="96"/>
      <c r="CC213" s="96"/>
      <c r="CD213" s="96"/>
      <c r="CE213" s="96"/>
      <c r="CF213" s="96"/>
      <c r="CG213" s="96"/>
      <c r="CH213" s="96"/>
      <c r="CI213" s="96"/>
      <c r="CJ213" s="96"/>
      <c r="CK213" s="96"/>
      <c r="CL213" s="96"/>
      <c r="CM213" s="96"/>
      <c r="CN213" s="96"/>
      <c r="CO213" s="96"/>
      <c r="CP213" s="96"/>
      <c r="CQ213" s="96"/>
      <c r="CR213" s="96"/>
      <c r="CS213" s="96"/>
      <c r="CT213" s="96"/>
      <c r="CU213" s="96"/>
      <c r="CV213" s="96"/>
      <c r="CW213" s="96"/>
      <c r="CX213" s="96"/>
      <c r="CY213" s="96"/>
      <c r="CZ213" s="96"/>
      <c r="DA213" s="96"/>
      <c r="DB213" s="96"/>
      <c r="DC213" s="96"/>
      <c r="DD213" s="96"/>
      <c r="DE213" s="96"/>
      <c r="DF213" s="96"/>
      <c r="DG213" s="96"/>
      <c r="DH213" s="96"/>
      <c r="DI213" s="96"/>
      <c r="DJ213" s="96"/>
      <c r="DK213" s="96"/>
      <c r="DL213" s="96"/>
      <c r="DM213" s="96"/>
      <c r="DN213" s="96"/>
      <c r="DO213" s="96"/>
      <c r="DP213" s="96"/>
      <c r="DQ213" s="96"/>
      <c r="DR213" s="96"/>
      <c r="DS213" s="96"/>
      <c r="DT213" s="96"/>
      <c r="DU213" s="96"/>
      <c r="DV213" s="96"/>
      <c r="DW213" s="96"/>
      <c r="DX213" s="96"/>
      <c r="DY213" s="96"/>
      <c r="DZ213" s="96"/>
      <c r="EA213" s="96"/>
      <c r="EB213" s="96"/>
      <c r="EC213" s="96"/>
      <c r="ED213" s="96"/>
      <c r="EE213" s="96"/>
      <c r="EF213" s="96"/>
      <c r="EG213" s="96"/>
      <c r="EH213" s="96"/>
      <c r="EI213" s="96"/>
      <c r="EJ213" s="96"/>
      <c r="EK213" s="96"/>
      <c r="EL213" s="96"/>
      <c r="EM213" s="96"/>
      <c r="EN213" s="96"/>
      <c r="EO213" s="96"/>
      <c r="EP213" s="96"/>
      <c r="EQ213" s="96"/>
      <c r="ER213" s="96"/>
      <c r="ES213" s="96"/>
      <c r="ET213" s="96"/>
      <c r="EU213" s="96"/>
      <c r="EV213" s="96"/>
      <c r="EW213" s="96"/>
      <c r="EX213" s="96"/>
      <c r="EY213" s="96"/>
      <c r="EZ213" s="96"/>
      <c r="FA213" s="96"/>
      <c r="FB213" s="96"/>
      <c r="FC213" s="96"/>
      <c r="FD213" s="96"/>
      <c r="FE213" s="96"/>
      <c r="FF213" s="96"/>
      <c r="FG213" s="96"/>
      <c r="FH213" s="96"/>
      <c r="FI213" s="96"/>
      <c r="FJ213" s="96"/>
      <c r="FK213" s="96"/>
      <c r="FL213" s="96"/>
      <c r="FM213" s="96"/>
      <c r="FN213" s="96"/>
      <c r="FO213" s="96"/>
      <c r="FP213" s="96"/>
      <c r="FQ213" s="96"/>
      <c r="FR213" s="96"/>
      <c r="FS213" s="96"/>
      <c r="FT213" s="96"/>
      <c r="FU213" s="96"/>
      <c r="FV213" s="96"/>
      <c r="FW213" s="96"/>
      <c r="FX213" s="96"/>
      <c r="FY213" s="96"/>
      <c r="FZ213" s="96"/>
      <c r="GA213" s="96"/>
      <c r="GB213" s="96"/>
      <c r="GC213" s="96"/>
      <c r="GD213" s="96"/>
      <c r="GE213" s="96"/>
      <c r="GF213" s="96"/>
      <c r="GG213" s="96"/>
      <c r="GH213" s="96"/>
      <c r="GI213" s="96"/>
      <c r="GJ213" s="96"/>
      <c r="GK213" s="96"/>
      <c r="GL213" s="96"/>
      <c r="GM213" s="96"/>
      <c r="GN213" s="96"/>
      <c r="GO213" s="96"/>
      <c r="GP213" s="96"/>
    </row>
    <row r="214" spans="1:198" ht="15" hidden="1" customHeight="1">
      <c r="A214" s="358"/>
      <c r="B214" s="401"/>
      <c r="C214" s="379"/>
      <c r="D214" s="379"/>
      <c r="E214" s="396"/>
      <c r="F214" s="389"/>
      <c r="G214" s="510"/>
      <c r="H214" s="86"/>
      <c r="I214" s="61" t="s">
        <v>103</v>
      </c>
      <c r="J214" s="84">
        <v>120885</v>
      </c>
      <c r="K214" s="84">
        <v>133656</v>
      </c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505"/>
      <c r="Y214" s="40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96"/>
      <c r="CB214" s="96"/>
      <c r="CC214" s="96"/>
      <c r="CD214" s="96"/>
      <c r="CE214" s="96"/>
      <c r="CF214" s="96"/>
      <c r="CG214" s="96"/>
      <c r="CH214" s="96"/>
      <c r="CI214" s="96"/>
      <c r="CJ214" s="96"/>
      <c r="CK214" s="96"/>
      <c r="CL214" s="96"/>
      <c r="CM214" s="96"/>
      <c r="CN214" s="96"/>
      <c r="CO214" s="96"/>
      <c r="CP214" s="96"/>
      <c r="CQ214" s="96"/>
      <c r="CR214" s="96"/>
      <c r="CS214" s="96"/>
      <c r="CT214" s="96"/>
      <c r="CU214" s="96"/>
      <c r="CV214" s="96"/>
      <c r="CW214" s="96"/>
      <c r="CX214" s="96"/>
      <c r="CY214" s="96"/>
      <c r="CZ214" s="96"/>
      <c r="DA214" s="96"/>
      <c r="DB214" s="96"/>
      <c r="DC214" s="96"/>
      <c r="DD214" s="96"/>
      <c r="DE214" s="96"/>
      <c r="DF214" s="96"/>
      <c r="DG214" s="96"/>
      <c r="DH214" s="96"/>
      <c r="DI214" s="96"/>
      <c r="DJ214" s="96"/>
      <c r="DK214" s="96"/>
      <c r="DL214" s="96"/>
      <c r="DM214" s="96"/>
      <c r="DN214" s="96"/>
      <c r="DO214" s="96"/>
      <c r="DP214" s="96"/>
      <c r="DQ214" s="96"/>
      <c r="DR214" s="96"/>
      <c r="DS214" s="96"/>
      <c r="DT214" s="96"/>
      <c r="DU214" s="96"/>
      <c r="DV214" s="96"/>
      <c r="DW214" s="96"/>
      <c r="DX214" s="96"/>
      <c r="DY214" s="96"/>
      <c r="DZ214" s="96"/>
      <c r="EA214" s="96"/>
      <c r="EB214" s="96"/>
      <c r="EC214" s="96"/>
      <c r="ED214" s="96"/>
      <c r="EE214" s="96"/>
      <c r="EF214" s="96"/>
      <c r="EG214" s="96"/>
      <c r="EH214" s="96"/>
      <c r="EI214" s="96"/>
      <c r="EJ214" s="96"/>
      <c r="EK214" s="96"/>
      <c r="EL214" s="96"/>
      <c r="EM214" s="96"/>
      <c r="EN214" s="96"/>
      <c r="EO214" s="96"/>
      <c r="EP214" s="96"/>
      <c r="EQ214" s="96"/>
      <c r="ER214" s="96"/>
      <c r="ES214" s="96"/>
      <c r="ET214" s="96"/>
      <c r="EU214" s="96"/>
      <c r="EV214" s="96"/>
      <c r="EW214" s="96"/>
      <c r="EX214" s="96"/>
      <c r="EY214" s="96"/>
      <c r="EZ214" s="96"/>
      <c r="FA214" s="96"/>
      <c r="FB214" s="96"/>
      <c r="FC214" s="96"/>
      <c r="FD214" s="96"/>
      <c r="FE214" s="96"/>
      <c r="FF214" s="96"/>
      <c r="FG214" s="96"/>
      <c r="FH214" s="96"/>
      <c r="FI214" s="96"/>
      <c r="FJ214" s="96"/>
      <c r="FK214" s="96"/>
      <c r="FL214" s="96"/>
      <c r="FM214" s="96"/>
      <c r="FN214" s="96"/>
      <c r="FO214" s="96"/>
      <c r="FP214" s="96"/>
      <c r="FQ214" s="96"/>
      <c r="FR214" s="96"/>
      <c r="FS214" s="96"/>
      <c r="FT214" s="96"/>
      <c r="FU214" s="96"/>
      <c r="FV214" s="96"/>
      <c r="FW214" s="96"/>
      <c r="FX214" s="96"/>
      <c r="FY214" s="96"/>
      <c r="FZ214" s="96"/>
      <c r="GA214" s="96"/>
      <c r="GB214" s="96"/>
      <c r="GC214" s="96"/>
      <c r="GD214" s="96"/>
      <c r="GE214" s="96"/>
      <c r="GF214" s="96"/>
      <c r="GG214" s="96"/>
      <c r="GH214" s="96"/>
      <c r="GI214" s="96"/>
      <c r="GJ214" s="96"/>
      <c r="GK214" s="96"/>
      <c r="GL214" s="96"/>
      <c r="GM214" s="96"/>
      <c r="GN214" s="96"/>
      <c r="GO214" s="96"/>
      <c r="GP214" s="96"/>
    </row>
    <row r="215" spans="1:198" ht="15" hidden="1" customHeight="1">
      <c r="A215" s="358"/>
      <c r="B215" s="401"/>
      <c r="C215" s="379"/>
      <c r="D215" s="379"/>
      <c r="E215" s="396"/>
      <c r="F215" s="389"/>
      <c r="G215" s="510"/>
      <c r="H215" s="86"/>
      <c r="I215" s="61" t="s">
        <v>30</v>
      </c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505"/>
      <c r="Y215" s="40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96"/>
      <c r="CB215" s="96"/>
      <c r="CC215" s="96"/>
      <c r="CD215" s="96"/>
      <c r="CE215" s="96"/>
      <c r="CF215" s="96"/>
      <c r="CG215" s="96"/>
      <c r="CH215" s="96"/>
      <c r="CI215" s="96"/>
      <c r="CJ215" s="96"/>
      <c r="CK215" s="96"/>
      <c r="CL215" s="96"/>
      <c r="CM215" s="96"/>
      <c r="CN215" s="96"/>
      <c r="CO215" s="96"/>
      <c r="CP215" s="96"/>
      <c r="CQ215" s="96"/>
      <c r="CR215" s="96"/>
      <c r="CS215" s="96"/>
      <c r="CT215" s="96"/>
      <c r="CU215" s="96"/>
      <c r="CV215" s="96"/>
      <c r="CW215" s="96"/>
      <c r="CX215" s="96"/>
      <c r="CY215" s="96"/>
      <c r="CZ215" s="96"/>
      <c r="DA215" s="96"/>
      <c r="DB215" s="96"/>
      <c r="DC215" s="96"/>
      <c r="DD215" s="96"/>
      <c r="DE215" s="96"/>
      <c r="DF215" s="96"/>
      <c r="DG215" s="96"/>
      <c r="DH215" s="96"/>
      <c r="DI215" s="96"/>
      <c r="DJ215" s="96"/>
      <c r="DK215" s="96"/>
      <c r="DL215" s="96"/>
      <c r="DM215" s="96"/>
      <c r="DN215" s="96"/>
      <c r="DO215" s="96"/>
      <c r="DP215" s="96"/>
      <c r="DQ215" s="96"/>
      <c r="DR215" s="96"/>
      <c r="DS215" s="96"/>
      <c r="DT215" s="96"/>
      <c r="DU215" s="96"/>
      <c r="DV215" s="96"/>
      <c r="DW215" s="96"/>
      <c r="DX215" s="96"/>
      <c r="DY215" s="96"/>
      <c r="DZ215" s="96"/>
      <c r="EA215" s="96"/>
      <c r="EB215" s="96"/>
      <c r="EC215" s="96"/>
      <c r="ED215" s="96"/>
      <c r="EE215" s="96"/>
      <c r="EF215" s="96"/>
      <c r="EG215" s="96"/>
      <c r="EH215" s="96"/>
      <c r="EI215" s="96"/>
      <c r="EJ215" s="96"/>
      <c r="EK215" s="96"/>
      <c r="EL215" s="96"/>
      <c r="EM215" s="96"/>
      <c r="EN215" s="96"/>
      <c r="EO215" s="96"/>
      <c r="EP215" s="96"/>
      <c r="EQ215" s="96"/>
      <c r="ER215" s="96"/>
      <c r="ES215" s="96"/>
      <c r="ET215" s="96"/>
      <c r="EU215" s="96"/>
      <c r="EV215" s="96"/>
      <c r="EW215" s="96"/>
      <c r="EX215" s="96"/>
      <c r="EY215" s="96"/>
      <c r="EZ215" s="96"/>
      <c r="FA215" s="96"/>
      <c r="FB215" s="96"/>
      <c r="FC215" s="96"/>
      <c r="FD215" s="96"/>
      <c r="FE215" s="96"/>
      <c r="FF215" s="96"/>
      <c r="FG215" s="96"/>
      <c r="FH215" s="96"/>
      <c r="FI215" s="96"/>
      <c r="FJ215" s="96"/>
      <c r="FK215" s="96"/>
      <c r="FL215" s="96"/>
      <c r="FM215" s="96"/>
      <c r="FN215" s="96"/>
      <c r="FO215" s="96"/>
      <c r="FP215" s="96"/>
      <c r="FQ215" s="96"/>
      <c r="FR215" s="96"/>
      <c r="FS215" s="96"/>
      <c r="FT215" s="96"/>
      <c r="FU215" s="96"/>
      <c r="FV215" s="96"/>
      <c r="FW215" s="96"/>
      <c r="FX215" s="96"/>
      <c r="FY215" s="96"/>
      <c r="FZ215" s="96"/>
      <c r="GA215" s="96"/>
      <c r="GB215" s="96"/>
      <c r="GC215" s="96"/>
      <c r="GD215" s="96"/>
      <c r="GE215" s="96"/>
      <c r="GF215" s="96"/>
      <c r="GG215" s="96"/>
      <c r="GH215" s="96"/>
      <c r="GI215" s="96"/>
      <c r="GJ215" s="96"/>
      <c r="GK215" s="96"/>
      <c r="GL215" s="96"/>
      <c r="GM215" s="96"/>
      <c r="GN215" s="96"/>
      <c r="GO215" s="96"/>
      <c r="GP215" s="96"/>
    </row>
    <row r="216" spans="1:198" ht="17.25" hidden="1" customHeight="1">
      <c r="A216" s="358"/>
      <c r="B216" s="401"/>
      <c r="C216" s="379"/>
      <c r="D216" s="379"/>
      <c r="E216" s="396"/>
      <c r="F216" s="389"/>
      <c r="G216" s="510"/>
      <c r="H216" s="86">
        <v>6050</v>
      </c>
      <c r="I216" s="61" t="s">
        <v>183</v>
      </c>
      <c r="J216" s="62"/>
      <c r="K216" s="62"/>
      <c r="L216" s="62"/>
      <c r="M216" s="84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505"/>
      <c r="Y216" s="40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96"/>
      <c r="CB216" s="96"/>
      <c r="CC216" s="96"/>
      <c r="CD216" s="96"/>
      <c r="CE216" s="96"/>
      <c r="CF216" s="96"/>
      <c r="CG216" s="96"/>
      <c r="CH216" s="96"/>
      <c r="CI216" s="96"/>
      <c r="CJ216" s="96"/>
      <c r="CK216" s="96"/>
      <c r="CL216" s="96"/>
      <c r="CM216" s="96"/>
      <c r="CN216" s="96"/>
      <c r="CO216" s="96"/>
      <c r="CP216" s="96"/>
      <c r="CQ216" s="96"/>
      <c r="CR216" s="96"/>
      <c r="CS216" s="96"/>
      <c r="CT216" s="96"/>
      <c r="CU216" s="96"/>
      <c r="CV216" s="96"/>
      <c r="CW216" s="96"/>
      <c r="CX216" s="96"/>
      <c r="CY216" s="96"/>
      <c r="CZ216" s="96"/>
      <c r="DA216" s="96"/>
      <c r="DB216" s="96"/>
      <c r="DC216" s="96"/>
      <c r="DD216" s="96"/>
      <c r="DE216" s="96"/>
      <c r="DF216" s="96"/>
      <c r="DG216" s="96"/>
      <c r="DH216" s="96"/>
      <c r="DI216" s="96"/>
      <c r="DJ216" s="96"/>
      <c r="DK216" s="96"/>
      <c r="DL216" s="96"/>
      <c r="DM216" s="96"/>
      <c r="DN216" s="96"/>
      <c r="DO216" s="96"/>
      <c r="DP216" s="96"/>
      <c r="DQ216" s="96"/>
      <c r="DR216" s="96"/>
      <c r="DS216" s="96"/>
      <c r="DT216" s="96"/>
      <c r="DU216" s="96"/>
      <c r="DV216" s="96"/>
      <c r="DW216" s="96"/>
      <c r="DX216" s="96"/>
      <c r="DY216" s="96"/>
      <c r="DZ216" s="96"/>
      <c r="EA216" s="96"/>
      <c r="EB216" s="96"/>
      <c r="EC216" s="96"/>
      <c r="ED216" s="96"/>
      <c r="EE216" s="96"/>
      <c r="EF216" s="96"/>
      <c r="EG216" s="96"/>
      <c r="EH216" s="96"/>
      <c r="EI216" s="96"/>
      <c r="EJ216" s="96"/>
      <c r="EK216" s="96"/>
      <c r="EL216" s="96"/>
      <c r="EM216" s="96"/>
      <c r="EN216" s="96"/>
      <c r="EO216" s="96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6"/>
      <c r="FL216" s="96"/>
      <c r="FM216" s="96"/>
      <c r="FN216" s="96"/>
      <c r="FO216" s="96"/>
      <c r="FP216" s="96"/>
      <c r="FQ216" s="96"/>
      <c r="FR216" s="96"/>
      <c r="FS216" s="96"/>
      <c r="FT216" s="96"/>
      <c r="FU216" s="96"/>
      <c r="FV216" s="96"/>
      <c r="FW216" s="96"/>
      <c r="FX216" s="96"/>
      <c r="FY216" s="96"/>
      <c r="FZ216" s="96"/>
      <c r="GA216" s="96"/>
      <c r="GB216" s="96"/>
      <c r="GC216" s="96"/>
      <c r="GD216" s="96"/>
      <c r="GE216" s="96"/>
      <c r="GF216" s="96"/>
      <c r="GG216" s="96"/>
      <c r="GH216" s="96"/>
      <c r="GI216" s="96"/>
      <c r="GJ216" s="96"/>
      <c r="GK216" s="96"/>
      <c r="GL216" s="96"/>
      <c r="GM216" s="96"/>
      <c r="GN216" s="96"/>
      <c r="GO216" s="96"/>
      <c r="GP216" s="96"/>
    </row>
    <row r="217" spans="1:198" ht="12.75" hidden="1" customHeight="1">
      <c r="A217" s="359"/>
      <c r="B217" s="401"/>
      <c r="C217" s="379"/>
      <c r="D217" s="379"/>
      <c r="E217" s="396"/>
      <c r="F217" s="389"/>
      <c r="G217" s="510"/>
      <c r="H217" s="86"/>
      <c r="I217" s="64" t="s">
        <v>26</v>
      </c>
      <c r="J217" s="65">
        <f t="shared" ref="J217:P217" si="62">SUM(J213:J216)</f>
        <v>360003</v>
      </c>
      <c r="K217" s="65">
        <f t="shared" si="62"/>
        <v>453656</v>
      </c>
      <c r="L217" s="65">
        <f t="shared" si="62"/>
        <v>0</v>
      </c>
      <c r="M217" s="65">
        <f t="shared" si="62"/>
        <v>0</v>
      </c>
      <c r="N217" s="65">
        <f t="shared" si="62"/>
        <v>0</v>
      </c>
      <c r="O217" s="65">
        <f t="shared" si="62"/>
        <v>0</v>
      </c>
      <c r="P217" s="65">
        <f t="shared" si="62"/>
        <v>0</v>
      </c>
      <c r="Q217" s="65"/>
      <c r="R217" s="65"/>
      <c r="S217" s="65"/>
      <c r="T217" s="65"/>
      <c r="U217" s="65"/>
      <c r="V217" s="65"/>
      <c r="W217" s="65"/>
      <c r="X217" s="505"/>
      <c r="Y217" s="40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96"/>
      <c r="CB217" s="96"/>
      <c r="CC217" s="96"/>
      <c r="CD217" s="96"/>
      <c r="CE217" s="96"/>
      <c r="CF217" s="96"/>
      <c r="CG217" s="96"/>
      <c r="CH217" s="96"/>
      <c r="CI217" s="96"/>
      <c r="CJ217" s="96"/>
      <c r="CK217" s="96"/>
      <c r="CL217" s="96"/>
      <c r="CM217" s="96"/>
      <c r="CN217" s="96"/>
      <c r="CO217" s="96"/>
      <c r="CP217" s="96"/>
      <c r="CQ217" s="96"/>
      <c r="CR217" s="96"/>
      <c r="CS217" s="96"/>
      <c r="CT217" s="96"/>
      <c r="CU217" s="96"/>
      <c r="CV217" s="96"/>
      <c r="CW217" s="96"/>
      <c r="CX217" s="96"/>
      <c r="CY217" s="96"/>
      <c r="CZ217" s="96"/>
      <c r="DA217" s="96"/>
      <c r="DB217" s="96"/>
      <c r="DC217" s="96"/>
      <c r="DD217" s="96"/>
      <c r="DE217" s="96"/>
      <c r="DF217" s="96"/>
      <c r="DG217" s="96"/>
      <c r="DH217" s="96"/>
      <c r="DI217" s="96"/>
      <c r="DJ217" s="96"/>
      <c r="DK217" s="96"/>
      <c r="DL217" s="96"/>
      <c r="DM217" s="96"/>
      <c r="DN217" s="96"/>
      <c r="DO217" s="96"/>
      <c r="DP217" s="96"/>
      <c r="DQ217" s="96"/>
      <c r="DR217" s="96"/>
      <c r="DS217" s="96"/>
      <c r="DT217" s="96"/>
      <c r="DU217" s="96"/>
      <c r="DV217" s="96"/>
      <c r="DW217" s="96"/>
      <c r="DX217" s="96"/>
      <c r="DY217" s="96"/>
      <c r="DZ217" s="96"/>
      <c r="EA217" s="96"/>
      <c r="EB217" s="96"/>
      <c r="EC217" s="96"/>
      <c r="ED217" s="96"/>
      <c r="EE217" s="96"/>
      <c r="EF217" s="96"/>
      <c r="EG217" s="96"/>
      <c r="EH217" s="96"/>
      <c r="EI217" s="96"/>
      <c r="EJ217" s="96"/>
      <c r="EK217" s="96"/>
      <c r="EL217" s="96"/>
      <c r="EM217" s="96"/>
      <c r="EN217" s="96"/>
      <c r="EO217" s="96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6"/>
      <c r="FL217" s="96"/>
      <c r="FM217" s="96"/>
      <c r="FN217" s="96"/>
      <c r="FO217" s="96"/>
      <c r="FP217" s="96"/>
      <c r="FQ217" s="96"/>
      <c r="FR217" s="96"/>
      <c r="FS217" s="96"/>
      <c r="FT217" s="96"/>
      <c r="FU217" s="96"/>
      <c r="FV217" s="96"/>
      <c r="FW217" s="96"/>
      <c r="FX217" s="96"/>
      <c r="FY217" s="96"/>
      <c r="FZ217" s="96"/>
      <c r="GA217" s="96"/>
      <c r="GB217" s="96"/>
      <c r="GC217" s="96"/>
      <c r="GD217" s="96"/>
      <c r="GE217" s="96"/>
      <c r="GF217" s="96"/>
      <c r="GG217" s="96"/>
      <c r="GH217" s="96"/>
      <c r="GI217" s="96"/>
      <c r="GJ217" s="96"/>
      <c r="GK217" s="96"/>
      <c r="GL217" s="96"/>
      <c r="GM217" s="96"/>
      <c r="GN217" s="96"/>
      <c r="GO217" s="96"/>
      <c r="GP217" s="96"/>
    </row>
    <row r="218" spans="1:198" ht="18" hidden="1" customHeight="1">
      <c r="A218" s="349">
        <v>9</v>
      </c>
      <c r="B218" s="523" t="s">
        <v>159</v>
      </c>
      <c r="C218" s="469">
        <v>2018</v>
      </c>
      <c r="D218" s="466">
        <v>2021</v>
      </c>
      <c r="E218" s="381" t="s">
        <v>27</v>
      </c>
      <c r="F218" s="387">
        <v>0</v>
      </c>
      <c r="G218" s="517" t="s">
        <v>42</v>
      </c>
      <c r="H218" s="104">
        <v>6050</v>
      </c>
      <c r="I218" s="114" t="s">
        <v>28</v>
      </c>
      <c r="J218" s="139">
        <v>10839</v>
      </c>
      <c r="K218" s="94">
        <v>70000</v>
      </c>
      <c r="L218" s="94"/>
      <c r="M218" s="116"/>
      <c r="N218" s="116"/>
      <c r="O218" s="126"/>
      <c r="P218" s="126"/>
      <c r="Q218" s="126"/>
      <c r="R218" s="126"/>
      <c r="S218" s="126"/>
      <c r="T218" s="126"/>
      <c r="U218" s="126"/>
      <c r="V218" s="126"/>
      <c r="W218" s="126"/>
      <c r="X218" s="405">
        <f>SUM(L223:W223)</f>
        <v>0</v>
      </c>
      <c r="Y218" s="40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96"/>
      <c r="CB218" s="96"/>
      <c r="CC218" s="96"/>
      <c r="CD218" s="96"/>
      <c r="CE218" s="96"/>
      <c r="CF218" s="96"/>
      <c r="CG218" s="96"/>
      <c r="CH218" s="96"/>
      <c r="CI218" s="96"/>
      <c r="CJ218" s="96"/>
      <c r="CK218" s="96"/>
      <c r="CL218" s="96"/>
      <c r="CM218" s="96"/>
      <c r="CN218" s="96"/>
      <c r="CO218" s="96"/>
      <c r="CP218" s="96"/>
      <c r="CQ218" s="96"/>
      <c r="CR218" s="96"/>
      <c r="CS218" s="96"/>
      <c r="CT218" s="96"/>
      <c r="CU218" s="96"/>
      <c r="CV218" s="96"/>
      <c r="CW218" s="96"/>
      <c r="CX218" s="96"/>
      <c r="CY218" s="96"/>
      <c r="CZ218" s="96"/>
      <c r="DA218" s="96"/>
      <c r="DB218" s="96"/>
      <c r="DC218" s="96"/>
      <c r="DD218" s="96"/>
      <c r="DE218" s="96"/>
      <c r="DF218" s="96"/>
      <c r="DG218" s="96"/>
      <c r="DH218" s="96"/>
      <c r="DI218" s="96"/>
      <c r="DJ218" s="96"/>
      <c r="DK218" s="96"/>
      <c r="DL218" s="96"/>
      <c r="DM218" s="96"/>
      <c r="DN218" s="96"/>
      <c r="DO218" s="96"/>
      <c r="DP218" s="96"/>
      <c r="DQ218" s="96"/>
      <c r="DR218" s="96"/>
      <c r="DS218" s="96"/>
      <c r="DT218" s="96"/>
      <c r="DU218" s="96"/>
      <c r="DV218" s="96"/>
      <c r="DW218" s="96"/>
      <c r="DX218" s="96"/>
      <c r="DY218" s="96"/>
      <c r="DZ218" s="96"/>
      <c r="EA218" s="96"/>
      <c r="EB218" s="96"/>
      <c r="EC218" s="96"/>
      <c r="ED218" s="96"/>
      <c r="EE218" s="96"/>
      <c r="EF218" s="96"/>
      <c r="EG218" s="96"/>
      <c r="EH218" s="96"/>
      <c r="EI218" s="96"/>
      <c r="EJ218" s="96"/>
      <c r="EK218" s="96"/>
      <c r="EL218" s="96"/>
      <c r="EM218" s="96"/>
      <c r="EN218" s="96"/>
      <c r="EO218" s="96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6"/>
      <c r="FL218" s="96"/>
      <c r="FM218" s="96"/>
      <c r="FN218" s="96"/>
      <c r="FO218" s="96"/>
      <c r="FP218" s="96"/>
      <c r="FQ218" s="96"/>
      <c r="FR218" s="96"/>
      <c r="FS218" s="96"/>
      <c r="FT218" s="96"/>
      <c r="FU218" s="96"/>
      <c r="FV218" s="96"/>
      <c r="FW218" s="96"/>
      <c r="FX218" s="96"/>
      <c r="FY218" s="96"/>
      <c r="FZ218" s="96"/>
      <c r="GA218" s="96"/>
      <c r="GB218" s="96"/>
      <c r="GC218" s="96"/>
      <c r="GD218" s="96"/>
      <c r="GE218" s="96"/>
      <c r="GF218" s="96"/>
      <c r="GG218" s="96"/>
      <c r="GH218" s="96"/>
      <c r="GI218" s="96"/>
      <c r="GJ218" s="96"/>
      <c r="GK218" s="96"/>
      <c r="GL218" s="96"/>
      <c r="GM218" s="96"/>
      <c r="GN218" s="96"/>
      <c r="GO218" s="96"/>
      <c r="GP218" s="96"/>
    </row>
    <row r="219" spans="1:198" ht="18" hidden="1" customHeight="1">
      <c r="A219" s="349"/>
      <c r="B219" s="523"/>
      <c r="C219" s="469"/>
      <c r="D219" s="466"/>
      <c r="E219" s="381"/>
      <c r="F219" s="387"/>
      <c r="G219" s="517"/>
      <c r="H219" s="91"/>
      <c r="I219" s="124" t="s">
        <v>28</v>
      </c>
      <c r="J219" s="127"/>
      <c r="K219" s="116"/>
      <c r="L219" s="116"/>
      <c r="M219" s="116"/>
      <c r="N219" s="116"/>
      <c r="O219" s="126"/>
      <c r="P219" s="126"/>
      <c r="Q219" s="126"/>
      <c r="R219" s="126"/>
      <c r="S219" s="126"/>
      <c r="T219" s="126"/>
      <c r="U219" s="126"/>
      <c r="V219" s="126"/>
      <c r="W219" s="126"/>
      <c r="X219" s="405"/>
      <c r="Y219" s="40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96"/>
      <c r="CB219" s="96"/>
      <c r="CC219" s="96"/>
      <c r="CD219" s="96"/>
      <c r="CE219" s="96"/>
      <c r="CF219" s="96"/>
      <c r="CG219" s="96"/>
      <c r="CH219" s="96"/>
      <c r="CI219" s="96"/>
      <c r="CJ219" s="96"/>
      <c r="CK219" s="96"/>
      <c r="CL219" s="96"/>
      <c r="CM219" s="96"/>
      <c r="CN219" s="96"/>
      <c r="CO219" s="96"/>
      <c r="CP219" s="96"/>
      <c r="CQ219" s="96"/>
      <c r="CR219" s="96"/>
      <c r="CS219" s="96"/>
      <c r="CT219" s="96"/>
      <c r="CU219" s="96"/>
      <c r="CV219" s="96"/>
      <c r="CW219" s="96"/>
      <c r="CX219" s="96"/>
      <c r="CY219" s="96"/>
      <c r="CZ219" s="96"/>
      <c r="DA219" s="96"/>
      <c r="DB219" s="96"/>
      <c r="DC219" s="96"/>
      <c r="DD219" s="96"/>
      <c r="DE219" s="96"/>
      <c r="DF219" s="96"/>
      <c r="DG219" s="96"/>
      <c r="DH219" s="96"/>
      <c r="DI219" s="96"/>
      <c r="DJ219" s="96"/>
      <c r="DK219" s="96"/>
      <c r="DL219" s="96"/>
      <c r="DM219" s="96"/>
      <c r="DN219" s="96"/>
      <c r="DO219" s="96"/>
      <c r="DP219" s="96"/>
      <c r="DQ219" s="96"/>
      <c r="DR219" s="96"/>
      <c r="DS219" s="96"/>
      <c r="DT219" s="96"/>
      <c r="DU219" s="96"/>
      <c r="DV219" s="96"/>
      <c r="DW219" s="96"/>
      <c r="DX219" s="96"/>
      <c r="DY219" s="96"/>
      <c r="DZ219" s="96"/>
      <c r="EA219" s="96"/>
      <c r="EB219" s="96"/>
      <c r="EC219" s="96"/>
      <c r="ED219" s="96"/>
      <c r="EE219" s="96"/>
      <c r="EF219" s="96"/>
      <c r="EG219" s="96"/>
      <c r="EH219" s="96"/>
      <c r="EI219" s="96"/>
      <c r="EJ219" s="96"/>
      <c r="EK219" s="96"/>
      <c r="EL219" s="96"/>
      <c r="EM219" s="96"/>
      <c r="EN219" s="96"/>
      <c r="EO219" s="96"/>
      <c r="EP219" s="96"/>
      <c r="EQ219" s="96"/>
      <c r="ER219" s="96"/>
      <c r="ES219" s="96"/>
      <c r="ET219" s="96"/>
      <c r="EU219" s="96"/>
      <c r="EV219" s="96"/>
      <c r="EW219" s="96"/>
      <c r="EX219" s="96"/>
      <c r="EY219" s="96"/>
      <c r="EZ219" s="96"/>
      <c r="FA219" s="96"/>
      <c r="FB219" s="96"/>
      <c r="FC219" s="96"/>
      <c r="FD219" s="96"/>
      <c r="FE219" s="96"/>
      <c r="FF219" s="96"/>
      <c r="FG219" s="96"/>
      <c r="FH219" s="96"/>
      <c r="FI219" s="96"/>
      <c r="FJ219" s="96"/>
      <c r="FK219" s="96"/>
      <c r="FL219" s="96"/>
      <c r="FM219" s="96"/>
      <c r="FN219" s="96"/>
      <c r="FO219" s="96"/>
      <c r="FP219" s="96"/>
      <c r="FQ219" s="96"/>
      <c r="FR219" s="96"/>
      <c r="FS219" s="96"/>
      <c r="FT219" s="96"/>
      <c r="FU219" s="96"/>
      <c r="FV219" s="96"/>
      <c r="FW219" s="96"/>
      <c r="FX219" s="96"/>
      <c r="FY219" s="96"/>
      <c r="FZ219" s="96"/>
      <c r="GA219" s="96"/>
      <c r="GB219" s="96"/>
      <c r="GC219" s="96"/>
      <c r="GD219" s="96"/>
      <c r="GE219" s="96"/>
      <c r="GF219" s="96"/>
      <c r="GG219" s="96"/>
      <c r="GH219" s="96"/>
      <c r="GI219" s="96"/>
      <c r="GJ219" s="96"/>
      <c r="GK219" s="96"/>
      <c r="GL219" s="96"/>
      <c r="GM219" s="96"/>
      <c r="GN219" s="96"/>
      <c r="GO219" s="96"/>
      <c r="GP219" s="96"/>
    </row>
    <row r="220" spans="1:198" hidden="1">
      <c r="A220" s="349"/>
      <c r="B220" s="523"/>
      <c r="C220" s="469"/>
      <c r="D220" s="466"/>
      <c r="E220" s="381"/>
      <c r="F220" s="387"/>
      <c r="G220" s="517"/>
      <c r="H220" s="91"/>
      <c r="I220" s="97" t="s">
        <v>31</v>
      </c>
      <c r="J220" s="122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405"/>
      <c r="Y220" s="40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96"/>
      <c r="CB220" s="96"/>
      <c r="CC220" s="96"/>
      <c r="CD220" s="96"/>
      <c r="CE220" s="96"/>
      <c r="CF220" s="96"/>
      <c r="CG220" s="96"/>
      <c r="CH220" s="96"/>
      <c r="CI220" s="96"/>
      <c r="CJ220" s="96"/>
      <c r="CK220" s="96"/>
      <c r="CL220" s="96"/>
      <c r="CM220" s="96"/>
      <c r="CN220" s="96"/>
      <c r="CO220" s="96"/>
      <c r="CP220" s="96"/>
      <c r="CQ220" s="96"/>
      <c r="CR220" s="96"/>
      <c r="CS220" s="96"/>
      <c r="CT220" s="96"/>
      <c r="CU220" s="96"/>
      <c r="CV220" s="96"/>
      <c r="CW220" s="96"/>
      <c r="CX220" s="96"/>
      <c r="CY220" s="96"/>
      <c r="CZ220" s="96"/>
      <c r="DA220" s="96"/>
      <c r="DB220" s="96"/>
      <c r="DC220" s="96"/>
      <c r="DD220" s="96"/>
      <c r="DE220" s="96"/>
      <c r="DF220" s="96"/>
      <c r="DG220" s="96"/>
      <c r="DH220" s="96"/>
      <c r="DI220" s="96"/>
      <c r="DJ220" s="96"/>
      <c r="DK220" s="96"/>
      <c r="DL220" s="96"/>
      <c r="DM220" s="96"/>
      <c r="DN220" s="96"/>
      <c r="DO220" s="96"/>
      <c r="DP220" s="96"/>
      <c r="DQ220" s="96"/>
      <c r="DR220" s="96"/>
      <c r="DS220" s="96"/>
      <c r="DT220" s="96"/>
      <c r="DU220" s="96"/>
      <c r="DV220" s="96"/>
      <c r="DW220" s="96"/>
      <c r="DX220" s="96"/>
      <c r="DY220" s="96"/>
      <c r="DZ220" s="96"/>
      <c r="EA220" s="96"/>
      <c r="EB220" s="96"/>
      <c r="EC220" s="96"/>
      <c r="ED220" s="96"/>
      <c r="EE220" s="96"/>
      <c r="EF220" s="96"/>
      <c r="EG220" s="96"/>
      <c r="EH220" s="96"/>
      <c r="EI220" s="96"/>
      <c r="EJ220" s="96"/>
      <c r="EK220" s="96"/>
      <c r="EL220" s="96"/>
      <c r="EM220" s="96"/>
      <c r="EN220" s="96"/>
      <c r="EO220" s="96"/>
      <c r="EP220" s="96"/>
      <c r="EQ220" s="96"/>
      <c r="ER220" s="96"/>
      <c r="ES220" s="96"/>
      <c r="ET220" s="96"/>
      <c r="EU220" s="96"/>
      <c r="EV220" s="96"/>
      <c r="EW220" s="96"/>
      <c r="EX220" s="96"/>
      <c r="EY220" s="96"/>
      <c r="EZ220" s="96"/>
      <c r="FA220" s="96"/>
      <c r="FB220" s="96"/>
      <c r="FC220" s="96"/>
      <c r="FD220" s="96"/>
      <c r="FE220" s="96"/>
      <c r="FF220" s="96"/>
      <c r="FG220" s="96"/>
      <c r="FH220" s="96"/>
      <c r="FI220" s="96"/>
      <c r="FJ220" s="96"/>
      <c r="FK220" s="96"/>
      <c r="FL220" s="96"/>
      <c r="FM220" s="96"/>
      <c r="FN220" s="96"/>
      <c r="FO220" s="96"/>
      <c r="FP220" s="96"/>
      <c r="FQ220" s="96"/>
      <c r="FR220" s="96"/>
      <c r="FS220" s="96"/>
      <c r="FT220" s="96"/>
      <c r="FU220" s="96"/>
      <c r="FV220" s="96"/>
      <c r="FW220" s="96"/>
      <c r="FX220" s="96"/>
      <c r="FY220" s="96"/>
      <c r="FZ220" s="96"/>
      <c r="GA220" s="96"/>
      <c r="GB220" s="96"/>
      <c r="GC220" s="96"/>
      <c r="GD220" s="96"/>
      <c r="GE220" s="96"/>
      <c r="GF220" s="96"/>
      <c r="GG220" s="96"/>
      <c r="GH220" s="96"/>
      <c r="GI220" s="96"/>
      <c r="GJ220" s="96"/>
      <c r="GK220" s="96"/>
      <c r="GL220" s="96"/>
      <c r="GM220" s="96"/>
      <c r="GN220" s="96"/>
      <c r="GO220" s="96"/>
      <c r="GP220" s="96"/>
    </row>
    <row r="221" spans="1:198" hidden="1">
      <c r="A221" s="349"/>
      <c r="B221" s="523"/>
      <c r="C221" s="469"/>
      <c r="D221" s="466"/>
      <c r="E221" s="381"/>
      <c r="F221" s="387"/>
      <c r="G221" s="517"/>
      <c r="H221" s="91"/>
      <c r="I221" s="97" t="s">
        <v>32</v>
      </c>
      <c r="J221" s="122"/>
      <c r="K221" s="125">
        <v>5000</v>
      </c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405"/>
      <c r="Y221" s="40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96"/>
      <c r="CB221" s="96"/>
      <c r="CC221" s="96"/>
      <c r="CD221" s="96"/>
      <c r="CE221" s="96"/>
      <c r="CF221" s="96"/>
      <c r="CG221" s="96"/>
      <c r="CH221" s="96"/>
      <c r="CI221" s="96"/>
      <c r="CJ221" s="96"/>
      <c r="CK221" s="96"/>
      <c r="CL221" s="96"/>
      <c r="CM221" s="96"/>
      <c r="CN221" s="96"/>
      <c r="CO221" s="96"/>
      <c r="CP221" s="96"/>
      <c r="CQ221" s="96"/>
      <c r="CR221" s="96"/>
      <c r="CS221" s="96"/>
      <c r="CT221" s="96"/>
      <c r="CU221" s="96"/>
      <c r="CV221" s="96"/>
      <c r="CW221" s="96"/>
      <c r="CX221" s="96"/>
      <c r="CY221" s="96"/>
      <c r="CZ221" s="96"/>
      <c r="DA221" s="96"/>
      <c r="DB221" s="96"/>
      <c r="DC221" s="96"/>
      <c r="DD221" s="96"/>
      <c r="DE221" s="96"/>
      <c r="DF221" s="96"/>
      <c r="DG221" s="96"/>
      <c r="DH221" s="96"/>
      <c r="DI221" s="96"/>
      <c r="DJ221" s="96"/>
      <c r="DK221" s="96"/>
      <c r="DL221" s="96"/>
      <c r="DM221" s="96"/>
      <c r="DN221" s="96"/>
      <c r="DO221" s="96"/>
      <c r="DP221" s="96"/>
      <c r="DQ221" s="96"/>
      <c r="DR221" s="96"/>
      <c r="DS221" s="96"/>
      <c r="DT221" s="96"/>
      <c r="DU221" s="96"/>
      <c r="DV221" s="96"/>
      <c r="DW221" s="96"/>
      <c r="DX221" s="96"/>
      <c r="DY221" s="96"/>
      <c r="DZ221" s="96"/>
      <c r="EA221" s="96"/>
      <c r="EB221" s="96"/>
      <c r="EC221" s="96"/>
      <c r="ED221" s="96"/>
      <c r="EE221" s="96"/>
      <c r="EF221" s="96"/>
      <c r="EG221" s="96"/>
      <c r="EH221" s="96"/>
      <c r="EI221" s="96"/>
      <c r="EJ221" s="96"/>
      <c r="EK221" s="96"/>
      <c r="EL221" s="96"/>
      <c r="EM221" s="96"/>
      <c r="EN221" s="96"/>
      <c r="EO221" s="96"/>
      <c r="EP221" s="96"/>
      <c r="EQ221" s="96"/>
      <c r="ER221" s="96"/>
      <c r="ES221" s="96"/>
      <c r="ET221" s="96"/>
      <c r="EU221" s="96"/>
      <c r="EV221" s="96"/>
      <c r="EW221" s="96"/>
      <c r="EX221" s="96"/>
      <c r="EY221" s="96"/>
      <c r="EZ221" s="96"/>
      <c r="FA221" s="96"/>
      <c r="FB221" s="96"/>
      <c r="FC221" s="96"/>
      <c r="FD221" s="96"/>
      <c r="FE221" s="96"/>
      <c r="FF221" s="96"/>
      <c r="FG221" s="96"/>
      <c r="FH221" s="96"/>
      <c r="FI221" s="96"/>
      <c r="FJ221" s="96"/>
      <c r="FK221" s="96"/>
      <c r="FL221" s="96"/>
      <c r="FM221" s="96"/>
      <c r="FN221" s="96"/>
      <c r="FO221" s="96"/>
      <c r="FP221" s="96"/>
      <c r="FQ221" s="96"/>
      <c r="FR221" s="96"/>
      <c r="FS221" s="96"/>
      <c r="FT221" s="96"/>
      <c r="FU221" s="96"/>
      <c r="FV221" s="96"/>
      <c r="FW221" s="96"/>
      <c r="FX221" s="96"/>
      <c r="FY221" s="96"/>
      <c r="FZ221" s="96"/>
      <c r="GA221" s="96"/>
      <c r="GB221" s="96"/>
      <c r="GC221" s="96"/>
      <c r="GD221" s="96"/>
      <c r="GE221" s="96"/>
      <c r="GF221" s="96"/>
      <c r="GG221" s="96"/>
      <c r="GH221" s="96"/>
      <c r="GI221" s="96"/>
      <c r="GJ221" s="96"/>
      <c r="GK221" s="96"/>
      <c r="GL221" s="96"/>
      <c r="GM221" s="96"/>
      <c r="GN221" s="96"/>
      <c r="GO221" s="96"/>
      <c r="GP221" s="96"/>
    </row>
    <row r="222" spans="1:198" hidden="1">
      <c r="A222" s="349"/>
      <c r="B222" s="523"/>
      <c r="C222" s="469"/>
      <c r="D222" s="466"/>
      <c r="E222" s="381"/>
      <c r="F222" s="387"/>
      <c r="G222" s="517"/>
      <c r="H222" s="91"/>
      <c r="I222" s="92" t="s">
        <v>104</v>
      </c>
      <c r="J222" s="123"/>
      <c r="K222" s="95">
        <v>15024</v>
      </c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405"/>
      <c r="Y222" s="40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96"/>
      <c r="CB222" s="96"/>
      <c r="CC222" s="96"/>
      <c r="CD222" s="96"/>
      <c r="CE222" s="96"/>
      <c r="CF222" s="96"/>
      <c r="CG222" s="96"/>
      <c r="CH222" s="96"/>
      <c r="CI222" s="96"/>
      <c r="CJ222" s="96"/>
      <c r="CK222" s="96"/>
      <c r="CL222" s="96"/>
      <c r="CM222" s="96"/>
      <c r="CN222" s="96"/>
      <c r="CO222" s="96"/>
      <c r="CP222" s="96"/>
      <c r="CQ222" s="96"/>
      <c r="CR222" s="96"/>
      <c r="CS222" s="96"/>
      <c r="CT222" s="96"/>
      <c r="CU222" s="96"/>
      <c r="CV222" s="96"/>
      <c r="CW222" s="96"/>
      <c r="CX222" s="96"/>
      <c r="CY222" s="96"/>
      <c r="CZ222" s="96"/>
      <c r="DA222" s="96"/>
      <c r="DB222" s="96"/>
      <c r="DC222" s="96"/>
      <c r="DD222" s="96"/>
      <c r="DE222" s="96"/>
      <c r="DF222" s="96"/>
      <c r="DG222" s="96"/>
      <c r="DH222" s="96"/>
      <c r="DI222" s="96"/>
      <c r="DJ222" s="96"/>
      <c r="DK222" s="96"/>
      <c r="DL222" s="96"/>
      <c r="DM222" s="96"/>
      <c r="DN222" s="96"/>
      <c r="DO222" s="96"/>
      <c r="DP222" s="96"/>
      <c r="DQ222" s="96"/>
      <c r="DR222" s="96"/>
      <c r="DS222" s="96"/>
      <c r="DT222" s="96"/>
      <c r="DU222" s="96"/>
      <c r="DV222" s="96"/>
      <c r="DW222" s="96"/>
      <c r="DX222" s="96"/>
      <c r="DY222" s="96"/>
      <c r="DZ222" s="96"/>
      <c r="EA222" s="96"/>
      <c r="EB222" s="96"/>
      <c r="EC222" s="96"/>
      <c r="ED222" s="96"/>
      <c r="EE222" s="96"/>
      <c r="EF222" s="96"/>
      <c r="EG222" s="96"/>
      <c r="EH222" s="96"/>
      <c r="EI222" s="96"/>
      <c r="EJ222" s="96"/>
      <c r="EK222" s="96"/>
      <c r="EL222" s="96"/>
      <c r="EM222" s="96"/>
      <c r="EN222" s="96"/>
      <c r="EO222" s="96"/>
      <c r="EP222" s="96"/>
      <c r="EQ222" s="96"/>
      <c r="ER222" s="96"/>
      <c r="ES222" s="96"/>
      <c r="ET222" s="96"/>
      <c r="EU222" s="96"/>
      <c r="EV222" s="96"/>
      <c r="EW222" s="96"/>
      <c r="EX222" s="96"/>
      <c r="EY222" s="96"/>
      <c r="EZ222" s="96"/>
      <c r="FA222" s="96"/>
      <c r="FB222" s="96"/>
      <c r="FC222" s="96"/>
      <c r="FD222" s="96"/>
      <c r="FE222" s="96"/>
      <c r="FF222" s="96"/>
      <c r="FG222" s="96"/>
      <c r="FH222" s="96"/>
      <c r="FI222" s="96"/>
      <c r="FJ222" s="96"/>
      <c r="FK222" s="96"/>
      <c r="FL222" s="96"/>
      <c r="FM222" s="96"/>
      <c r="FN222" s="96"/>
      <c r="FO222" s="96"/>
      <c r="FP222" s="96"/>
      <c r="FQ222" s="96"/>
      <c r="FR222" s="96"/>
      <c r="FS222" s="96"/>
      <c r="FT222" s="96"/>
      <c r="FU222" s="96"/>
      <c r="FV222" s="96"/>
      <c r="FW222" s="96"/>
      <c r="FX222" s="96"/>
      <c r="FY222" s="96"/>
      <c r="FZ222" s="96"/>
      <c r="GA222" s="96"/>
      <c r="GB222" s="96"/>
      <c r="GC222" s="96"/>
      <c r="GD222" s="96"/>
      <c r="GE222" s="96"/>
      <c r="GF222" s="96"/>
      <c r="GG222" s="96"/>
      <c r="GH222" s="96"/>
      <c r="GI222" s="96"/>
      <c r="GJ222" s="96"/>
      <c r="GK222" s="96"/>
      <c r="GL222" s="96"/>
      <c r="GM222" s="96"/>
      <c r="GN222" s="96"/>
      <c r="GO222" s="96"/>
      <c r="GP222" s="96"/>
    </row>
    <row r="223" spans="1:198" ht="13.5" hidden="1" customHeight="1">
      <c r="A223" s="349"/>
      <c r="B223" s="523"/>
      <c r="C223" s="469"/>
      <c r="D223" s="466"/>
      <c r="E223" s="381"/>
      <c r="F223" s="387"/>
      <c r="G223" s="517"/>
      <c r="H223" s="91"/>
      <c r="I223" s="101" t="s">
        <v>26</v>
      </c>
      <c r="J223" s="102">
        <f>SUM(J218:J222)</f>
        <v>10839</v>
      </c>
      <c r="K223" s="102">
        <f t="shared" ref="K223:P223" si="63">SUM(K218:K222)</f>
        <v>90024</v>
      </c>
      <c r="L223" s="102">
        <f t="shared" si="63"/>
        <v>0</v>
      </c>
      <c r="M223" s="120">
        <f t="shared" si="63"/>
        <v>0</v>
      </c>
      <c r="N223" s="120">
        <f t="shared" si="63"/>
        <v>0</v>
      </c>
      <c r="O223" s="121">
        <f t="shared" si="63"/>
        <v>0</v>
      </c>
      <c r="P223" s="121">
        <f t="shared" si="63"/>
        <v>0</v>
      </c>
      <c r="Q223" s="121"/>
      <c r="R223" s="121"/>
      <c r="S223" s="121"/>
      <c r="T223" s="121"/>
      <c r="U223" s="121"/>
      <c r="V223" s="121"/>
      <c r="W223" s="121"/>
      <c r="X223" s="405"/>
      <c r="Y223" s="40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96"/>
      <c r="CB223" s="96"/>
      <c r="CC223" s="96"/>
      <c r="CD223" s="96"/>
      <c r="CE223" s="96"/>
      <c r="CF223" s="96"/>
      <c r="CG223" s="96"/>
      <c r="CH223" s="96"/>
      <c r="CI223" s="96"/>
      <c r="CJ223" s="96"/>
      <c r="CK223" s="96"/>
      <c r="CL223" s="96"/>
      <c r="CM223" s="96"/>
      <c r="CN223" s="96"/>
      <c r="CO223" s="96"/>
      <c r="CP223" s="96"/>
      <c r="CQ223" s="96"/>
      <c r="CR223" s="96"/>
      <c r="CS223" s="96"/>
      <c r="CT223" s="96"/>
      <c r="CU223" s="96"/>
      <c r="CV223" s="96"/>
      <c r="CW223" s="96"/>
      <c r="CX223" s="96"/>
      <c r="CY223" s="96"/>
      <c r="CZ223" s="96"/>
      <c r="DA223" s="96"/>
      <c r="DB223" s="96"/>
      <c r="DC223" s="96"/>
      <c r="DD223" s="96"/>
      <c r="DE223" s="96"/>
      <c r="DF223" s="96"/>
      <c r="DG223" s="96"/>
      <c r="DH223" s="96"/>
      <c r="DI223" s="96"/>
      <c r="DJ223" s="96"/>
      <c r="DK223" s="96"/>
      <c r="DL223" s="96"/>
      <c r="DM223" s="96"/>
      <c r="DN223" s="96"/>
      <c r="DO223" s="96"/>
      <c r="DP223" s="96"/>
      <c r="DQ223" s="96"/>
      <c r="DR223" s="96"/>
      <c r="DS223" s="96"/>
      <c r="DT223" s="96"/>
      <c r="DU223" s="96"/>
      <c r="DV223" s="96"/>
      <c r="DW223" s="96"/>
      <c r="DX223" s="96"/>
      <c r="DY223" s="96"/>
      <c r="DZ223" s="96"/>
      <c r="EA223" s="96"/>
      <c r="EB223" s="96"/>
      <c r="EC223" s="96"/>
      <c r="ED223" s="96"/>
      <c r="EE223" s="96"/>
      <c r="EF223" s="96"/>
      <c r="EG223" s="96"/>
      <c r="EH223" s="96"/>
      <c r="EI223" s="96"/>
      <c r="EJ223" s="96"/>
      <c r="EK223" s="96"/>
      <c r="EL223" s="96"/>
      <c r="EM223" s="96"/>
      <c r="EN223" s="96"/>
      <c r="EO223" s="96"/>
      <c r="EP223" s="96"/>
      <c r="EQ223" s="96"/>
      <c r="ER223" s="96"/>
      <c r="ES223" s="96"/>
      <c r="ET223" s="96"/>
      <c r="EU223" s="96"/>
      <c r="EV223" s="96"/>
      <c r="EW223" s="96"/>
      <c r="EX223" s="96"/>
      <c r="EY223" s="96"/>
      <c r="EZ223" s="96"/>
      <c r="FA223" s="96"/>
      <c r="FB223" s="96"/>
      <c r="FC223" s="96"/>
      <c r="FD223" s="96"/>
      <c r="FE223" s="96"/>
      <c r="FF223" s="96"/>
      <c r="FG223" s="96"/>
      <c r="FH223" s="96"/>
      <c r="FI223" s="96"/>
      <c r="FJ223" s="96"/>
      <c r="FK223" s="96"/>
      <c r="FL223" s="96"/>
      <c r="FM223" s="96"/>
      <c r="FN223" s="96"/>
      <c r="FO223" s="96"/>
      <c r="FP223" s="96"/>
      <c r="FQ223" s="96"/>
      <c r="FR223" s="96"/>
      <c r="FS223" s="96"/>
      <c r="FT223" s="96"/>
      <c r="FU223" s="96"/>
      <c r="FV223" s="96"/>
      <c r="FW223" s="96"/>
      <c r="FX223" s="96"/>
      <c r="FY223" s="96"/>
      <c r="FZ223" s="96"/>
      <c r="GA223" s="96"/>
      <c r="GB223" s="96"/>
      <c r="GC223" s="96"/>
      <c r="GD223" s="96"/>
      <c r="GE223" s="96"/>
      <c r="GF223" s="96"/>
      <c r="GG223" s="96"/>
      <c r="GH223" s="96"/>
      <c r="GI223" s="96"/>
      <c r="GJ223" s="96"/>
      <c r="GK223" s="96"/>
      <c r="GL223" s="96"/>
      <c r="GM223" s="96"/>
      <c r="GN223" s="96"/>
      <c r="GO223" s="96"/>
      <c r="GP223" s="96"/>
    </row>
    <row r="224" spans="1:198" hidden="1">
      <c r="A224" s="349">
        <v>9</v>
      </c>
      <c r="B224" s="401" t="s">
        <v>78</v>
      </c>
      <c r="C224" s="469">
        <v>2016</v>
      </c>
      <c r="D224" s="469">
        <v>2019</v>
      </c>
      <c r="E224" s="518" t="s">
        <v>27</v>
      </c>
      <c r="F224" s="472">
        <v>0</v>
      </c>
      <c r="G224" s="473">
        <v>60014</v>
      </c>
      <c r="H224" s="104">
        <v>6300</v>
      </c>
      <c r="I224" s="114" t="s">
        <v>28</v>
      </c>
      <c r="J224" s="139">
        <v>0</v>
      </c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405">
        <f>SUM(J228:P228)</f>
        <v>0</v>
      </c>
      <c r="Y224" s="141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6"/>
      <c r="FL224" s="96"/>
      <c r="FM224" s="96"/>
      <c r="FN224" s="96"/>
      <c r="FO224" s="96"/>
      <c r="FP224" s="96"/>
      <c r="FQ224" s="96"/>
      <c r="FR224" s="96"/>
      <c r="FS224" s="96"/>
      <c r="FT224" s="96"/>
      <c r="FU224" s="96"/>
      <c r="FV224" s="96"/>
      <c r="FW224" s="96"/>
      <c r="FX224" s="96"/>
      <c r="FY224" s="96"/>
      <c r="FZ224" s="96"/>
      <c r="GA224" s="96"/>
      <c r="GB224" s="96"/>
      <c r="GC224" s="96"/>
      <c r="GD224" s="96"/>
      <c r="GE224" s="96"/>
      <c r="GF224" s="96"/>
      <c r="GG224" s="96"/>
      <c r="GH224" s="96"/>
      <c r="GI224" s="96"/>
      <c r="GJ224" s="96"/>
      <c r="GK224" s="96"/>
      <c r="GL224" s="96"/>
      <c r="GM224" s="96"/>
      <c r="GN224" s="96"/>
      <c r="GO224" s="96"/>
      <c r="GP224" s="96"/>
    </row>
    <row r="225" spans="1:198" hidden="1">
      <c r="A225" s="349"/>
      <c r="B225" s="401"/>
      <c r="C225" s="469"/>
      <c r="D225" s="469"/>
      <c r="E225" s="518"/>
      <c r="F225" s="472"/>
      <c r="G225" s="473"/>
      <c r="H225" s="104"/>
      <c r="I225" s="114" t="s">
        <v>31</v>
      </c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405"/>
      <c r="Y225" s="40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6"/>
      <c r="FL225" s="96"/>
      <c r="FM225" s="96"/>
      <c r="FN225" s="96"/>
      <c r="FO225" s="96"/>
      <c r="FP225" s="96"/>
      <c r="FQ225" s="96"/>
      <c r="FR225" s="96"/>
      <c r="FS225" s="96"/>
      <c r="FT225" s="96"/>
      <c r="FU225" s="96"/>
      <c r="FV225" s="96"/>
      <c r="FW225" s="96"/>
      <c r="FX225" s="96"/>
      <c r="FY225" s="96"/>
      <c r="FZ225" s="96"/>
      <c r="GA225" s="96"/>
      <c r="GB225" s="96"/>
      <c r="GC225" s="96"/>
      <c r="GD225" s="96"/>
      <c r="GE225" s="96"/>
      <c r="GF225" s="96"/>
      <c r="GG225" s="96"/>
      <c r="GH225" s="96"/>
      <c r="GI225" s="96"/>
      <c r="GJ225" s="96"/>
      <c r="GK225" s="96"/>
      <c r="GL225" s="96"/>
      <c r="GM225" s="96"/>
      <c r="GN225" s="96"/>
      <c r="GO225" s="96"/>
      <c r="GP225" s="96"/>
    </row>
    <row r="226" spans="1:198" hidden="1">
      <c r="A226" s="349"/>
      <c r="B226" s="401"/>
      <c r="C226" s="469"/>
      <c r="D226" s="469"/>
      <c r="E226" s="518"/>
      <c r="F226" s="472"/>
      <c r="G226" s="473"/>
      <c r="H226" s="104"/>
      <c r="I226" s="114" t="s">
        <v>30</v>
      </c>
      <c r="J226" s="99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405"/>
      <c r="Y226" s="40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96"/>
      <c r="CB226" s="96"/>
      <c r="CC226" s="96"/>
      <c r="CD226" s="96"/>
      <c r="CE226" s="96"/>
      <c r="CF226" s="96"/>
      <c r="CG226" s="96"/>
      <c r="CH226" s="96"/>
      <c r="CI226" s="96"/>
      <c r="CJ226" s="96"/>
      <c r="CK226" s="96"/>
      <c r="CL226" s="96"/>
      <c r="CM226" s="96"/>
      <c r="CN226" s="96"/>
      <c r="CO226" s="96"/>
      <c r="CP226" s="96"/>
      <c r="CQ226" s="96"/>
      <c r="CR226" s="96"/>
      <c r="CS226" s="96"/>
      <c r="CT226" s="96"/>
      <c r="CU226" s="96"/>
      <c r="CV226" s="96"/>
      <c r="CW226" s="96"/>
      <c r="CX226" s="96"/>
      <c r="CY226" s="96"/>
      <c r="CZ226" s="96"/>
      <c r="DA226" s="96"/>
      <c r="DB226" s="96"/>
      <c r="DC226" s="96"/>
      <c r="DD226" s="96"/>
      <c r="DE226" s="96"/>
      <c r="DF226" s="96"/>
      <c r="DG226" s="96"/>
      <c r="DH226" s="96"/>
      <c r="DI226" s="96"/>
      <c r="DJ226" s="96"/>
      <c r="DK226" s="96"/>
      <c r="DL226" s="96"/>
      <c r="DM226" s="96"/>
      <c r="DN226" s="96"/>
      <c r="DO226" s="96"/>
      <c r="DP226" s="96"/>
      <c r="DQ226" s="96"/>
      <c r="DR226" s="96"/>
      <c r="DS226" s="96"/>
      <c r="DT226" s="96"/>
      <c r="DU226" s="96"/>
      <c r="DV226" s="96"/>
      <c r="DW226" s="96"/>
      <c r="DX226" s="96"/>
      <c r="DY226" s="96"/>
      <c r="DZ226" s="96"/>
      <c r="EA226" s="96"/>
      <c r="EB226" s="96"/>
      <c r="EC226" s="96"/>
      <c r="ED226" s="96"/>
      <c r="EE226" s="96"/>
      <c r="EF226" s="96"/>
      <c r="EG226" s="96"/>
      <c r="EH226" s="96"/>
      <c r="EI226" s="96"/>
      <c r="EJ226" s="96"/>
      <c r="EK226" s="96"/>
      <c r="EL226" s="96"/>
      <c r="EM226" s="96"/>
      <c r="EN226" s="96"/>
      <c r="EO226" s="96"/>
      <c r="EP226" s="96"/>
      <c r="EQ226" s="96"/>
      <c r="ER226" s="96"/>
      <c r="ES226" s="96"/>
      <c r="ET226" s="96"/>
      <c r="EU226" s="96"/>
      <c r="EV226" s="96"/>
      <c r="EW226" s="96"/>
      <c r="EX226" s="96"/>
      <c r="EY226" s="96"/>
      <c r="EZ226" s="96"/>
      <c r="FA226" s="96"/>
      <c r="FB226" s="96"/>
      <c r="FC226" s="96"/>
      <c r="FD226" s="96"/>
      <c r="FE226" s="96"/>
      <c r="FF226" s="96"/>
      <c r="FG226" s="96"/>
      <c r="FH226" s="96"/>
      <c r="FI226" s="96"/>
      <c r="FJ226" s="96"/>
      <c r="FK226" s="96"/>
      <c r="FL226" s="96"/>
      <c r="FM226" s="96"/>
      <c r="FN226" s="96"/>
      <c r="FO226" s="96"/>
      <c r="FP226" s="96"/>
      <c r="FQ226" s="96"/>
      <c r="FR226" s="96"/>
      <c r="FS226" s="96"/>
      <c r="FT226" s="96"/>
      <c r="FU226" s="96"/>
      <c r="FV226" s="96"/>
      <c r="FW226" s="96"/>
      <c r="FX226" s="96"/>
      <c r="FY226" s="96"/>
      <c r="FZ226" s="96"/>
      <c r="GA226" s="96"/>
      <c r="GB226" s="96"/>
      <c r="GC226" s="96"/>
      <c r="GD226" s="96"/>
      <c r="GE226" s="96"/>
      <c r="GF226" s="96"/>
      <c r="GG226" s="96"/>
      <c r="GH226" s="96"/>
      <c r="GI226" s="96"/>
      <c r="GJ226" s="96"/>
      <c r="GK226" s="96"/>
      <c r="GL226" s="96"/>
      <c r="GM226" s="96"/>
      <c r="GN226" s="96"/>
      <c r="GO226" s="96"/>
      <c r="GP226" s="96"/>
    </row>
    <row r="227" spans="1:198" hidden="1">
      <c r="A227" s="349"/>
      <c r="B227" s="401"/>
      <c r="C227" s="469"/>
      <c r="D227" s="469"/>
      <c r="E227" s="518"/>
      <c r="F227" s="472"/>
      <c r="G227" s="473"/>
      <c r="H227" s="104"/>
      <c r="I227" s="114" t="s">
        <v>33</v>
      </c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405"/>
      <c r="Y227" s="40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96"/>
      <c r="CB227" s="96"/>
      <c r="CC227" s="96"/>
      <c r="CD227" s="96"/>
      <c r="CE227" s="96"/>
      <c r="CF227" s="96"/>
      <c r="CG227" s="96"/>
      <c r="CH227" s="96"/>
      <c r="CI227" s="96"/>
      <c r="CJ227" s="96"/>
      <c r="CK227" s="96"/>
      <c r="CL227" s="96"/>
      <c r="CM227" s="96"/>
      <c r="CN227" s="96"/>
      <c r="CO227" s="96"/>
      <c r="CP227" s="96"/>
      <c r="CQ227" s="96"/>
      <c r="CR227" s="96"/>
      <c r="CS227" s="96"/>
      <c r="CT227" s="96"/>
      <c r="CU227" s="96"/>
      <c r="CV227" s="96"/>
      <c r="CW227" s="96"/>
      <c r="CX227" s="96"/>
      <c r="CY227" s="96"/>
      <c r="CZ227" s="96"/>
      <c r="DA227" s="96"/>
      <c r="DB227" s="96"/>
      <c r="DC227" s="96"/>
      <c r="DD227" s="96"/>
      <c r="DE227" s="96"/>
      <c r="DF227" s="96"/>
      <c r="DG227" s="96"/>
      <c r="DH227" s="96"/>
      <c r="DI227" s="96"/>
      <c r="DJ227" s="96"/>
      <c r="DK227" s="96"/>
      <c r="DL227" s="96"/>
      <c r="DM227" s="96"/>
      <c r="DN227" s="96"/>
      <c r="DO227" s="96"/>
      <c r="DP227" s="96"/>
      <c r="DQ227" s="96"/>
      <c r="DR227" s="96"/>
      <c r="DS227" s="96"/>
      <c r="DT227" s="96"/>
      <c r="DU227" s="96"/>
      <c r="DV227" s="96"/>
      <c r="DW227" s="96"/>
      <c r="DX227" s="96"/>
      <c r="DY227" s="96"/>
      <c r="DZ227" s="96"/>
      <c r="EA227" s="96"/>
      <c r="EB227" s="96"/>
      <c r="EC227" s="96"/>
      <c r="ED227" s="96"/>
      <c r="EE227" s="96"/>
      <c r="EF227" s="96"/>
      <c r="EG227" s="96"/>
      <c r="EH227" s="96"/>
      <c r="EI227" s="96"/>
      <c r="EJ227" s="96"/>
      <c r="EK227" s="96"/>
      <c r="EL227" s="96"/>
      <c r="EM227" s="96"/>
      <c r="EN227" s="96"/>
      <c r="EO227" s="96"/>
      <c r="EP227" s="96"/>
      <c r="EQ227" s="96"/>
      <c r="ER227" s="96"/>
      <c r="ES227" s="96"/>
      <c r="ET227" s="96"/>
      <c r="EU227" s="96"/>
      <c r="EV227" s="96"/>
      <c r="EW227" s="96"/>
      <c r="EX227" s="96"/>
      <c r="EY227" s="96"/>
      <c r="EZ227" s="96"/>
      <c r="FA227" s="96"/>
      <c r="FB227" s="96"/>
      <c r="FC227" s="96"/>
      <c r="FD227" s="96"/>
      <c r="FE227" s="96"/>
      <c r="FF227" s="96"/>
      <c r="FG227" s="96"/>
      <c r="FH227" s="96"/>
      <c r="FI227" s="96"/>
      <c r="FJ227" s="96"/>
      <c r="FK227" s="96"/>
      <c r="FL227" s="96"/>
      <c r="FM227" s="96"/>
      <c r="FN227" s="96"/>
      <c r="FO227" s="96"/>
      <c r="FP227" s="96"/>
      <c r="FQ227" s="96"/>
      <c r="FR227" s="96"/>
      <c r="FS227" s="96"/>
      <c r="FT227" s="96"/>
      <c r="FU227" s="96"/>
      <c r="FV227" s="96"/>
      <c r="FW227" s="96"/>
      <c r="FX227" s="96"/>
      <c r="FY227" s="96"/>
      <c r="FZ227" s="96"/>
      <c r="GA227" s="96"/>
      <c r="GB227" s="96"/>
      <c r="GC227" s="96"/>
      <c r="GD227" s="96"/>
      <c r="GE227" s="96"/>
      <c r="GF227" s="96"/>
      <c r="GG227" s="96"/>
      <c r="GH227" s="96"/>
      <c r="GI227" s="96"/>
      <c r="GJ227" s="96"/>
      <c r="GK227" s="96"/>
      <c r="GL227" s="96"/>
      <c r="GM227" s="96"/>
      <c r="GN227" s="96"/>
      <c r="GO227" s="96"/>
      <c r="GP227" s="96"/>
    </row>
    <row r="228" spans="1:198" ht="4.5" hidden="1" customHeight="1">
      <c r="A228" s="349"/>
      <c r="B228" s="401"/>
      <c r="C228" s="469"/>
      <c r="D228" s="469"/>
      <c r="E228" s="518"/>
      <c r="F228" s="472"/>
      <c r="G228" s="473"/>
      <c r="H228" s="104"/>
      <c r="I228" s="101" t="s">
        <v>26</v>
      </c>
      <c r="J228" s="102">
        <f t="shared" ref="J228" si="64">SUM(J224:J227)</f>
        <v>0</v>
      </c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405"/>
      <c r="Y228" s="142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96"/>
      <c r="CB228" s="96"/>
      <c r="CC228" s="96"/>
      <c r="CD228" s="96"/>
      <c r="CE228" s="96"/>
      <c r="CF228" s="96"/>
      <c r="CG228" s="96"/>
      <c r="CH228" s="96"/>
      <c r="CI228" s="96"/>
      <c r="CJ228" s="96"/>
      <c r="CK228" s="96"/>
      <c r="CL228" s="96"/>
      <c r="CM228" s="96"/>
      <c r="CN228" s="96"/>
      <c r="CO228" s="96"/>
      <c r="CP228" s="96"/>
      <c r="CQ228" s="96"/>
      <c r="CR228" s="96"/>
      <c r="CS228" s="96"/>
      <c r="CT228" s="96"/>
      <c r="CU228" s="96"/>
      <c r="CV228" s="96"/>
      <c r="CW228" s="96"/>
      <c r="CX228" s="96"/>
      <c r="CY228" s="96"/>
      <c r="CZ228" s="96"/>
      <c r="DA228" s="96"/>
      <c r="DB228" s="96"/>
      <c r="DC228" s="96"/>
      <c r="DD228" s="96"/>
      <c r="DE228" s="96"/>
      <c r="DF228" s="96"/>
      <c r="DG228" s="96"/>
      <c r="DH228" s="96"/>
      <c r="DI228" s="96"/>
      <c r="DJ228" s="96"/>
      <c r="DK228" s="96"/>
      <c r="DL228" s="96"/>
      <c r="DM228" s="96"/>
      <c r="DN228" s="96"/>
      <c r="DO228" s="96"/>
      <c r="DP228" s="96"/>
      <c r="DQ228" s="96"/>
      <c r="DR228" s="96"/>
      <c r="DS228" s="96"/>
      <c r="DT228" s="96"/>
      <c r="DU228" s="96"/>
      <c r="DV228" s="96"/>
      <c r="DW228" s="96"/>
      <c r="DX228" s="96"/>
      <c r="DY228" s="96"/>
      <c r="DZ228" s="96"/>
      <c r="EA228" s="96"/>
      <c r="EB228" s="96"/>
      <c r="EC228" s="96"/>
      <c r="ED228" s="96"/>
      <c r="EE228" s="96"/>
      <c r="EF228" s="96"/>
      <c r="EG228" s="96"/>
      <c r="EH228" s="96"/>
      <c r="EI228" s="96"/>
      <c r="EJ228" s="96"/>
      <c r="EK228" s="96"/>
      <c r="EL228" s="96"/>
      <c r="EM228" s="96"/>
      <c r="EN228" s="96"/>
      <c r="EO228" s="96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6"/>
      <c r="FL228" s="96"/>
      <c r="FM228" s="96"/>
      <c r="FN228" s="96"/>
      <c r="FO228" s="96"/>
      <c r="FP228" s="96"/>
      <c r="FQ228" s="96"/>
      <c r="FR228" s="96"/>
      <c r="FS228" s="96"/>
      <c r="FT228" s="96"/>
      <c r="FU228" s="96"/>
      <c r="FV228" s="96"/>
      <c r="FW228" s="96"/>
      <c r="FX228" s="96"/>
      <c r="FY228" s="96"/>
      <c r="FZ228" s="96"/>
      <c r="GA228" s="96"/>
      <c r="GB228" s="96"/>
      <c r="GC228" s="96"/>
      <c r="GD228" s="96"/>
      <c r="GE228" s="96"/>
      <c r="GF228" s="96"/>
      <c r="GG228" s="96"/>
      <c r="GH228" s="96"/>
      <c r="GI228" s="96"/>
      <c r="GJ228" s="96"/>
      <c r="GK228" s="96"/>
      <c r="GL228" s="96"/>
      <c r="GM228" s="96"/>
      <c r="GN228" s="96"/>
      <c r="GO228" s="96"/>
      <c r="GP228" s="96"/>
    </row>
    <row r="229" spans="1:198" ht="15" hidden="1" customHeight="1">
      <c r="A229" s="349">
        <v>10</v>
      </c>
      <c r="B229" s="401" t="s">
        <v>109</v>
      </c>
      <c r="C229" s="466">
        <v>2019</v>
      </c>
      <c r="D229" s="466">
        <v>2020</v>
      </c>
      <c r="E229" s="381" t="s">
        <v>27</v>
      </c>
      <c r="F229" s="496"/>
      <c r="G229" s="386">
        <v>60014</v>
      </c>
      <c r="H229" s="91">
        <v>6300</v>
      </c>
      <c r="I229" s="97" t="s">
        <v>28</v>
      </c>
      <c r="J229" s="94">
        <v>0</v>
      </c>
      <c r="K229" s="93"/>
      <c r="L229" s="143"/>
      <c r="M229" s="94">
        <v>0</v>
      </c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387"/>
      <c r="Y229" s="142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96"/>
      <c r="CB229" s="96"/>
      <c r="CC229" s="96"/>
      <c r="CD229" s="96"/>
      <c r="CE229" s="96"/>
      <c r="CF229" s="96"/>
      <c r="CG229" s="96"/>
      <c r="CH229" s="96"/>
      <c r="CI229" s="96"/>
      <c r="CJ229" s="96"/>
      <c r="CK229" s="96"/>
      <c r="CL229" s="96"/>
      <c r="CM229" s="96"/>
      <c r="CN229" s="96"/>
      <c r="CO229" s="96"/>
      <c r="CP229" s="96"/>
      <c r="CQ229" s="96"/>
      <c r="CR229" s="96"/>
      <c r="CS229" s="96"/>
      <c r="CT229" s="96"/>
      <c r="CU229" s="96"/>
      <c r="CV229" s="96"/>
      <c r="CW229" s="96"/>
      <c r="CX229" s="96"/>
      <c r="CY229" s="96"/>
      <c r="CZ229" s="96"/>
      <c r="DA229" s="96"/>
      <c r="DB229" s="96"/>
      <c r="DC229" s="96"/>
      <c r="DD229" s="96"/>
      <c r="DE229" s="96"/>
      <c r="DF229" s="96"/>
      <c r="DG229" s="96"/>
      <c r="DH229" s="96"/>
      <c r="DI229" s="96"/>
      <c r="DJ229" s="96"/>
      <c r="DK229" s="96"/>
      <c r="DL229" s="96"/>
      <c r="DM229" s="96"/>
      <c r="DN229" s="96"/>
      <c r="DO229" s="96"/>
      <c r="DP229" s="96"/>
      <c r="DQ229" s="96"/>
      <c r="DR229" s="96"/>
      <c r="DS229" s="96"/>
      <c r="DT229" s="96"/>
      <c r="DU229" s="96"/>
      <c r="DV229" s="96"/>
      <c r="DW229" s="96"/>
      <c r="DX229" s="96"/>
      <c r="DY229" s="96"/>
      <c r="DZ229" s="96"/>
      <c r="EA229" s="96"/>
      <c r="EB229" s="96"/>
      <c r="EC229" s="96"/>
      <c r="ED229" s="96"/>
      <c r="EE229" s="96"/>
      <c r="EF229" s="96"/>
      <c r="EG229" s="96"/>
      <c r="EH229" s="96"/>
      <c r="EI229" s="96"/>
      <c r="EJ229" s="96"/>
      <c r="EK229" s="96"/>
      <c r="EL229" s="96"/>
      <c r="EM229" s="96"/>
      <c r="EN229" s="96"/>
      <c r="EO229" s="96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6"/>
      <c r="FL229" s="96"/>
      <c r="FM229" s="96"/>
      <c r="FN229" s="96"/>
      <c r="FO229" s="96"/>
      <c r="FP229" s="96"/>
      <c r="FQ229" s="96"/>
      <c r="FR229" s="96"/>
      <c r="FS229" s="96"/>
      <c r="FT229" s="96"/>
      <c r="FU229" s="96"/>
      <c r="FV229" s="96"/>
      <c r="FW229" s="96"/>
      <c r="FX229" s="96"/>
      <c r="FY229" s="96"/>
      <c r="FZ229" s="96"/>
      <c r="GA229" s="96"/>
      <c r="GB229" s="96"/>
      <c r="GC229" s="96"/>
      <c r="GD229" s="96"/>
      <c r="GE229" s="96"/>
      <c r="GF229" s="96"/>
      <c r="GG229" s="96"/>
      <c r="GH229" s="96"/>
      <c r="GI229" s="96"/>
      <c r="GJ229" s="96"/>
      <c r="GK229" s="96"/>
      <c r="GL229" s="96"/>
      <c r="GM229" s="96"/>
      <c r="GN229" s="96"/>
      <c r="GO229" s="96"/>
      <c r="GP229" s="96"/>
    </row>
    <row r="230" spans="1:198" ht="15" hidden="1" customHeight="1">
      <c r="A230" s="349"/>
      <c r="B230" s="401"/>
      <c r="C230" s="466"/>
      <c r="D230" s="466"/>
      <c r="E230" s="381"/>
      <c r="F230" s="496"/>
      <c r="G230" s="386"/>
      <c r="H230" s="91"/>
      <c r="I230" s="97" t="s">
        <v>31</v>
      </c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387"/>
      <c r="Y230" s="142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96"/>
      <c r="CB230" s="96"/>
      <c r="CC230" s="96"/>
      <c r="CD230" s="96"/>
      <c r="CE230" s="96"/>
      <c r="CF230" s="96"/>
      <c r="CG230" s="96"/>
      <c r="CH230" s="96"/>
      <c r="CI230" s="96"/>
      <c r="CJ230" s="96"/>
      <c r="CK230" s="96"/>
      <c r="CL230" s="96"/>
      <c r="CM230" s="96"/>
      <c r="CN230" s="96"/>
      <c r="CO230" s="96"/>
      <c r="CP230" s="96"/>
      <c r="CQ230" s="96"/>
      <c r="CR230" s="96"/>
      <c r="CS230" s="96"/>
      <c r="CT230" s="96"/>
      <c r="CU230" s="96"/>
      <c r="CV230" s="96"/>
      <c r="CW230" s="96"/>
      <c r="CX230" s="96"/>
      <c r="CY230" s="96"/>
      <c r="CZ230" s="96"/>
      <c r="DA230" s="96"/>
      <c r="DB230" s="96"/>
      <c r="DC230" s="96"/>
      <c r="DD230" s="96"/>
      <c r="DE230" s="96"/>
      <c r="DF230" s="96"/>
      <c r="DG230" s="96"/>
      <c r="DH230" s="96"/>
      <c r="DI230" s="96"/>
      <c r="DJ230" s="96"/>
      <c r="DK230" s="96"/>
      <c r="DL230" s="96"/>
      <c r="DM230" s="96"/>
      <c r="DN230" s="96"/>
      <c r="DO230" s="96"/>
      <c r="DP230" s="96"/>
      <c r="DQ230" s="96"/>
      <c r="DR230" s="96"/>
      <c r="DS230" s="96"/>
      <c r="DT230" s="96"/>
      <c r="DU230" s="96"/>
      <c r="DV230" s="96"/>
      <c r="DW230" s="96"/>
      <c r="DX230" s="96"/>
      <c r="DY230" s="96"/>
      <c r="DZ230" s="96"/>
      <c r="EA230" s="96"/>
      <c r="EB230" s="96"/>
      <c r="EC230" s="96"/>
      <c r="ED230" s="96"/>
      <c r="EE230" s="96"/>
      <c r="EF230" s="96"/>
      <c r="EG230" s="96"/>
      <c r="EH230" s="96"/>
      <c r="EI230" s="96"/>
      <c r="EJ230" s="96"/>
      <c r="EK230" s="96"/>
      <c r="EL230" s="96"/>
      <c r="EM230" s="96"/>
      <c r="EN230" s="96"/>
      <c r="EO230" s="96"/>
      <c r="EP230" s="96"/>
      <c r="EQ230" s="96"/>
      <c r="ER230" s="96"/>
      <c r="ES230" s="96"/>
      <c r="ET230" s="96"/>
      <c r="EU230" s="96"/>
      <c r="EV230" s="96"/>
      <c r="EW230" s="96"/>
      <c r="EX230" s="96"/>
      <c r="EY230" s="96"/>
      <c r="EZ230" s="96"/>
      <c r="FA230" s="96"/>
      <c r="FB230" s="96"/>
      <c r="FC230" s="96"/>
      <c r="FD230" s="96"/>
      <c r="FE230" s="96"/>
      <c r="FF230" s="96"/>
      <c r="FG230" s="96"/>
      <c r="FH230" s="96"/>
      <c r="FI230" s="96"/>
      <c r="FJ230" s="96"/>
      <c r="FK230" s="96"/>
      <c r="FL230" s="96"/>
      <c r="FM230" s="96"/>
      <c r="FN230" s="96"/>
      <c r="FO230" s="96"/>
      <c r="FP230" s="96"/>
      <c r="FQ230" s="96"/>
      <c r="FR230" s="96"/>
      <c r="FS230" s="96"/>
      <c r="FT230" s="96"/>
      <c r="FU230" s="96"/>
      <c r="FV230" s="96"/>
      <c r="FW230" s="96"/>
      <c r="FX230" s="96"/>
      <c r="FY230" s="96"/>
      <c r="FZ230" s="96"/>
      <c r="GA230" s="96"/>
      <c r="GB230" s="96"/>
      <c r="GC230" s="96"/>
      <c r="GD230" s="96"/>
      <c r="GE230" s="96"/>
      <c r="GF230" s="96"/>
      <c r="GG230" s="96"/>
      <c r="GH230" s="96"/>
      <c r="GI230" s="96"/>
      <c r="GJ230" s="96"/>
      <c r="GK230" s="96"/>
      <c r="GL230" s="96"/>
      <c r="GM230" s="96"/>
      <c r="GN230" s="96"/>
      <c r="GO230" s="96"/>
      <c r="GP230" s="96"/>
    </row>
    <row r="231" spans="1:198" ht="15" hidden="1" customHeight="1">
      <c r="A231" s="349"/>
      <c r="B231" s="401"/>
      <c r="C231" s="466"/>
      <c r="D231" s="466"/>
      <c r="E231" s="381"/>
      <c r="F231" s="496"/>
      <c r="G231" s="386"/>
      <c r="H231" s="91"/>
      <c r="I231" s="97" t="s">
        <v>30</v>
      </c>
      <c r="J231" s="115"/>
      <c r="K231" s="115"/>
      <c r="L231" s="115"/>
      <c r="M231" s="115"/>
      <c r="N231" s="115"/>
      <c r="O231" s="115"/>
      <c r="P231" s="115"/>
      <c r="Q231" s="115"/>
      <c r="R231" s="115"/>
      <c r="S231" s="115"/>
      <c r="T231" s="115"/>
      <c r="U231" s="115"/>
      <c r="V231" s="115"/>
      <c r="W231" s="115"/>
      <c r="X231" s="387"/>
      <c r="Y231" s="142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96"/>
      <c r="CB231" s="96"/>
      <c r="CC231" s="96"/>
      <c r="CD231" s="96"/>
      <c r="CE231" s="96"/>
      <c r="CF231" s="96"/>
      <c r="CG231" s="96"/>
      <c r="CH231" s="96"/>
      <c r="CI231" s="96"/>
      <c r="CJ231" s="96"/>
      <c r="CK231" s="96"/>
      <c r="CL231" s="96"/>
      <c r="CM231" s="96"/>
      <c r="CN231" s="96"/>
      <c r="CO231" s="96"/>
      <c r="CP231" s="96"/>
      <c r="CQ231" s="96"/>
      <c r="CR231" s="96"/>
      <c r="CS231" s="96"/>
      <c r="CT231" s="96"/>
      <c r="CU231" s="96"/>
      <c r="CV231" s="96"/>
      <c r="CW231" s="96"/>
      <c r="CX231" s="96"/>
      <c r="CY231" s="96"/>
      <c r="CZ231" s="96"/>
      <c r="DA231" s="96"/>
      <c r="DB231" s="96"/>
      <c r="DC231" s="96"/>
      <c r="DD231" s="96"/>
      <c r="DE231" s="96"/>
      <c r="DF231" s="96"/>
      <c r="DG231" s="96"/>
      <c r="DH231" s="96"/>
      <c r="DI231" s="96"/>
      <c r="DJ231" s="96"/>
      <c r="DK231" s="96"/>
      <c r="DL231" s="96"/>
      <c r="DM231" s="96"/>
      <c r="DN231" s="96"/>
      <c r="DO231" s="96"/>
      <c r="DP231" s="96"/>
      <c r="DQ231" s="96"/>
      <c r="DR231" s="96"/>
      <c r="DS231" s="96"/>
      <c r="DT231" s="96"/>
      <c r="DU231" s="96"/>
      <c r="DV231" s="96"/>
      <c r="DW231" s="96"/>
      <c r="DX231" s="96"/>
      <c r="DY231" s="96"/>
      <c r="DZ231" s="96"/>
      <c r="EA231" s="96"/>
      <c r="EB231" s="96"/>
      <c r="EC231" s="96"/>
      <c r="ED231" s="96"/>
      <c r="EE231" s="96"/>
      <c r="EF231" s="96"/>
      <c r="EG231" s="96"/>
      <c r="EH231" s="96"/>
      <c r="EI231" s="96"/>
      <c r="EJ231" s="96"/>
      <c r="EK231" s="96"/>
      <c r="EL231" s="96"/>
      <c r="EM231" s="96"/>
      <c r="EN231" s="96"/>
      <c r="EO231" s="96"/>
      <c r="EP231" s="96"/>
      <c r="EQ231" s="96"/>
      <c r="ER231" s="96"/>
      <c r="ES231" s="96"/>
      <c r="ET231" s="96"/>
      <c r="EU231" s="96"/>
      <c r="EV231" s="96"/>
      <c r="EW231" s="96"/>
      <c r="EX231" s="96"/>
      <c r="EY231" s="96"/>
      <c r="EZ231" s="96"/>
      <c r="FA231" s="96"/>
      <c r="FB231" s="96"/>
      <c r="FC231" s="96"/>
      <c r="FD231" s="96"/>
      <c r="FE231" s="96"/>
      <c r="FF231" s="96"/>
      <c r="FG231" s="96"/>
      <c r="FH231" s="96"/>
      <c r="FI231" s="96"/>
      <c r="FJ231" s="96"/>
      <c r="FK231" s="96"/>
      <c r="FL231" s="96"/>
      <c r="FM231" s="96"/>
      <c r="FN231" s="96"/>
      <c r="FO231" s="96"/>
      <c r="FP231" s="96"/>
      <c r="FQ231" s="96"/>
      <c r="FR231" s="96"/>
      <c r="FS231" s="96"/>
      <c r="FT231" s="96"/>
      <c r="FU231" s="96"/>
      <c r="FV231" s="96"/>
      <c r="FW231" s="96"/>
      <c r="FX231" s="96"/>
      <c r="FY231" s="96"/>
      <c r="FZ231" s="96"/>
      <c r="GA231" s="96"/>
      <c r="GB231" s="96"/>
      <c r="GC231" s="96"/>
      <c r="GD231" s="96"/>
      <c r="GE231" s="96"/>
      <c r="GF231" s="96"/>
      <c r="GG231" s="96"/>
      <c r="GH231" s="96"/>
      <c r="GI231" s="96"/>
      <c r="GJ231" s="96"/>
      <c r="GK231" s="96"/>
      <c r="GL231" s="96"/>
      <c r="GM231" s="96"/>
      <c r="GN231" s="96"/>
      <c r="GO231" s="96"/>
      <c r="GP231" s="96"/>
    </row>
    <row r="232" spans="1:198" ht="15" hidden="1" customHeight="1">
      <c r="A232" s="349"/>
      <c r="B232" s="401"/>
      <c r="C232" s="466"/>
      <c r="D232" s="466"/>
      <c r="E232" s="381"/>
      <c r="F232" s="496"/>
      <c r="G232" s="386"/>
      <c r="H232" s="91"/>
      <c r="I232" s="97" t="s">
        <v>79</v>
      </c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V232" s="115"/>
      <c r="W232" s="115"/>
      <c r="X232" s="387"/>
      <c r="Y232" s="142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96"/>
      <c r="CB232" s="96"/>
      <c r="CC232" s="96"/>
      <c r="CD232" s="96"/>
      <c r="CE232" s="96"/>
      <c r="CF232" s="96"/>
      <c r="CG232" s="96"/>
      <c r="CH232" s="96"/>
      <c r="CI232" s="96"/>
      <c r="CJ232" s="96"/>
      <c r="CK232" s="96"/>
      <c r="CL232" s="96"/>
      <c r="CM232" s="96"/>
      <c r="CN232" s="96"/>
      <c r="CO232" s="96"/>
      <c r="CP232" s="96"/>
      <c r="CQ232" s="96"/>
      <c r="CR232" s="96"/>
      <c r="CS232" s="96"/>
      <c r="CT232" s="96"/>
      <c r="CU232" s="96"/>
      <c r="CV232" s="96"/>
      <c r="CW232" s="96"/>
      <c r="CX232" s="96"/>
      <c r="CY232" s="96"/>
      <c r="CZ232" s="96"/>
      <c r="DA232" s="96"/>
      <c r="DB232" s="96"/>
      <c r="DC232" s="96"/>
      <c r="DD232" s="96"/>
      <c r="DE232" s="96"/>
      <c r="DF232" s="96"/>
      <c r="DG232" s="96"/>
      <c r="DH232" s="96"/>
      <c r="DI232" s="96"/>
      <c r="DJ232" s="96"/>
      <c r="DK232" s="96"/>
      <c r="DL232" s="96"/>
      <c r="DM232" s="96"/>
      <c r="DN232" s="96"/>
      <c r="DO232" s="96"/>
      <c r="DP232" s="96"/>
      <c r="DQ232" s="96"/>
      <c r="DR232" s="96"/>
      <c r="DS232" s="96"/>
      <c r="DT232" s="96"/>
      <c r="DU232" s="96"/>
      <c r="DV232" s="96"/>
      <c r="DW232" s="96"/>
      <c r="DX232" s="96"/>
      <c r="DY232" s="96"/>
      <c r="DZ232" s="96"/>
      <c r="EA232" s="96"/>
      <c r="EB232" s="96"/>
      <c r="EC232" s="96"/>
      <c r="ED232" s="96"/>
      <c r="EE232" s="96"/>
      <c r="EF232" s="96"/>
      <c r="EG232" s="96"/>
      <c r="EH232" s="96"/>
      <c r="EI232" s="96"/>
      <c r="EJ232" s="96"/>
      <c r="EK232" s="96"/>
      <c r="EL232" s="96"/>
      <c r="EM232" s="96"/>
      <c r="EN232" s="96"/>
      <c r="EO232" s="96"/>
      <c r="EP232" s="96"/>
      <c r="EQ232" s="96"/>
      <c r="ER232" s="96"/>
      <c r="ES232" s="96"/>
      <c r="ET232" s="96"/>
      <c r="EU232" s="96"/>
      <c r="EV232" s="96"/>
      <c r="EW232" s="96"/>
      <c r="EX232" s="96"/>
      <c r="EY232" s="96"/>
      <c r="EZ232" s="96"/>
      <c r="FA232" s="96"/>
      <c r="FB232" s="96"/>
      <c r="FC232" s="96"/>
      <c r="FD232" s="96"/>
      <c r="FE232" s="96"/>
      <c r="FF232" s="96"/>
      <c r="FG232" s="96"/>
      <c r="FH232" s="96"/>
      <c r="FI232" s="96"/>
      <c r="FJ232" s="96"/>
      <c r="FK232" s="96"/>
      <c r="FL232" s="96"/>
      <c r="FM232" s="96"/>
      <c r="FN232" s="96"/>
      <c r="FO232" s="96"/>
      <c r="FP232" s="96"/>
      <c r="FQ232" s="96"/>
      <c r="FR232" s="96"/>
      <c r="FS232" s="96"/>
      <c r="FT232" s="96"/>
      <c r="FU232" s="96"/>
      <c r="FV232" s="96"/>
      <c r="FW232" s="96"/>
      <c r="FX232" s="96"/>
      <c r="FY232" s="96"/>
      <c r="FZ232" s="96"/>
      <c r="GA232" s="96"/>
      <c r="GB232" s="96"/>
      <c r="GC232" s="96"/>
      <c r="GD232" s="96"/>
      <c r="GE232" s="96"/>
      <c r="GF232" s="96"/>
      <c r="GG232" s="96"/>
      <c r="GH232" s="96"/>
      <c r="GI232" s="96"/>
      <c r="GJ232" s="96"/>
      <c r="GK232" s="96"/>
      <c r="GL232" s="96"/>
      <c r="GM232" s="96"/>
      <c r="GN232" s="96"/>
      <c r="GO232" s="96"/>
      <c r="GP232" s="96"/>
    </row>
    <row r="233" spans="1:198" ht="17.25" hidden="1" customHeight="1">
      <c r="A233" s="349"/>
      <c r="B233" s="401"/>
      <c r="C233" s="466"/>
      <c r="D233" s="466"/>
      <c r="E233" s="381"/>
      <c r="F233" s="496"/>
      <c r="G233" s="386"/>
      <c r="H233" s="91"/>
      <c r="I233" s="101" t="s">
        <v>26</v>
      </c>
      <c r="J233" s="102">
        <f t="shared" ref="J233:M233" si="65">SUM(J229:J232)</f>
        <v>0</v>
      </c>
      <c r="K233" s="102">
        <f t="shared" si="65"/>
        <v>0</v>
      </c>
      <c r="L233" s="102">
        <f t="shared" si="65"/>
        <v>0</v>
      </c>
      <c r="M233" s="102">
        <f t="shared" si="65"/>
        <v>0</v>
      </c>
      <c r="N233" s="102">
        <f>SUM(N229:N232)</f>
        <v>0</v>
      </c>
      <c r="O233" s="102">
        <f>SUM(O229:O232)</f>
        <v>0</v>
      </c>
      <c r="P233" s="102">
        <f>SUM(P229:P232)</f>
        <v>0</v>
      </c>
      <c r="Q233" s="102"/>
      <c r="R233" s="102"/>
      <c r="S233" s="102"/>
      <c r="T233" s="102"/>
      <c r="U233" s="102"/>
      <c r="V233" s="102"/>
      <c r="W233" s="102"/>
      <c r="X233" s="387"/>
      <c r="Y233" s="142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96"/>
      <c r="CB233" s="96"/>
      <c r="CC233" s="96"/>
      <c r="CD233" s="96"/>
      <c r="CE233" s="96"/>
      <c r="CF233" s="96"/>
      <c r="CG233" s="96"/>
      <c r="CH233" s="96"/>
      <c r="CI233" s="96"/>
      <c r="CJ233" s="96"/>
      <c r="CK233" s="96"/>
      <c r="CL233" s="96"/>
      <c r="CM233" s="96"/>
      <c r="CN233" s="96"/>
      <c r="CO233" s="96"/>
      <c r="CP233" s="96"/>
      <c r="CQ233" s="96"/>
      <c r="CR233" s="96"/>
      <c r="CS233" s="96"/>
      <c r="CT233" s="96"/>
      <c r="CU233" s="96"/>
      <c r="CV233" s="96"/>
      <c r="CW233" s="96"/>
      <c r="CX233" s="96"/>
      <c r="CY233" s="96"/>
      <c r="CZ233" s="96"/>
      <c r="DA233" s="96"/>
      <c r="DB233" s="96"/>
      <c r="DC233" s="96"/>
      <c r="DD233" s="96"/>
      <c r="DE233" s="96"/>
      <c r="DF233" s="96"/>
      <c r="DG233" s="96"/>
      <c r="DH233" s="96"/>
      <c r="DI233" s="96"/>
      <c r="DJ233" s="96"/>
      <c r="DK233" s="96"/>
      <c r="DL233" s="96"/>
      <c r="DM233" s="96"/>
      <c r="DN233" s="96"/>
      <c r="DO233" s="96"/>
      <c r="DP233" s="96"/>
      <c r="DQ233" s="96"/>
      <c r="DR233" s="96"/>
      <c r="DS233" s="96"/>
      <c r="DT233" s="96"/>
      <c r="DU233" s="96"/>
      <c r="DV233" s="96"/>
      <c r="DW233" s="96"/>
      <c r="DX233" s="96"/>
      <c r="DY233" s="96"/>
      <c r="DZ233" s="96"/>
      <c r="EA233" s="96"/>
      <c r="EB233" s="96"/>
      <c r="EC233" s="96"/>
      <c r="ED233" s="96"/>
      <c r="EE233" s="96"/>
      <c r="EF233" s="96"/>
      <c r="EG233" s="96"/>
      <c r="EH233" s="96"/>
      <c r="EI233" s="96"/>
      <c r="EJ233" s="96"/>
      <c r="EK233" s="96"/>
      <c r="EL233" s="96"/>
      <c r="EM233" s="96"/>
      <c r="EN233" s="96"/>
      <c r="EO233" s="96"/>
      <c r="EP233" s="96"/>
      <c r="EQ233" s="96"/>
      <c r="ER233" s="96"/>
      <c r="ES233" s="96"/>
      <c r="ET233" s="96"/>
      <c r="EU233" s="96"/>
      <c r="EV233" s="96"/>
      <c r="EW233" s="96"/>
      <c r="EX233" s="96"/>
      <c r="EY233" s="96"/>
      <c r="EZ233" s="96"/>
      <c r="FA233" s="96"/>
      <c r="FB233" s="96"/>
      <c r="FC233" s="96"/>
      <c r="FD233" s="96"/>
      <c r="FE233" s="96"/>
      <c r="FF233" s="96"/>
      <c r="FG233" s="96"/>
      <c r="FH233" s="96"/>
      <c r="FI233" s="96"/>
      <c r="FJ233" s="96"/>
      <c r="FK233" s="96"/>
      <c r="FL233" s="96"/>
      <c r="FM233" s="96"/>
      <c r="FN233" s="96"/>
      <c r="FO233" s="96"/>
      <c r="FP233" s="96"/>
      <c r="FQ233" s="96"/>
      <c r="FR233" s="96"/>
      <c r="FS233" s="96"/>
      <c r="FT233" s="96"/>
      <c r="FU233" s="96"/>
      <c r="FV233" s="96"/>
      <c r="FW233" s="96"/>
      <c r="FX233" s="96"/>
      <c r="FY233" s="96"/>
      <c r="FZ233" s="96"/>
      <c r="GA233" s="96"/>
      <c r="GB233" s="96"/>
      <c r="GC233" s="96"/>
      <c r="GD233" s="96"/>
      <c r="GE233" s="96"/>
      <c r="GF233" s="96"/>
      <c r="GG233" s="96"/>
      <c r="GH233" s="96"/>
      <c r="GI233" s="96"/>
      <c r="GJ233" s="96"/>
      <c r="GK233" s="96"/>
      <c r="GL233" s="96"/>
      <c r="GM233" s="96"/>
      <c r="GN233" s="96"/>
      <c r="GO233" s="96"/>
      <c r="GP233" s="96"/>
    </row>
    <row r="234" spans="1:198" ht="15" hidden="1" customHeight="1">
      <c r="A234" s="357">
        <v>6</v>
      </c>
      <c r="B234" s="413" t="s">
        <v>204</v>
      </c>
      <c r="C234" s="366">
        <v>2022</v>
      </c>
      <c r="D234" s="366">
        <v>2023</v>
      </c>
      <c r="E234" s="382" t="s">
        <v>27</v>
      </c>
      <c r="F234" s="511">
        <f>0+X234</f>
        <v>0</v>
      </c>
      <c r="G234" s="267" t="s">
        <v>156</v>
      </c>
      <c r="H234" s="165">
        <v>6050</v>
      </c>
      <c r="I234" s="166" t="s">
        <v>28</v>
      </c>
      <c r="J234" s="164">
        <v>110641</v>
      </c>
      <c r="K234" s="156">
        <f>50000-50000</f>
        <v>0</v>
      </c>
      <c r="L234" s="156"/>
      <c r="M234" s="156"/>
      <c r="N234" s="156"/>
      <c r="O234" s="156"/>
      <c r="P234" s="156"/>
      <c r="Q234" s="156"/>
      <c r="R234" s="156"/>
      <c r="S234" s="156"/>
      <c r="T234" s="156"/>
      <c r="U234" s="156"/>
      <c r="V234" s="156"/>
      <c r="W234" s="156"/>
      <c r="X234" s="435">
        <f>SUM(L238:W238)</f>
        <v>0</v>
      </c>
      <c r="Y234" s="142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96"/>
      <c r="CB234" s="96"/>
      <c r="CC234" s="96"/>
      <c r="CD234" s="96"/>
      <c r="CE234" s="96"/>
      <c r="CF234" s="96"/>
      <c r="CG234" s="96"/>
      <c r="CH234" s="96"/>
      <c r="CI234" s="96"/>
      <c r="CJ234" s="96"/>
      <c r="CK234" s="96"/>
      <c r="CL234" s="96"/>
      <c r="CM234" s="96"/>
      <c r="CN234" s="96"/>
      <c r="CO234" s="96"/>
      <c r="CP234" s="96"/>
      <c r="CQ234" s="96"/>
      <c r="CR234" s="96"/>
      <c r="CS234" s="96"/>
      <c r="CT234" s="96"/>
      <c r="CU234" s="96"/>
      <c r="CV234" s="96"/>
      <c r="CW234" s="96"/>
      <c r="CX234" s="96"/>
      <c r="CY234" s="96"/>
      <c r="CZ234" s="96"/>
      <c r="DA234" s="96"/>
      <c r="DB234" s="96"/>
      <c r="DC234" s="96"/>
      <c r="DD234" s="96"/>
      <c r="DE234" s="96"/>
      <c r="DF234" s="96"/>
      <c r="DG234" s="96"/>
      <c r="DH234" s="96"/>
      <c r="DI234" s="96"/>
      <c r="DJ234" s="96"/>
      <c r="DK234" s="96"/>
      <c r="DL234" s="96"/>
      <c r="DM234" s="96"/>
      <c r="DN234" s="96"/>
      <c r="DO234" s="96"/>
      <c r="DP234" s="96"/>
      <c r="DQ234" s="96"/>
      <c r="DR234" s="96"/>
      <c r="DS234" s="96"/>
      <c r="DT234" s="96"/>
      <c r="DU234" s="96"/>
      <c r="DV234" s="96"/>
      <c r="DW234" s="96"/>
      <c r="DX234" s="96"/>
      <c r="DY234" s="96"/>
      <c r="DZ234" s="96"/>
      <c r="EA234" s="96"/>
      <c r="EB234" s="96"/>
      <c r="EC234" s="96"/>
      <c r="ED234" s="96"/>
      <c r="EE234" s="96"/>
      <c r="EF234" s="96"/>
      <c r="EG234" s="96"/>
      <c r="EH234" s="96"/>
      <c r="EI234" s="96"/>
      <c r="EJ234" s="96"/>
      <c r="EK234" s="96"/>
      <c r="EL234" s="96"/>
      <c r="EM234" s="96"/>
      <c r="EN234" s="96"/>
      <c r="EO234" s="96"/>
      <c r="EP234" s="96"/>
      <c r="EQ234" s="96"/>
      <c r="ER234" s="96"/>
      <c r="ES234" s="96"/>
      <c r="ET234" s="96"/>
      <c r="EU234" s="96"/>
      <c r="EV234" s="96"/>
      <c r="EW234" s="96"/>
      <c r="EX234" s="96"/>
      <c r="EY234" s="96"/>
      <c r="EZ234" s="96"/>
      <c r="FA234" s="96"/>
      <c r="FB234" s="96"/>
      <c r="FC234" s="96"/>
      <c r="FD234" s="96"/>
      <c r="FE234" s="96"/>
      <c r="FF234" s="96"/>
      <c r="FG234" s="96"/>
      <c r="FH234" s="96"/>
      <c r="FI234" s="96"/>
      <c r="FJ234" s="96"/>
      <c r="FK234" s="96"/>
      <c r="FL234" s="96"/>
      <c r="FM234" s="96"/>
      <c r="FN234" s="96"/>
      <c r="FO234" s="96"/>
      <c r="FP234" s="96"/>
      <c r="FQ234" s="96"/>
      <c r="FR234" s="96"/>
      <c r="FS234" s="96"/>
      <c r="FT234" s="96"/>
      <c r="FU234" s="96"/>
      <c r="FV234" s="96"/>
      <c r="FW234" s="96"/>
      <c r="FX234" s="96"/>
      <c r="FY234" s="96"/>
      <c r="FZ234" s="96"/>
      <c r="GA234" s="96"/>
      <c r="GB234" s="96"/>
      <c r="GC234" s="96"/>
      <c r="GD234" s="96"/>
      <c r="GE234" s="96"/>
      <c r="GF234" s="96"/>
      <c r="GG234" s="96"/>
      <c r="GH234" s="96"/>
      <c r="GI234" s="96"/>
      <c r="GJ234" s="96"/>
      <c r="GK234" s="96"/>
      <c r="GL234" s="96"/>
      <c r="GM234" s="96"/>
      <c r="GN234" s="96"/>
      <c r="GO234" s="96"/>
      <c r="GP234" s="96"/>
    </row>
    <row r="235" spans="1:198" ht="15" hidden="1" customHeight="1">
      <c r="A235" s="358"/>
      <c r="B235" s="414"/>
      <c r="C235" s="367"/>
      <c r="D235" s="367"/>
      <c r="E235" s="382"/>
      <c r="F235" s="512"/>
      <c r="G235" s="267" t="s">
        <v>157</v>
      </c>
      <c r="H235" s="165">
        <v>6050</v>
      </c>
      <c r="I235" s="166" t="s">
        <v>28</v>
      </c>
      <c r="J235" s="187"/>
      <c r="K235" s="187"/>
      <c r="L235" s="156"/>
      <c r="M235" s="156"/>
      <c r="N235" s="187"/>
      <c r="O235" s="187"/>
      <c r="P235" s="187"/>
      <c r="Q235" s="187"/>
      <c r="R235" s="187"/>
      <c r="S235" s="187"/>
      <c r="T235" s="187"/>
      <c r="U235" s="187"/>
      <c r="V235" s="187"/>
      <c r="W235" s="187"/>
      <c r="X235" s="435"/>
      <c r="Y235" s="142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96"/>
      <c r="CB235" s="96"/>
      <c r="CC235" s="96"/>
      <c r="CD235" s="96"/>
      <c r="CE235" s="96"/>
      <c r="CF235" s="96"/>
      <c r="CG235" s="96"/>
      <c r="CH235" s="96"/>
      <c r="CI235" s="96"/>
      <c r="CJ235" s="96"/>
      <c r="CK235" s="96"/>
      <c r="CL235" s="96"/>
      <c r="CM235" s="96"/>
      <c r="CN235" s="96"/>
      <c r="CO235" s="96"/>
      <c r="CP235" s="96"/>
      <c r="CQ235" s="96"/>
      <c r="CR235" s="96"/>
      <c r="CS235" s="96"/>
      <c r="CT235" s="96"/>
      <c r="CU235" s="96"/>
      <c r="CV235" s="96"/>
      <c r="CW235" s="96"/>
      <c r="CX235" s="96"/>
      <c r="CY235" s="96"/>
      <c r="CZ235" s="96"/>
      <c r="DA235" s="96"/>
      <c r="DB235" s="96"/>
      <c r="DC235" s="96"/>
      <c r="DD235" s="96"/>
      <c r="DE235" s="96"/>
      <c r="DF235" s="96"/>
      <c r="DG235" s="96"/>
      <c r="DH235" s="96"/>
      <c r="DI235" s="96"/>
      <c r="DJ235" s="96"/>
      <c r="DK235" s="96"/>
      <c r="DL235" s="96"/>
      <c r="DM235" s="96"/>
      <c r="DN235" s="96"/>
      <c r="DO235" s="96"/>
      <c r="DP235" s="96"/>
      <c r="DQ235" s="96"/>
      <c r="DR235" s="96"/>
      <c r="DS235" s="96"/>
      <c r="DT235" s="96"/>
      <c r="DU235" s="96"/>
      <c r="DV235" s="96"/>
      <c r="DW235" s="96"/>
      <c r="DX235" s="96"/>
      <c r="DY235" s="96"/>
      <c r="DZ235" s="96"/>
      <c r="EA235" s="96"/>
      <c r="EB235" s="96"/>
      <c r="EC235" s="96"/>
      <c r="ED235" s="96"/>
      <c r="EE235" s="96"/>
      <c r="EF235" s="96"/>
      <c r="EG235" s="96"/>
      <c r="EH235" s="96"/>
      <c r="EI235" s="96"/>
      <c r="EJ235" s="96"/>
      <c r="EK235" s="96"/>
      <c r="EL235" s="96"/>
      <c r="EM235" s="96"/>
      <c r="EN235" s="96"/>
      <c r="EO235" s="96"/>
      <c r="EP235" s="96"/>
      <c r="EQ235" s="96"/>
      <c r="ER235" s="96"/>
      <c r="ES235" s="96"/>
      <c r="ET235" s="96"/>
      <c r="EU235" s="96"/>
      <c r="EV235" s="96"/>
      <c r="EW235" s="96"/>
      <c r="EX235" s="96"/>
      <c r="EY235" s="96"/>
      <c r="EZ235" s="96"/>
      <c r="FA235" s="96"/>
      <c r="FB235" s="96"/>
      <c r="FC235" s="96"/>
      <c r="FD235" s="96"/>
      <c r="FE235" s="96"/>
      <c r="FF235" s="96"/>
      <c r="FG235" s="96"/>
      <c r="FH235" s="96"/>
      <c r="FI235" s="96"/>
      <c r="FJ235" s="96"/>
      <c r="FK235" s="96"/>
      <c r="FL235" s="96"/>
      <c r="FM235" s="96"/>
      <c r="FN235" s="96"/>
      <c r="FO235" s="96"/>
      <c r="FP235" s="96"/>
      <c r="FQ235" s="96"/>
      <c r="FR235" s="96"/>
      <c r="FS235" s="96"/>
      <c r="FT235" s="96"/>
      <c r="FU235" s="96"/>
      <c r="FV235" s="96"/>
      <c r="FW235" s="96"/>
      <c r="FX235" s="96"/>
      <c r="FY235" s="96"/>
      <c r="FZ235" s="96"/>
      <c r="GA235" s="96"/>
      <c r="GB235" s="96"/>
      <c r="GC235" s="96"/>
      <c r="GD235" s="96"/>
      <c r="GE235" s="96"/>
      <c r="GF235" s="96"/>
      <c r="GG235" s="96"/>
      <c r="GH235" s="96"/>
      <c r="GI235" s="96"/>
      <c r="GJ235" s="96"/>
      <c r="GK235" s="96"/>
      <c r="GL235" s="96"/>
      <c r="GM235" s="96"/>
      <c r="GN235" s="96"/>
      <c r="GO235" s="96"/>
      <c r="GP235" s="96"/>
    </row>
    <row r="236" spans="1:198" ht="16.5" hidden="1" customHeight="1">
      <c r="A236" s="358"/>
      <c r="B236" s="414"/>
      <c r="C236" s="367"/>
      <c r="D236" s="367"/>
      <c r="E236" s="382"/>
      <c r="F236" s="512"/>
      <c r="G236" s="267"/>
      <c r="H236" s="165"/>
      <c r="I236" s="166" t="s">
        <v>182</v>
      </c>
      <c r="J236" s="187"/>
      <c r="K236" s="187"/>
      <c r="L236" s="187"/>
      <c r="M236" s="156"/>
      <c r="N236" s="187"/>
      <c r="O236" s="187"/>
      <c r="P236" s="187"/>
      <c r="Q236" s="187"/>
      <c r="R236" s="187"/>
      <c r="S236" s="187"/>
      <c r="T236" s="187"/>
      <c r="U236" s="187"/>
      <c r="V236" s="187"/>
      <c r="W236" s="187"/>
      <c r="X236" s="435"/>
      <c r="Y236" s="142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96"/>
      <c r="CB236" s="96"/>
      <c r="CC236" s="96"/>
      <c r="CD236" s="96"/>
      <c r="CE236" s="96"/>
      <c r="CF236" s="96"/>
      <c r="CG236" s="96"/>
      <c r="CH236" s="96"/>
      <c r="CI236" s="96"/>
      <c r="CJ236" s="96"/>
      <c r="CK236" s="96"/>
      <c r="CL236" s="96"/>
      <c r="CM236" s="96"/>
      <c r="CN236" s="96"/>
      <c r="CO236" s="96"/>
      <c r="CP236" s="96"/>
      <c r="CQ236" s="96"/>
      <c r="CR236" s="96"/>
      <c r="CS236" s="96"/>
      <c r="CT236" s="96"/>
      <c r="CU236" s="96"/>
      <c r="CV236" s="96"/>
      <c r="CW236" s="96"/>
      <c r="CX236" s="96"/>
      <c r="CY236" s="96"/>
      <c r="CZ236" s="96"/>
      <c r="DA236" s="96"/>
      <c r="DB236" s="96"/>
      <c r="DC236" s="96"/>
      <c r="DD236" s="96"/>
      <c r="DE236" s="96"/>
      <c r="DF236" s="96"/>
      <c r="DG236" s="96"/>
      <c r="DH236" s="96"/>
      <c r="DI236" s="96"/>
      <c r="DJ236" s="96"/>
      <c r="DK236" s="96"/>
      <c r="DL236" s="96"/>
      <c r="DM236" s="96"/>
      <c r="DN236" s="96"/>
      <c r="DO236" s="96"/>
      <c r="DP236" s="96"/>
      <c r="DQ236" s="96"/>
      <c r="DR236" s="96"/>
      <c r="DS236" s="96"/>
      <c r="DT236" s="96"/>
      <c r="DU236" s="96"/>
      <c r="DV236" s="96"/>
      <c r="DW236" s="96"/>
      <c r="DX236" s="96"/>
      <c r="DY236" s="96"/>
      <c r="DZ236" s="96"/>
      <c r="EA236" s="96"/>
      <c r="EB236" s="96"/>
      <c r="EC236" s="96"/>
      <c r="ED236" s="96"/>
      <c r="EE236" s="96"/>
      <c r="EF236" s="96"/>
      <c r="EG236" s="96"/>
      <c r="EH236" s="96"/>
      <c r="EI236" s="96"/>
      <c r="EJ236" s="96"/>
      <c r="EK236" s="96"/>
      <c r="EL236" s="96"/>
      <c r="EM236" s="96"/>
      <c r="EN236" s="96"/>
      <c r="EO236" s="96"/>
      <c r="EP236" s="96"/>
      <c r="EQ236" s="96"/>
      <c r="ER236" s="96"/>
      <c r="ES236" s="96"/>
      <c r="ET236" s="96"/>
      <c r="EU236" s="96"/>
      <c r="EV236" s="96"/>
      <c r="EW236" s="96"/>
      <c r="EX236" s="96"/>
      <c r="EY236" s="96"/>
      <c r="EZ236" s="96"/>
      <c r="FA236" s="96"/>
      <c r="FB236" s="96"/>
      <c r="FC236" s="96"/>
      <c r="FD236" s="96"/>
      <c r="FE236" s="96"/>
      <c r="FF236" s="96"/>
      <c r="FG236" s="96"/>
      <c r="FH236" s="96"/>
      <c r="FI236" s="96"/>
      <c r="FJ236" s="96"/>
      <c r="FK236" s="96"/>
      <c r="FL236" s="96"/>
      <c r="FM236" s="96"/>
      <c r="FN236" s="96"/>
      <c r="FO236" s="96"/>
      <c r="FP236" s="96"/>
      <c r="FQ236" s="96"/>
      <c r="FR236" s="96"/>
      <c r="FS236" s="96"/>
      <c r="FT236" s="96"/>
      <c r="FU236" s="96"/>
      <c r="FV236" s="96"/>
      <c r="FW236" s="96"/>
      <c r="FX236" s="96"/>
      <c r="FY236" s="96"/>
      <c r="FZ236" s="96"/>
      <c r="GA236" s="96"/>
      <c r="GB236" s="96"/>
      <c r="GC236" s="96"/>
      <c r="GD236" s="96"/>
      <c r="GE236" s="96"/>
      <c r="GF236" s="96"/>
      <c r="GG236" s="96"/>
      <c r="GH236" s="96"/>
      <c r="GI236" s="96"/>
      <c r="GJ236" s="96"/>
      <c r="GK236" s="96"/>
      <c r="GL236" s="96"/>
      <c r="GM236" s="96"/>
      <c r="GN236" s="96"/>
      <c r="GO236" s="96"/>
      <c r="GP236" s="96"/>
    </row>
    <row r="237" spans="1:198" ht="15" hidden="1" customHeight="1">
      <c r="A237" s="358"/>
      <c r="B237" s="414"/>
      <c r="C237" s="367"/>
      <c r="D237" s="367"/>
      <c r="E237" s="382"/>
      <c r="F237" s="512"/>
      <c r="G237" s="267" t="s">
        <v>157</v>
      </c>
      <c r="H237" s="165">
        <v>6370</v>
      </c>
      <c r="I237" s="166" t="s">
        <v>182</v>
      </c>
      <c r="J237" s="187"/>
      <c r="K237" s="187"/>
      <c r="L237" s="156"/>
      <c r="M237" s="156"/>
      <c r="N237" s="187"/>
      <c r="O237" s="187"/>
      <c r="P237" s="187"/>
      <c r="Q237" s="187"/>
      <c r="R237" s="187"/>
      <c r="S237" s="187"/>
      <c r="T237" s="187"/>
      <c r="U237" s="187"/>
      <c r="V237" s="187"/>
      <c r="W237" s="187"/>
      <c r="X237" s="435"/>
      <c r="Y237" s="142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96"/>
      <c r="CB237" s="96"/>
      <c r="CC237" s="96"/>
      <c r="CD237" s="96"/>
      <c r="CE237" s="96"/>
      <c r="CF237" s="96"/>
      <c r="CG237" s="96"/>
      <c r="CH237" s="96"/>
      <c r="CI237" s="96"/>
      <c r="CJ237" s="96"/>
      <c r="CK237" s="96"/>
      <c r="CL237" s="96"/>
      <c r="CM237" s="96"/>
      <c r="CN237" s="96"/>
      <c r="CO237" s="96"/>
      <c r="CP237" s="96"/>
      <c r="CQ237" s="96"/>
      <c r="CR237" s="96"/>
      <c r="CS237" s="96"/>
      <c r="CT237" s="96"/>
      <c r="CU237" s="96"/>
      <c r="CV237" s="96"/>
      <c r="CW237" s="96"/>
      <c r="CX237" s="96"/>
      <c r="CY237" s="96"/>
      <c r="CZ237" s="96"/>
      <c r="DA237" s="96"/>
      <c r="DB237" s="96"/>
      <c r="DC237" s="96"/>
      <c r="DD237" s="96"/>
      <c r="DE237" s="96"/>
      <c r="DF237" s="96"/>
      <c r="DG237" s="96"/>
      <c r="DH237" s="96"/>
      <c r="DI237" s="96"/>
      <c r="DJ237" s="96"/>
      <c r="DK237" s="96"/>
      <c r="DL237" s="96"/>
      <c r="DM237" s="96"/>
      <c r="DN237" s="96"/>
      <c r="DO237" s="96"/>
      <c r="DP237" s="96"/>
      <c r="DQ237" s="96"/>
      <c r="DR237" s="96"/>
      <c r="DS237" s="96"/>
      <c r="DT237" s="96"/>
      <c r="DU237" s="96"/>
      <c r="DV237" s="96"/>
      <c r="DW237" s="96"/>
      <c r="DX237" s="96"/>
      <c r="DY237" s="96"/>
      <c r="DZ237" s="96"/>
      <c r="EA237" s="96"/>
      <c r="EB237" s="96"/>
      <c r="EC237" s="96"/>
      <c r="ED237" s="96"/>
      <c r="EE237" s="96"/>
      <c r="EF237" s="96"/>
      <c r="EG237" s="96"/>
      <c r="EH237" s="96"/>
      <c r="EI237" s="96"/>
      <c r="EJ237" s="96"/>
      <c r="EK237" s="96"/>
      <c r="EL237" s="96"/>
      <c r="EM237" s="96"/>
      <c r="EN237" s="96"/>
      <c r="EO237" s="96"/>
      <c r="EP237" s="96"/>
      <c r="EQ237" s="96"/>
      <c r="ER237" s="96"/>
      <c r="ES237" s="96"/>
      <c r="ET237" s="96"/>
      <c r="EU237" s="96"/>
      <c r="EV237" s="96"/>
      <c r="EW237" s="96"/>
      <c r="EX237" s="96"/>
      <c r="EY237" s="96"/>
      <c r="EZ237" s="96"/>
      <c r="FA237" s="96"/>
      <c r="FB237" s="96"/>
      <c r="FC237" s="96"/>
      <c r="FD237" s="96"/>
      <c r="FE237" s="96"/>
      <c r="FF237" s="96"/>
      <c r="FG237" s="96"/>
      <c r="FH237" s="96"/>
      <c r="FI237" s="96"/>
      <c r="FJ237" s="96"/>
      <c r="FK237" s="96"/>
      <c r="FL237" s="96"/>
      <c r="FM237" s="96"/>
      <c r="FN237" s="96"/>
      <c r="FO237" s="96"/>
      <c r="FP237" s="96"/>
      <c r="FQ237" s="96"/>
      <c r="FR237" s="96"/>
      <c r="FS237" s="96"/>
      <c r="FT237" s="96"/>
      <c r="FU237" s="96"/>
      <c r="FV237" s="96"/>
      <c r="FW237" s="96"/>
      <c r="FX237" s="96"/>
      <c r="FY237" s="96"/>
      <c r="FZ237" s="96"/>
      <c r="GA237" s="96"/>
      <c r="GB237" s="96"/>
      <c r="GC237" s="96"/>
      <c r="GD237" s="96"/>
      <c r="GE237" s="96"/>
      <c r="GF237" s="96"/>
      <c r="GG237" s="96"/>
      <c r="GH237" s="96"/>
      <c r="GI237" s="96"/>
      <c r="GJ237" s="96"/>
      <c r="GK237" s="96"/>
      <c r="GL237" s="96"/>
      <c r="GM237" s="96"/>
      <c r="GN237" s="96"/>
      <c r="GO237" s="96"/>
      <c r="GP237" s="96"/>
    </row>
    <row r="238" spans="1:198" ht="13.5" hidden="1" customHeight="1">
      <c r="A238" s="359"/>
      <c r="B238" s="415"/>
      <c r="C238" s="368"/>
      <c r="D238" s="368"/>
      <c r="E238" s="382"/>
      <c r="F238" s="513"/>
      <c r="G238" s="267"/>
      <c r="H238" s="165"/>
      <c r="I238" s="160" t="s">
        <v>26</v>
      </c>
      <c r="J238" s="161">
        <f t="shared" ref="J238:N238" si="66">SUM(J234:J237)</f>
        <v>110641</v>
      </c>
      <c r="K238" s="161">
        <f t="shared" si="66"/>
        <v>0</v>
      </c>
      <c r="L238" s="161">
        <f t="shared" si="66"/>
        <v>0</v>
      </c>
      <c r="M238" s="161">
        <f t="shared" si="66"/>
        <v>0</v>
      </c>
      <c r="N238" s="161">
        <f t="shared" si="66"/>
        <v>0</v>
      </c>
      <c r="O238" s="161">
        <f>SUM(O234:O237)</f>
        <v>0</v>
      </c>
      <c r="P238" s="161">
        <f t="shared" ref="P238:W238" si="67">SUM(P234:P237)</f>
        <v>0</v>
      </c>
      <c r="Q238" s="161">
        <f t="shared" si="67"/>
        <v>0</v>
      </c>
      <c r="R238" s="161">
        <f t="shared" si="67"/>
        <v>0</v>
      </c>
      <c r="S238" s="161">
        <f t="shared" si="67"/>
        <v>0</v>
      </c>
      <c r="T238" s="161">
        <f t="shared" si="67"/>
        <v>0</v>
      </c>
      <c r="U238" s="161">
        <f t="shared" si="67"/>
        <v>0</v>
      </c>
      <c r="V238" s="161">
        <f t="shared" si="67"/>
        <v>0</v>
      </c>
      <c r="W238" s="161">
        <f t="shared" si="67"/>
        <v>0</v>
      </c>
      <c r="X238" s="435"/>
      <c r="Y238" s="142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96"/>
      <c r="CB238" s="96"/>
      <c r="CC238" s="96"/>
      <c r="CD238" s="96"/>
      <c r="CE238" s="96"/>
      <c r="CF238" s="96"/>
      <c r="CG238" s="96"/>
      <c r="CH238" s="96"/>
      <c r="CI238" s="96"/>
      <c r="CJ238" s="96"/>
      <c r="CK238" s="96"/>
      <c r="CL238" s="96"/>
      <c r="CM238" s="96"/>
      <c r="CN238" s="96"/>
      <c r="CO238" s="96"/>
      <c r="CP238" s="96"/>
      <c r="CQ238" s="96"/>
      <c r="CR238" s="96"/>
      <c r="CS238" s="96"/>
      <c r="CT238" s="96"/>
      <c r="CU238" s="96"/>
      <c r="CV238" s="96"/>
      <c r="CW238" s="96"/>
      <c r="CX238" s="96"/>
      <c r="CY238" s="96"/>
      <c r="CZ238" s="96"/>
      <c r="DA238" s="96"/>
      <c r="DB238" s="96"/>
      <c r="DC238" s="96"/>
      <c r="DD238" s="96"/>
      <c r="DE238" s="96"/>
      <c r="DF238" s="96"/>
      <c r="DG238" s="96"/>
      <c r="DH238" s="96"/>
      <c r="DI238" s="96"/>
      <c r="DJ238" s="96"/>
      <c r="DK238" s="96"/>
      <c r="DL238" s="96"/>
      <c r="DM238" s="96"/>
      <c r="DN238" s="96"/>
      <c r="DO238" s="96"/>
      <c r="DP238" s="96"/>
      <c r="DQ238" s="96"/>
      <c r="DR238" s="96"/>
      <c r="DS238" s="96"/>
      <c r="DT238" s="96"/>
      <c r="DU238" s="96"/>
      <c r="DV238" s="96"/>
      <c r="DW238" s="96"/>
      <c r="DX238" s="96"/>
      <c r="DY238" s="96"/>
      <c r="DZ238" s="96"/>
      <c r="EA238" s="96"/>
      <c r="EB238" s="96"/>
      <c r="EC238" s="96"/>
      <c r="ED238" s="96"/>
      <c r="EE238" s="96"/>
      <c r="EF238" s="96"/>
      <c r="EG238" s="96"/>
      <c r="EH238" s="96"/>
      <c r="EI238" s="96"/>
      <c r="EJ238" s="96"/>
      <c r="EK238" s="96"/>
      <c r="EL238" s="96"/>
      <c r="EM238" s="96"/>
      <c r="EN238" s="96"/>
      <c r="EO238" s="96"/>
      <c r="EP238" s="96"/>
      <c r="EQ238" s="96"/>
      <c r="ER238" s="96"/>
      <c r="ES238" s="96"/>
      <c r="ET238" s="96"/>
      <c r="EU238" s="96"/>
      <c r="EV238" s="96"/>
      <c r="EW238" s="96"/>
      <c r="EX238" s="96"/>
      <c r="EY238" s="96"/>
      <c r="EZ238" s="96"/>
      <c r="FA238" s="96"/>
      <c r="FB238" s="96"/>
      <c r="FC238" s="96"/>
      <c r="FD238" s="96"/>
      <c r="FE238" s="96"/>
      <c r="FF238" s="96"/>
      <c r="FG238" s="96"/>
      <c r="FH238" s="96"/>
      <c r="FI238" s="96"/>
      <c r="FJ238" s="96"/>
      <c r="FK238" s="96"/>
      <c r="FL238" s="96"/>
      <c r="FM238" s="96"/>
      <c r="FN238" s="96"/>
      <c r="FO238" s="96"/>
      <c r="FP238" s="96"/>
      <c r="FQ238" s="96"/>
      <c r="FR238" s="96"/>
      <c r="FS238" s="96"/>
      <c r="FT238" s="96"/>
      <c r="FU238" s="96"/>
      <c r="FV238" s="96"/>
      <c r="FW238" s="96"/>
      <c r="FX238" s="96"/>
      <c r="FY238" s="96"/>
      <c r="FZ238" s="96"/>
      <c r="GA238" s="96"/>
      <c r="GB238" s="96"/>
      <c r="GC238" s="96"/>
      <c r="GD238" s="96"/>
      <c r="GE238" s="96"/>
      <c r="GF238" s="96"/>
      <c r="GG238" s="96"/>
      <c r="GH238" s="96"/>
      <c r="GI238" s="96"/>
      <c r="GJ238" s="96"/>
      <c r="GK238" s="96"/>
      <c r="GL238" s="96"/>
      <c r="GM238" s="96"/>
      <c r="GN238" s="96"/>
      <c r="GO238" s="96"/>
      <c r="GP238" s="96"/>
    </row>
    <row r="239" spans="1:198" ht="12.75" hidden="1" customHeight="1">
      <c r="A239" s="349">
        <v>5</v>
      </c>
      <c r="B239" s="401"/>
      <c r="C239" s="351">
        <v>2007</v>
      </c>
      <c r="D239" s="351">
        <v>2026</v>
      </c>
      <c r="E239" s="353" t="s">
        <v>27</v>
      </c>
      <c r="F239" s="388">
        <f>X239</f>
        <v>0</v>
      </c>
      <c r="G239" s="514" t="s">
        <v>49</v>
      </c>
      <c r="H239" s="170">
        <v>6050</v>
      </c>
      <c r="I239" s="155" t="s">
        <v>28</v>
      </c>
      <c r="J239" s="164">
        <v>683584</v>
      </c>
      <c r="K239" s="164">
        <v>26353</v>
      </c>
      <c r="L239" s="156"/>
      <c r="M239" s="156"/>
      <c r="N239" s="158"/>
      <c r="O239" s="123"/>
      <c r="P239" s="293"/>
      <c r="Q239" s="185"/>
      <c r="R239" s="185"/>
      <c r="S239" s="185"/>
      <c r="T239" s="185"/>
      <c r="U239" s="185"/>
      <c r="V239" s="185"/>
      <c r="W239" s="185"/>
      <c r="X239" s="356">
        <f>SUM(L243:W243)</f>
        <v>0</v>
      </c>
      <c r="Y239" s="141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96"/>
      <c r="CB239" s="96"/>
      <c r="CC239" s="96"/>
      <c r="CD239" s="96"/>
      <c r="CE239" s="96"/>
      <c r="CF239" s="96"/>
      <c r="CG239" s="96"/>
      <c r="CH239" s="96"/>
      <c r="CI239" s="96"/>
      <c r="CJ239" s="96"/>
      <c r="CK239" s="96"/>
      <c r="CL239" s="96"/>
      <c r="CM239" s="96"/>
      <c r="CN239" s="96"/>
      <c r="CO239" s="96"/>
      <c r="CP239" s="96"/>
      <c r="CQ239" s="96"/>
      <c r="CR239" s="96"/>
      <c r="CS239" s="96"/>
      <c r="CT239" s="96"/>
      <c r="CU239" s="96"/>
      <c r="CV239" s="96"/>
      <c r="CW239" s="96"/>
      <c r="CX239" s="96"/>
      <c r="CY239" s="96"/>
      <c r="CZ239" s="96"/>
      <c r="DA239" s="96"/>
      <c r="DB239" s="96"/>
      <c r="DC239" s="96"/>
      <c r="DD239" s="96"/>
      <c r="DE239" s="96"/>
      <c r="DF239" s="96"/>
      <c r="DG239" s="96"/>
      <c r="DH239" s="96"/>
      <c r="DI239" s="96"/>
      <c r="DJ239" s="96"/>
      <c r="DK239" s="96"/>
      <c r="DL239" s="96"/>
      <c r="DM239" s="96"/>
      <c r="DN239" s="96"/>
      <c r="DO239" s="96"/>
      <c r="DP239" s="96"/>
      <c r="DQ239" s="96"/>
      <c r="DR239" s="96"/>
      <c r="DS239" s="96"/>
      <c r="DT239" s="96"/>
      <c r="DU239" s="96"/>
      <c r="DV239" s="96"/>
      <c r="DW239" s="96"/>
      <c r="DX239" s="96"/>
      <c r="DY239" s="96"/>
      <c r="DZ239" s="96"/>
      <c r="EA239" s="96"/>
      <c r="EB239" s="96"/>
      <c r="EC239" s="96"/>
      <c r="ED239" s="96"/>
      <c r="EE239" s="96"/>
      <c r="EF239" s="96"/>
      <c r="EG239" s="96"/>
      <c r="EH239" s="96"/>
      <c r="EI239" s="96"/>
      <c r="EJ239" s="96"/>
      <c r="EK239" s="96"/>
      <c r="EL239" s="96"/>
      <c r="EM239" s="96"/>
      <c r="EN239" s="96"/>
      <c r="EO239" s="96"/>
      <c r="EP239" s="96"/>
      <c r="EQ239" s="96"/>
      <c r="ER239" s="96"/>
      <c r="ES239" s="96"/>
      <c r="ET239" s="96"/>
      <c r="EU239" s="96"/>
      <c r="EV239" s="96"/>
      <c r="EW239" s="96"/>
      <c r="EX239" s="96"/>
      <c r="EY239" s="96"/>
      <c r="EZ239" s="96"/>
      <c r="FA239" s="96"/>
      <c r="FB239" s="96"/>
      <c r="FC239" s="96"/>
      <c r="FD239" s="96"/>
      <c r="FE239" s="96"/>
      <c r="FF239" s="96"/>
      <c r="FG239" s="96"/>
      <c r="FH239" s="96"/>
      <c r="FI239" s="96"/>
      <c r="FJ239" s="96"/>
      <c r="FK239" s="96"/>
      <c r="FL239" s="96"/>
      <c r="FM239" s="96"/>
      <c r="FN239" s="96"/>
      <c r="FO239" s="96"/>
      <c r="FP239" s="96"/>
      <c r="FQ239" s="96"/>
      <c r="FR239" s="96"/>
      <c r="FS239" s="96"/>
      <c r="FT239" s="96"/>
      <c r="FU239" s="96"/>
      <c r="FV239" s="96"/>
      <c r="FW239" s="96"/>
      <c r="FX239" s="96"/>
      <c r="FY239" s="96"/>
      <c r="FZ239" s="96"/>
      <c r="GA239" s="96"/>
      <c r="GB239" s="96"/>
      <c r="GC239" s="96"/>
      <c r="GD239" s="96"/>
      <c r="GE239" s="96"/>
      <c r="GF239" s="96"/>
      <c r="GG239" s="96"/>
      <c r="GH239" s="96"/>
      <c r="GI239" s="96"/>
      <c r="GJ239" s="96"/>
      <c r="GK239" s="96"/>
      <c r="GL239" s="96"/>
      <c r="GM239" s="96"/>
      <c r="GN239" s="96"/>
      <c r="GO239" s="96"/>
      <c r="GP239" s="96"/>
    </row>
    <row r="240" spans="1:198" ht="12.75" hidden="1" customHeight="1">
      <c r="A240" s="349"/>
      <c r="B240" s="401"/>
      <c r="C240" s="351"/>
      <c r="D240" s="351"/>
      <c r="E240" s="353"/>
      <c r="F240" s="388"/>
      <c r="G240" s="514"/>
      <c r="H240" s="170"/>
      <c r="I240" s="155" t="s">
        <v>31</v>
      </c>
      <c r="J240" s="157"/>
      <c r="K240" s="157"/>
      <c r="L240" s="157"/>
      <c r="M240" s="158"/>
      <c r="N240" s="158"/>
      <c r="O240" s="158"/>
      <c r="P240" s="158"/>
      <c r="Q240" s="158"/>
      <c r="R240" s="158"/>
      <c r="S240" s="158"/>
      <c r="T240" s="158"/>
      <c r="U240" s="158"/>
      <c r="V240" s="158"/>
      <c r="W240" s="158"/>
      <c r="X240" s="356"/>
      <c r="Y240" s="40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96"/>
      <c r="CB240" s="96"/>
      <c r="CC240" s="96"/>
      <c r="CD240" s="96"/>
      <c r="CE240" s="96"/>
      <c r="CF240" s="96"/>
      <c r="CG240" s="96"/>
      <c r="CH240" s="96"/>
      <c r="CI240" s="96"/>
      <c r="CJ240" s="96"/>
      <c r="CK240" s="96"/>
      <c r="CL240" s="96"/>
      <c r="CM240" s="96"/>
      <c r="CN240" s="96"/>
      <c r="CO240" s="96"/>
      <c r="CP240" s="96"/>
      <c r="CQ240" s="96"/>
      <c r="CR240" s="96"/>
      <c r="CS240" s="96"/>
      <c r="CT240" s="96"/>
      <c r="CU240" s="96"/>
      <c r="CV240" s="96"/>
      <c r="CW240" s="96"/>
      <c r="CX240" s="96"/>
      <c r="CY240" s="96"/>
      <c r="CZ240" s="96"/>
      <c r="DA240" s="96"/>
      <c r="DB240" s="96"/>
      <c r="DC240" s="96"/>
      <c r="DD240" s="96"/>
      <c r="DE240" s="96"/>
      <c r="DF240" s="96"/>
      <c r="DG240" s="96"/>
      <c r="DH240" s="96"/>
      <c r="DI240" s="96"/>
      <c r="DJ240" s="96"/>
      <c r="DK240" s="96"/>
      <c r="DL240" s="96"/>
      <c r="DM240" s="96"/>
      <c r="DN240" s="96"/>
      <c r="DO240" s="96"/>
      <c r="DP240" s="96"/>
      <c r="DQ240" s="96"/>
      <c r="DR240" s="96"/>
      <c r="DS240" s="96"/>
      <c r="DT240" s="96"/>
      <c r="DU240" s="96"/>
      <c r="DV240" s="96"/>
      <c r="DW240" s="96"/>
      <c r="DX240" s="96"/>
      <c r="DY240" s="96"/>
      <c r="DZ240" s="96"/>
      <c r="EA240" s="96"/>
      <c r="EB240" s="96"/>
      <c r="EC240" s="96"/>
      <c r="ED240" s="96"/>
      <c r="EE240" s="96"/>
      <c r="EF240" s="96"/>
      <c r="EG240" s="96"/>
      <c r="EH240" s="96"/>
      <c r="EI240" s="96"/>
      <c r="EJ240" s="96"/>
      <c r="EK240" s="96"/>
      <c r="EL240" s="96"/>
      <c r="EM240" s="96"/>
      <c r="EN240" s="96"/>
      <c r="EO240" s="96"/>
      <c r="EP240" s="96"/>
      <c r="EQ240" s="96"/>
      <c r="ER240" s="96"/>
      <c r="ES240" s="96"/>
      <c r="ET240" s="96"/>
      <c r="EU240" s="96"/>
      <c r="EV240" s="96"/>
      <c r="EW240" s="96"/>
      <c r="EX240" s="96"/>
      <c r="EY240" s="96"/>
      <c r="EZ240" s="96"/>
      <c r="FA240" s="96"/>
      <c r="FB240" s="96"/>
      <c r="FC240" s="96"/>
      <c r="FD240" s="96"/>
      <c r="FE240" s="96"/>
      <c r="FF240" s="96"/>
      <c r="FG240" s="96"/>
      <c r="FH240" s="96"/>
      <c r="FI240" s="96"/>
      <c r="FJ240" s="96"/>
      <c r="FK240" s="96"/>
      <c r="FL240" s="96"/>
      <c r="FM240" s="96"/>
      <c r="FN240" s="96"/>
      <c r="FO240" s="96"/>
      <c r="FP240" s="96"/>
      <c r="FQ240" s="96"/>
      <c r="FR240" s="96"/>
      <c r="FS240" s="96"/>
      <c r="FT240" s="96"/>
      <c r="FU240" s="96"/>
      <c r="FV240" s="96"/>
      <c r="FW240" s="96"/>
      <c r="FX240" s="96"/>
      <c r="FY240" s="96"/>
      <c r="FZ240" s="96"/>
      <c r="GA240" s="96"/>
      <c r="GB240" s="96"/>
      <c r="GC240" s="96"/>
      <c r="GD240" s="96"/>
      <c r="GE240" s="96"/>
      <c r="GF240" s="96"/>
      <c r="GG240" s="96"/>
      <c r="GH240" s="96"/>
      <c r="GI240" s="96"/>
      <c r="GJ240" s="96"/>
      <c r="GK240" s="96"/>
      <c r="GL240" s="96"/>
      <c r="GM240" s="96"/>
      <c r="GN240" s="96"/>
      <c r="GO240" s="96"/>
      <c r="GP240" s="96"/>
    </row>
    <row r="241" spans="1:198" ht="12.75" hidden="1" customHeight="1">
      <c r="A241" s="349"/>
      <c r="B241" s="401"/>
      <c r="C241" s="351"/>
      <c r="D241" s="351"/>
      <c r="E241" s="353"/>
      <c r="F241" s="388"/>
      <c r="G241" s="514"/>
      <c r="H241" s="170"/>
      <c r="I241" s="155" t="s">
        <v>30</v>
      </c>
      <c r="J241" s="157"/>
      <c r="K241" s="157"/>
      <c r="L241" s="157"/>
      <c r="M241" s="158"/>
      <c r="N241" s="158"/>
      <c r="O241" s="158"/>
      <c r="P241" s="158"/>
      <c r="Q241" s="158"/>
      <c r="R241" s="158"/>
      <c r="S241" s="158"/>
      <c r="T241" s="158"/>
      <c r="U241" s="158"/>
      <c r="V241" s="158"/>
      <c r="W241" s="158"/>
      <c r="X241" s="356"/>
      <c r="Y241" s="40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96"/>
      <c r="CB241" s="96"/>
      <c r="CC241" s="96"/>
      <c r="CD241" s="96"/>
      <c r="CE241" s="96"/>
      <c r="CF241" s="96"/>
      <c r="CG241" s="96"/>
      <c r="CH241" s="96"/>
      <c r="CI241" s="96"/>
      <c r="CJ241" s="96"/>
      <c r="CK241" s="96"/>
      <c r="CL241" s="96"/>
      <c r="CM241" s="96"/>
      <c r="CN241" s="96"/>
      <c r="CO241" s="96"/>
      <c r="CP241" s="96"/>
      <c r="CQ241" s="96"/>
      <c r="CR241" s="96"/>
      <c r="CS241" s="96"/>
      <c r="CT241" s="96"/>
      <c r="CU241" s="96"/>
      <c r="CV241" s="96"/>
      <c r="CW241" s="96"/>
      <c r="CX241" s="96"/>
      <c r="CY241" s="96"/>
      <c r="CZ241" s="96"/>
      <c r="DA241" s="96"/>
      <c r="DB241" s="96"/>
      <c r="DC241" s="96"/>
      <c r="DD241" s="96"/>
      <c r="DE241" s="96"/>
      <c r="DF241" s="96"/>
      <c r="DG241" s="96"/>
      <c r="DH241" s="96"/>
      <c r="DI241" s="96"/>
      <c r="DJ241" s="96"/>
      <c r="DK241" s="96"/>
      <c r="DL241" s="96"/>
      <c r="DM241" s="96"/>
      <c r="DN241" s="96"/>
      <c r="DO241" s="96"/>
      <c r="DP241" s="96"/>
      <c r="DQ241" s="96"/>
      <c r="DR241" s="96"/>
      <c r="DS241" s="96"/>
      <c r="DT241" s="96"/>
      <c r="DU241" s="96"/>
      <c r="DV241" s="96"/>
      <c r="DW241" s="96"/>
      <c r="DX241" s="96"/>
      <c r="DY241" s="96"/>
      <c r="DZ241" s="96"/>
      <c r="EA241" s="96"/>
      <c r="EB241" s="96"/>
      <c r="EC241" s="96"/>
      <c r="ED241" s="96"/>
      <c r="EE241" s="96"/>
      <c r="EF241" s="96"/>
      <c r="EG241" s="96"/>
      <c r="EH241" s="96"/>
      <c r="EI241" s="96"/>
      <c r="EJ241" s="96"/>
      <c r="EK241" s="96"/>
      <c r="EL241" s="96"/>
      <c r="EM241" s="96"/>
      <c r="EN241" s="96"/>
      <c r="EO241" s="96"/>
      <c r="EP241" s="96"/>
      <c r="EQ241" s="96"/>
      <c r="ER241" s="96"/>
      <c r="ES241" s="96"/>
      <c r="ET241" s="96"/>
      <c r="EU241" s="96"/>
      <c r="EV241" s="96"/>
      <c r="EW241" s="96"/>
      <c r="EX241" s="96"/>
      <c r="EY241" s="96"/>
      <c r="EZ241" s="96"/>
      <c r="FA241" s="96"/>
      <c r="FB241" s="96"/>
      <c r="FC241" s="96"/>
      <c r="FD241" s="96"/>
      <c r="FE241" s="96"/>
      <c r="FF241" s="96"/>
      <c r="FG241" s="96"/>
      <c r="FH241" s="96"/>
      <c r="FI241" s="96"/>
      <c r="FJ241" s="96"/>
      <c r="FK241" s="96"/>
      <c r="FL241" s="96"/>
      <c r="FM241" s="96"/>
      <c r="FN241" s="96"/>
      <c r="FO241" s="96"/>
      <c r="FP241" s="96"/>
      <c r="FQ241" s="96"/>
      <c r="FR241" s="96"/>
      <c r="FS241" s="96"/>
      <c r="FT241" s="96"/>
      <c r="FU241" s="96"/>
      <c r="FV241" s="96"/>
      <c r="FW241" s="96"/>
      <c r="FX241" s="96"/>
      <c r="FY241" s="96"/>
      <c r="FZ241" s="96"/>
      <c r="GA241" s="96"/>
      <c r="GB241" s="96"/>
      <c r="GC241" s="96"/>
      <c r="GD241" s="96"/>
      <c r="GE241" s="96"/>
      <c r="GF241" s="96"/>
      <c r="GG241" s="96"/>
      <c r="GH241" s="96"/>
      <c r="GI241" s="96"/>
      <c r="GJ241" s="96"/>
      <c r="GK241" s="96"/>
      <c r="GL241" s="96"/>
      <c r="GM241" s="96"/>
      <c r="GN241" s="96"/>
      <c r="GO241" s="96"/>
      <c r="GP241" s="96"/>
    </row>
    <row r="242" spans="1:198" ht="15" hidden="1" customHeight="1">
      <c r="A242" s="349"/>
      <c r="B242" s="401"/>
      <c r="C242" s="351"/>
      <c r="D242" s="351"/>
      <c r="E242" s="353"/>
      <c r="F242" s="388"/>
      <c r="G242" s="514"/>
      <c r="H242" s="170"/>
      <c r="I242" s="155" t="s">
        <v>50</v>
      </c>
      <c r="J242" s="157"/>
      <c r="K242" s="157"/>
      <c r="L242" s="157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356"/>
      <c r="Y242" s="40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96"/>
      <c r="CB242" s="96"/>
      <c r="CC242" s="96"/>
      <c r="CD242" s="96"/>
      <c r="CE242" s="96"/>
      <c r="CF242" s="96"/>
      <c r="CG242" s="96"/>
      <c r="CH242" s="96"/>
      <c r="CI242" s="96"/>
      <c r="CJ242" s="96"/>
      <c r="CK242" s="96"/>
      <c r="CL242" s="96"/>
      <c r="CM242" s="96"/>
      <c r="CN242" s="96"/>
      <c r="CO242" s="96"/>
      <c r="CP242" s="96"/>
      <c r="CQ242" s="96"/>
      <c r="CR242" s="96"/>
      <c r="CS242" s="96"/>
      <c r="CT242" s="96"/>
      <c r="CU242" s="96"/>
      <c r="CV242" s="96"/>
      <c r="CW242" s="96"/>
      <c r="CX242" s="96"/>
      <c r="CY242" s="96"/>
      <c r="CZ242" s="96"/>
      <c r="DA242" s="96"/>
      <c r="DB242" s="96"/>
      <c r="DC242" s="96"/>
      <c r="DD242" s="96"/>
      <c r="DE242" s="96"/>
      <c r="DF242" s="96"/>
      <c r="DG242" s="96"/>
      <c r="DH242" s="96"/>
      <c r="DI242" s="96"/>
      <c r="DJ242" s="96"/>
      <c r="DK242" s="96"/>
      <c r="DL242" s="96"/>
      <c r="DM242" s="96"/>
      <c r="DN242" s="96"/>
      <c r="DO242" s="96"/>
      <c r="DP242" s="96"/>
      <c r="DQ242" s="96"/>
      <c r="DR242" s="96"/>
      <c r="DS242" s="96"/>
      <c r="DT242" s="96"/>
      <c r="DU242" s="96"/>
      <c r="DV242" s="96"/>
      <c r="DW242" s="96"/>
      <c r="DX242" s="96"/>
      <c r="DY242" s="96"/>
      <c r="DZ242" s="96"/>
      <c r="EA242" s="96"/>
      <c r="EB242" s="96"/>
      <c r="EC242" s="96"/>
      <c r="ED242" s="96"/>
      <c r="EE242" s="96"/>
      <c r="EF242" s="96"/>
      <c r="EG242" s="96"/>
      <c r="EH242" s="96"/>
      <c r="EI242" s="96"/>
      <c r="EJ242" s="96"/>
      <c r="EK242" s="96"/>
      <c r="EL242" s="96"/>
      <c r="EM242" s="96"/>
      <c r="EN242" s="96"/>
      <c r="EO242" s="96"/>
      <c r="EP242" s="96"/>
      <c r="EQ242" s="96"/>
      <c r="ER242" s="96"/>
      <c r="ES242" s="96"/>
      <c r="ET242" s="96"/>
      <c r="EU242" s="96"/>
      <c r="EV242" s="96"/>
      <c r="EW242" s="96"/>
      <c r="EX242" s="96"/>
      <c r="EY242" s="96"/>
      <c r="EZ242" s="96"/>
      <c r="FA242" s="96"/>
      <c r="FB242" s="96"/>
      <c r="FC242" s="96"/>
      <c r="FD242" s="96"/>
      <c r="FE242" s="96"/>
      <c r="FF242" s="96"/>
      <c r="FG242" s="96"/>
      <c r="FH242" s="96"/>
      <c r="FI242" s="96"/>
      <c r="FJ242" s="96"/>
      <c r="FK242" s="96"/>
      <c r="FL242" s="96"/>
      <c r="FM242" s="96"/>
      <c r="FN242" s="96"/>
      <c r="FO242" s="96"/>
      <c r="FP242" s="96"/>
      <c r="FQ242" s="96"/>
      <c r="FR242" s="96"/>
      <c r="FS242" s="96"/>
      <c r="FT242" s="96"/>
      <c r="FU242" s="96"/>
      <c r="FV242" s="96"/>
      <c r="FW242" s="96"/>
      <c r="FX242" s="96"/>
      <c r="FY242" s="96"/>
      <c r="FZ242" s="96"/>
      <c r="GA242" s="96"/>
      <c r="GB242" s="96"/>
      <c r="GC242" s="96"/>
      <c r="GD242" s="96"/>
      <c r="GE242" s="96"/>
      <c r="GF242" s="96"/>
      <c r="GG242" s="96"/>
      <c r="GH242" s="96"/>
      <c r="GI242" s="96"/>
      <c r="GJ242" s="96"/>
      <c r="GK242" s="96"/>
      <c r="GL242" s="96"/>
      <c r="GM242" s="96"/>
      <c r="GN242" s="96"/>
      <c r="GO242" s="96"/>
      <c r="GP242" s="96"/>
    </row>
    <row r="243" spans="1:198" ht="5.25" hidden="1" customHeight="1">
      <c r="A243" s="349"/>
      <c r="B243" s="401"/>
      <c r="C243" s="351"/>
      <c r="D243" s="351"/>
      <c r="E243" s="353"/>
      <c r="F243" s="388"/>
      <c r="G243" s="514"/>
      <c r="H243" s="170"/>
      <c r="I243" s="216" t="s">
        <v>26</v>
      </c>
      <c r="J243" s="217">
        <f t="shared" ref="J243:P243" si="68">SUM(J239:J242)</f>
        <v>683584</v>
      </c>
      <c r="K243" s="161">
        <f t="shared" si="68"/>
        <v>26353</v>
      </c>
      <c r="L243" s="161">
        <f t="shared" si="68"/>
        <v>0</v>
      </c>
      <c r="M243" s="161">
        <f t="shared" si="68"/>
        <v>0</v>
      </c>
      <c r="N243" s="162">
        <f>SUM(N239:N242)</f>
        <v>0</v>
      </c>
      <c r="O243" s="162">
        <f t="shared" si="68"/>
        <v>0</v>
      </c>
      <c r="P243" s="162">
        <f t="shared" si="68"/>
        <v>0</v>
      </c>
      <c r="Q243" s="162"/>
      <c r="R243" s="162"/>
      <c r="S243" s="162"/>
      <c r="T243" s="162"/>
      <c r="U243" s="162"/>
      <c r="V243" s="162"/>
      <c r="W243" s="162"/>
      <c r="X243" s="356"/>
      <c r="Y243" s="40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96"/>
      <c r="CB243" s="96"/>
      <c r="CC243" s="96"/>
      <c r="CD243" s="96"/>
      <c r="CE243" s="96"/>
      <c r="CF243" s="96"/>
      <c r="CG243" s="96"/>
      <c r="CH243" s="96"/>
      <c r="CI243" s="96"/>
      <c r="CJ243" s="96"/>
      <c r="CK243" s="96"/>
      <c r="CL243" s="96"/>
      <c r="CM243" s="96"/>
      <c r="CN243" s="96"/>
      <c r="CO243" s="96"/>
      <c r="CP243" s="96"/>
      <c r="CQ243" s="96"/>
      <c r="CR243" s="96"/>
      <c r="CS243" s="96"/>
      <c r="CT243" s="96"/>
      <c r="CU243" s="96"/>
      <c r="CV243" s="96"/>
      <c r="CW243" s="96"/>
      <c r="CX243" s="96"/>
      <c r="CY243" s="96"/>
      <c r="CZ243" s="96"/>
      <c r="DA243" s="96"/>
      <c r="DB243" s="96"/>
      <c r="DC243" s="96"/>
      <c r="DD243" s="96"/>
      <c r="DE243" s="96"/>
      <c r="DF243" s="96"/>
      <c r="DG243" s="96"/>
      <c r="DH243" s="96"/>
      <c r="DI243" s="96"/>
      <c r="DJ243" s="96"/>
      <c r="DK243" s="96"/>
      <c r="DL243" s="96"/>
      <c r="DM243" s="96"/>
      <c r="DN243" s="96"/>
      <c r="DO243" s="96"/>
      <c r="DP243" s="96"/>
      <c r="DQ243" s="96"/>
      <c r="DR243" s="96"/>
      <c r="DS243" s="96"/>
      <c r="DT243" s="96"/>
      <c r="DU243" s="96"/>
      <c r="DV243" s="96"/>
      <c r="DW243" s="96"/>
      <c r="DX243" s="96"/>
      <c r="DY243" s="96"/>
      <c r="DZ243" s="96"/>
      <c r="EA243" s="96"/>
      <c r="EB243" s="96"/>
      <c r="EC243" s="96"/>
      <c r="ED243" s="96"/>
      <c r="EE243" s="96"/>
      <c r="EF243" s="96"/>
      <c r="EG243" s="96"/>
      <c r="EH243" s="96"/>
      <c r="EI243" s="96"/>
      <c r="EJ243" s="96"/>
      <c r="EK243" s="96"/>
      <c r="EL243" s="96"/>
      <c r="EM243" s="96"/>
      <c r="EN243" s="96"/>
      <c r="EO243" s="96"/>
      <c r="EP243" s="96"/>
      <c r="EQ243" s="96"/>
      <c r="ER243" s="96"/>
      <c r="ES243" s="96"/>
      <c r="ET243" s="96"/>
      <c r="EU243" s="96"/>
      <c r="EV243" s="96"/>
      <c r="EW243" s="96"/>
      <c r="EX243" s="96"/>
      <c r="EY243" s="96"/>
      <c r="EZ243" s="96"/>
      <c r="FA243" s="96"/>
      <c r="FB243" s="96"/>
      <c r="FC243" s="96"/>
      <c r="FD243" s="96"/>
      <c r="FE243" s="96"/>
      <c r="FF243" s="96"/>
      <c r="FG243" s="96"/>
      <c r="FH243" s="96"/>
      <c r="FI243" s="96"/>
      <c r="FJ243" s="96"/>
      <c r="FK243" s="96"/>
      <c r="FL243" s="96"/>
      <c r="FM243" s="96"/>
      <c r="FN243" s="96"/>
      <c r="FO243" s="96"/>
      <c r="FP243" s="96"/>
      <c r="FQ243" s="96"/>
      <c r="FR243" s="96"/>
      <c r="FS243" s="96"/>
      <c r="FT243" s="96"/>
      <c r="FU243" s="96"/>
      <c r="FV243" s="96"/>
      <c r="FW243" s="96"/>
      <c r="FX243" s="96"/>
      <c r="FY243" s="96"/>
      <c r="FZ243" s="96"/>
      <c r="GA243" s="96"/>
      <c r="GB243" s="96"/>
      <c r="GC243" s="96"/>
      <c r="GD243" s="96"/>
      <c r="GE243" s="96"/>
      <c r="GF243" s="96"/>
      <c r="GG243" s="96"/>
      <c r="GH243" s="96"/>
      <c r="GI243" s="96"/>
      <c r="GJ243" s="96"/>
      <c r="GK243" s="96"/>
      <c r="GL243" s="96"/>
      <c r="GM243" s="96"/>
      <c r="GN243" s="96"/>
      <c r="GO243" s="96"/>
      <c r="GP243" s="96"/>
    </row>
    <row r="244" spans="1:198" ht="11.25" customHeight="1">
      <c r="A244" s="349">
        <v>6</v>
      </c>
      <c r="B244" s="350" t="s">
        <v>217</v>
      </c>
      <c r="C244" s="351">
        <v>2021</v>
      </c>
      <c r="D244" s="351">
        <v>2030</v>
      </c>
      <c r="E244" s="353" t="s">
        <v>265</v>
      </c>
      <c r="F244" s="388">
        <f>36440+X244</f>
        <v>2336440</v>
      </c>
      <c r="G244" s="383">
        <v>60016</v>
      </c>
      <c r="H244" s="170">
        <v>6050</v>
      </c>
      <c r="I244" s="155" t="s">
        <v>28</v>
      </c>
      <c r="J244" s="164">
        <v>44743</v>
      </c>
      <c r="K244" s="167"/>
      <c r="L244" s="164">
        <v>0</v>
      </c>
      <c r="M244" s="268"/>
      <c r="N244" s="156"/>
      <c r="O244" s="156"/>
      <c r="P244" s="156">
        <v>1000000</v>
      </c>
      <c r="Q244" s="156">
        <v>320000</v>
      </c>
      <c r="R244" s="164">
        <v>280000</v>
      </c>
      <c r="S244" s="164">
        <v>700000</v>
      </c>
      <c r="T244" s="184"/>
      <c r="U244" s="209"/>
      <c r="V244" s="209"/>
      <c r="W244" s="209"/>
      <c r="X244" s="356">
        <f>SUM(M248:W248)</f>
        <v>2300000</v>
      </c>
      <c r="Y244" s="141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96"/>
      <c r="CB244" s="96"/>
      <c r="CC244" s="96"/>
      <c r="CD244" s="96"/>
      <c r="CE244" s="96"/>
      <c r="CF244" s="96"/>
      <c r="CG244" s="96"/>
      <c r="CH244" s="96"/>
      <c r="CI244" s="96"/>
      <c r="CJ244" s="96"/>
      <c r="CK244" s="96"/>
      <c r="CL244" s="96"/>
      <c r="CM244" s="96"/>
      <c r="CN244" s="96"/>
      <c r="CO244" s="96"/>
      <c r="CP244" s="96"/>
      <c r="CQ244" s="96"/>
      <c r="CR244" s="96"/>
      <c r="CS244" s="96"/>
      <c r="CT244" s="96"/>
      <c r="CU244" s="96"/>
      <c r="CV244" s="96"/>
      <c r="CW244" s="96"/>
      <c r="CX244" s="96"/>
      <c r="CY244" s="96"/>
      <c r="CZ244" s="96"/>
      <c r="DA244" s="96"/>
      <c r="DB244" s="96"/>
      <c r="DC244" s="96"/>
      <c r="DD244" s="96"/>
      <c r="DE244" s="96"/>
      <c r="DF244" s="96"/>
      <c r="DG244" s="96"/>
      <c r="DH244" s="96"/>
      <c r="DI244" s="96"/>
      <c r="DJ244" s="96"/>
      <c r="DK244" s="96"/>
      <c r="DL244" s="96"/>
      <c r="DM244" s="96"/>
      <c r="DN244" s="96"/>
      <c r="DO244" s="96"/>
      <c r="DP244" s="96"/>
      <c r="DQ244" s="96"/>
      <c r="DR244" s="96"/>
      <c r="DS244" s="96"/>
      <c r="DT244" s="96"/>
      <c r="DU244" s="96"/>
      <c r="DV244" s="96"/>
      <c r="DW244" s="96"/>
      <c r="DX244" s="96"/>
      <c r="DY244" s="96"/>
      <c r="DZ244" s="96"/>
      <c r="EA244" s="96"/>
      <c r="EB244" s="96"/>
      <c r="EC244" s="96"/>
      <c r="ED244" s="96"/>
      <c r="EE244" s="96"/>
      <c r="EF244" s="96"/>
      <c r="EG244" s="96"/>
      <c r="EH244" s="96"/>
      <c r="EI244" s="96"/>
      <c r="EJ244" s="96"/>
      <c r="EK244" s="96"/>
      <c r="EL244" s="96"/>
      <c r="EM244" s="96"/>
      <c r="EN244" s="96"/>
      <c r="EO244" s="96"/>
      <c r="EP244" s="96"/>
      <c r="EQ244" s="96"/>
      <c r="ER244" s="96"/>
      <c r="ES244" s="96"/>
      <c r="ET244" s="96"/>
      <c r="EU244" s="96"/>
      <c r="EV244" s="96"/>
      <c r="EW244" s="96"/>
      <c r="EX244" s="96"/>
      <c r="EY244" s="96"/>
      <c r="EZ244" s="96"/>
      <c r="FA244" s="96"/>
      <c r="FB244" s="96"/>
      <c r="FC244" s="96"/>
      <c r="FD244" s="96"/>
      <c r="FE244" s="96"/>
      <c r="FF244" s="96"/>
      <c r="FG244" s="96"/>
      <c r="FH244" s="96"/>
      <c r="FI244" s="96"/>
      <c r="FJ244" s="96"/>
      <c r="FK244" s="96"/>
      <c r="FL244" s="96"/>
      <c r="FM244" s="96"/>
      <c r="FN244" s="96"/>
      <c r="FO244" s="96"/>
      <c r="FP244" s="96"/>
      <c r="FQ244" s="96"/>
      <c r="FR244" s="96"/>
      <c r="FS244" s="96"/>
      <c r="FT244" s="96"/>
      <c r="FU244" s="96"/>
      <c r="FV244" s="96"/>
      <c r="FW244" s="96"/>
      <c r="FX244" s="96"/>
      <c r="FY244" s="96"/>
      <c r="FZ244" s="96"/>
      <c r="GA244" s="96"/>
      <c r="GB244" s="96"/>
      <c r="GC244" s="96"/>
      <c r="GD244" s="96"/>
      <c r="GE244" s="96"/>
      <c r="GF244" s="96"/>
      <c r="GG244" s="96"/>
      <c r="GH244" s="96"/>
      <c r="GI244" s="96"/>
      <c r="GJ244" s="96"/>
      <c r="GK244" s="96"/>
      <c r="GL244" s="96"/>
      <c r="GM244" s="96"/>
      <c r="GN244" s="96"/>
      <c r="GO244" s="96"/>
      <c r="GP244" s="96"/>
    </row>
    <row r="245" spans="1:198" ht="11.25" customHeight="1">
      <c r="A245" s="349"/>
      <c r="B245" s="350"/>
      <c r="C245" s="351"/>
      <c r="D245" s="351"/>
      <c r="E245" s="353"/>
      <c r="F245" s="388"/>
      <c r="G245" s="383"/>
      <c r="H245" s="170"/>
      <c r="I245" s="155" t="s">
        <v>31</v>
      </c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356"/>
      <c r="Y245" s="40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96"/>
      <c r="CB245" s="96"/>
      <c r="CC245" s="96"/>
      <c r="CD245" s="96"/>
      <c r="CE245" s="96"/>
      <c r="CF245" s="96"/>
      <c r="CG245" s="96"/>
      <c r="CH245" s="96"/>
      <c r="CI245" s="96"/>
      <c r="CJ245" s="96"/>
      <c r="CK245" s="96"/>
      <c r="CL245" s="96"/>
      <c r="CM245" s="96"/>
      <c r="CN245" s="96"/>
      <c r="CO245" s="96"/>
      <c r="CP245" s="96"/>
      <c r="CQ245" s="96"/>
      <c r="CR245" s="96"/>
      <c r="CS245" s="96"/>
      <c r="CT245" s="96"/>
      <c r="CU245" s="96"/>
      <c r="CV245" s="96"/>
      <c r="CW245" s="96"/>
      <c r="CX245" s="96"/>
      <c r="CY245" s="96"/>
      <c r="CZ245" s="96"/>
      <c r="DA245" s="96"/>
      <c r="DB245" s="96"/>
      <c r="DC245" s="96"/>
      <c r="DD245" s="96"/>
      <c r="DE245" s="96"/>
      <c r="DF245" s="96"/>
      <c r="DG245" s="96"/>
      <c r="DH245" s="96"/>
      <c r="DI245" s="96"/>
      <c r="DJ245" s="96"/>
      <c r="DK245" s="96"/>
      <c r="DL245" s="96"/>
      <c r="DM245" s="96"/>
      <c r="DN245" s="96"/>
      <c r="DO245" s="96"/>
      <c r="DP245" s="96"/>
      <c r="DQ245" s="96"/>
      <c r="DR245" s="96"/>
      <c r="DS245" s="96"/>
      <c r="DT245" s="96"/>
      <c r="DU245" s="96"/>
      <c r="DV245" s="96"/>
      <c r="DW245" s="96"/>
      <c r="DX245" s="96"/>
      <c r="DY245" s="96"/>
      <c r="DZ245" s="96"/>
      <c r="EA245" s="96"/>
      <c r="EB245" s="96"/>
      <c r="EC245" s="96"/>
      <c r="ED245" s="96"/>
      <c r="EE245" s="96"/>
      <c r="EF245" s="96"/>
      <c r="EG245" s="96"/>
      <c r="EH245" s="96"/>
      <c r="EI245" s="96"/>
      <c r="EJ245" s="96"/>
      <c r="EK245" s="96"/>
      <c r="EL245" s="96"/>
      <c r="EM245" s="96"/>
      <c r="EN245" s="96"/>
      <c r="EO245" s="96"/>
      <c r="EP245" s="96"/>
      <c r="EQ245" s="96"/>
      <c r="ER245" s="96"/>
      <c r="ES245" s="96"/>
      <c r="ET245" s="96"/>
      <c r="EU245" s="96"/>
      <c r="EV245" s="96"/>
      <c r="EW245" s="96"/>
      <c r="EX245" s="96"/>
      <c r="EY245" s="96"/>
      <c r="EZ245" s="96"/>
      <c r="FA245" s="96"/>
      <c r="FB245" s="96"/>
      <c r="FC245" s="96"/>
      <c r="FD245" s="96"/>
      <c r="FE245" s="96"/>
      <c r="FF245" s="96"/>
      <c r="FG245" s="96"/>
      <c r="FH245" s="96"/>
      <c r="FI245" s="96"/>
      <c r="FJ245" s="96"/>
      <c r="FK245" s="96"/>
      <c r="FL245" s="96"/>
      <c r="FM245" s="96"/>
      <c r="FN245" s="96"/>
      <c r="FO245" s="96"/>
      <c r="FP245" s="96"/>
      <c r="FQ245" s="96"/>
      <c r="FR245" s="96"/>
      <c r="FS245" s="96"/>
      <c r="FT245" s="96"/>
      <c r="FU245" s="96"/>
      <c r="FV245" s="96"/>
      <c r="FW245" s="96"/>
      <c r="FX245" s="96"/>
      <c r="FY245" s="96"/>
      <c r="FZ245" s="96"/>
      <c r="GA245" s="96"/>
      <c r="GB245" s="96"/>
      <c r="GC245" s="96"/>
      <c r="GD245" s="96"/>
      <c r="GE245" s="96"/>
      <c r="GF245" s="96"/>
      <c r="GG245" s="96"/>
      <c r="GH245" s="96"/>
      <c r="GI245" s="96"/>
      <c r="GJ245" s="96"/>
      <c r="GK245" s="96"/>
      <c r="GL245" s="96"/>
      <c r="GM245" s="96"/>
      <c r="GN245" s="96"/>
      <c r="GO245" s="96"/>
      <c r="GP245" s="96"/>
    </row>
    <row r="246" spans="1:198" ht="11.25" customHeight="1">
      <c r="A246" s="349"/>
      <c r="B246" s="350"/>
      <c r="C246" s="351"/>
      <c r="D246" s="351"/>
      <c r="E246" s="353"/>
      <c r="F246" s="388"/>
      <c r="G246" s="383"/>
      <c r="H246" s="170"/>
      <c r="I246" s="155" t="s">
        <v>30</v>
      </c>
      <c r="J246" s="209"/>
      <c r="K246" s="209"/>
      <c r="L246" s="209"/>
      <c r="M246" s="209"/>
      <c r="N246" s="209"/>
      <c r="O246" s="209"/>
      <c r="P246" s="209"/>
      <c r="Q246" s="209"/>
      <c r="R246" s="157"/>
      <c r="S246" s="157"/>
      <c r="T246" s="209"/>
      <c r="U246" s="209"/>
      <c r="V246" s="209"/>
      <c r="W246" s="209"/>
      <c r="X246" s="356"/>
      <c r="Y246" s="40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6"/>
      <c r="BS246" s="96"/>
      <c r="BT246" s="96"/>
      <c r="BU246" s="96"/>
      <c r="BV246" s="96"/>
      <c r="BW246" s="96"/>
      <c r="BX246" s="96"/>
      <c r="BY246" s="96"/>
      <c r="BZ246" s="96"/>
      <c r="CA246" s="96"/>
      <c r="CB246" s="96"/>
      <c r="CC246" s="96"/>
      <c r="CD246" s="96"/>
      <c r="CE246" s="96"/>
      <c r="CF246" s="96"/>
      <c r="CG246" s="96"/>
      <c r="CH246" s="96"/>
      <c r="CI246" s="96"/>
      <c r="CJ246" s="96"/>
      <c r="CK246" s="96"/>
      <c r="CL246" s="96"/>
      <c r="CM246" s="96"/>
      <c r="CN246" s="96"/>
      <c r="CO246" s="96"/>
      <c r="CP246" s="96"/>
      <c r="CQ246" s="96"/>
      <c r="CR246" s="96"/>
      <c r="CS246" s="96"/>
      <c r="CT246" s="96"/>
      <c r="CU246" s="96"/>
      <c r="CV246" s="96"/>
      <c r="CW246" s="96"/>
      <c r="CX246" s="96"/>
      <c r="CY246" s="96"/>
      <c r="CZ246" s="96"/>
      <c r="DA246" s="96"/>
      <c r="DB246" s="96"/>
      <c r="DC246" s="96"/>
      <c r="DD246" s="96"/>
      <c r="DE246" s="96"/>
      <c r="DF246" s="96"/>
      <c r="DG246" s="96"/>
      <c r="DH246" s="96"/>
      <c r="DI246" s="96"/>
      <c r="DJ246" s="96"/>
      <c r="DK246" s="96"/>
      <c r="DL246" s="96"/>
      <c r="DM246" s="96"/>
      <c r="DN246" s="96"/>
      <c r="DO246" s="96"/>
      <c r="DP246" s="96"/>
      <c r="DQ246" s="96"/>
      <c r="DR246" s="96"/>
      <c r="DS246" s="96"/>
      <c r="DT246" s="96"/>
      <c r="DU246" s="96"/>
      <c r="DV246" s="96"/>
      <c r="DW246" s="96"/>
      <c r="DX246" s="96"/>
      <c r="DY246" s="96"/>
      <c r="DZ246" s="96"/>
      <c r="EA246" s="96"/>
      <c r="EB246" s="96"/>
      <c r="EC246" s="96"/>
      <c r="ED246" s="96"/>
      <c r="EE246" s="96"/>
      <c r="EF246" s="96"/>
      <c r="EG246" s="96"/>
      <c r="EH246" s="96"/>
      <c r="EI246" s="96"/>
      <c r="EJ246" s="96"/>
      <c r="EK246" s="96"/>
      <c r="EL246" s="96"/>
      <c r="EM246" s="96"/>
      <c r="EN246" s="96"/>
      <c r="EO246" s="96"/>
      <c r="EP246" s="96"/>
      <c r="EQ246" s="96"/>
      <c r="ER246" s="96"/>
      <c r="ES246" s="96"/>
      <c r="ET246" s="96"/>
      <c r="EU246" s="96"/>
      <c r="EV246" s="96"/>
      <c r="EW246" s="96"/>
      <c r="EX246" s="96"/>
      <c r="EY246" s="96"/>
      <c r="EZ246" s="96"/>
      <c r="FA246" s="96"/>
      <c r="FB246" s="96"/>
      <c r="FC246" s="96"/>
      <c r="FD246" s="96"/>
      <c r="FE246" s="96"/>
      <c r="FF246" s="96"/>
      <c r="FG246" s="96"/>
      <c r="FH246" s="96"/>
      <c r="FI246" s="96"/>
      <c r="FJ246" s="96"/>
      <c r="FK246" s="96"/>
      <c r="FL246" s="96"/>
      <c r="FM246" s="96"/>
      <c r="FN246" s="96"/>
      <c r="FO246" s="96"/>
      <c r="FP246" s="96"/>
      <c r="FQ246" s="96"/>
      <c r="FR246" s="96"/>
      <c r="FS246" s="96"/>
      <c r="FT246" s="96"/>
      <c r="FU246" s="96"/>
      <c r="FV246" s="96"/>
      <c r="FW246" s="96"/>
      <c r="FX246" s="96"/>
      <c r="FY246" s="96"/>
      <c r="FZ246" s="96"/>
      <c r="GA246" s="96"/>
      <c r="GB246" s="96"/>
      <c r="GC246" s="96"/>
      <c r="GD246" s="96"/>
      <c r="GE246" s="96"/>
      <c r="GF246" s="96"/>
      <c r="GG246" s="96"/>
      <c r="GH246" s="96"/>
      <c r="GI246" s="96"/>
      <c r="GJ246" s="96"/>
      <c r="GK246" s="96"/>
      <c r="GL246" s="96"/>
      <c r="GM246" s="96"/>
      <c r="GN246" s="96"/>
      <c r="GO246" s="96"/>
      <c r="GP246" s="96"/>
    </row>
    <row r="247" spans="1:198" ht="11.25" customHeight="1">
      <c r="A247" s="349"/>
      <c r="B247" s="350"/>
      <c r="C247" s="351"/>
      <c r="D247" s="351"/>
      <c r="E247" s="353"/>
      <c r="F247" s="388"/>
      <c r="G247" s="383"/>
      <c r="H247" s="170"/>
      <c r="I247" s="155" t="s">
        <v>79</v>
      </c>
      <c r="J247" s="209"/>
      <c r="K247" s="209"/>
      <c r="L247" s="209"/>
      <c r="M247" s="209"/>
      <c r="N247" s="218"/>
      <c r="O247" s="218"/>
      <c r="P247" s="218"/>
      <c r="Q247" s="218"/>
      <c r="R247" s="167"/>
      <c r="S247" s="167"/>
      <c r="T247" s="218"/>
      <c r="U247" s="218"/>
      <c r="V247" s="218"/>
      <c r="W247" s="218"/>
      <c r="X247" s="356"/>
      <c r="Y247" s="40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  <c r="BX247" s="96"/>
      <c r="BY247" s="96"/>
      <c r="BZ247" s="96"/>
      <c r="CA247" s="96"/>
      <c r="CB247" s="96"/>
      <c r="CC247" s="96"/>
      <c r="CD247" s="96"/>
      <c r="CE247" s="96"/>
      <c r="CF247" s="96"/>
      <c r="CG247" s="96"/>
      <c r="CH247" s="96"/>
      <c r="CI247" s="96"/>
      <c r="CJ247" s="96"/>
      <c r="CK247" s="96"/>
      <c r="CL247" s="96"/>
      <c r="CM247" s="96"/>
      <c r="CN247" s="96"/>
      <c r="CO247" s="96"/>
      <c r="CP247" s="96"/>
      <c r="CQ247" s="96"/>
      <c r="CR247" s="96"/>
      <c r="CS247" s="96"/>
      <c r="CT247" s="96"/>
      <c r="CU247" s="96"/>
      <c r="CV247" s="96"/>
      <c r="CW247" s="96"/>
      <c r="CX247" s="96"/>
      <c r="CY247" s="96"/>
      <c r="CZ247" s="96"/>
      <c r="DA247" s="96"/>
      <c r="DB247" s="96"/>
      <c r="DC247" s="96"/>
      <c r="DD247" s="96"/>
      <c r="DE247" s="96"/>
      <c r="DF247" s="96"/>
      <c r="DG247" s="96"/>
      <c r="DH247" s="96"/>
      <c r="DI247" s="96"/>
      <c r="DJ247" s="96"/>
      <c r="DK247" s="96"/>
      <c r="DL247" s="96"/>
      <c r="DM247" s="96"/>
      <c r="DN247" s="96"/>
      <c r="DO247" s="96"/>
      <c r="DP247" s="96"/>
      <c r="DQ247" s="96"/>
      <c r="DR247" s="96"/>
      <c r="DS247" s="96"/>
      <c r="DT247" s="96"/>
      <c r="DU247" s="96"/>
      <c r="DV247" s="96"/>
      <c r="DW247" s="96"/>
      <c r="DX247" s="96"/>
      <c r="DY247" s="96"/>
      <c r="DZ247" s="96"/>
      <c r="EA247" s="96"/>
      <c r="EB247" s="96"/>
      <c r="EC247" s="96"/>
      <c r="ED247" s="96"/>
      <c r="EE247" s="96"/>
      <c r="EF247" s="96"/>
      <c r="EG247" s="96"/>
      <c r="EH247" s="96"/>
      <c r="EI247" s="96"/>
      <c r="EJ247" s="96"/>
      <c r="EK247" s="96"/>
      <c r="EL247" s="96"/>
      <c r="EM247" s="96"/>
      <c r="EN247" s="96"/>
      <c r="EO247" s="96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6"/>
      <c r="FL247" s="96"/>
      <c r="FM247" s="96"/>
      <c r="FN247" s="96"/>
      <c r="FO247" s="96"/>
      <c r="FP247" s="96"/>
      <c r="FQ247" s="96"/>
      <c r="FR247" s="96"/>
      <c r="FS247" s="96"/>
      <c r="FT247" s="96"/>
      <c r="FU247" s="96"/>
      <c r="FV247" s="96"/>
      <c r="FW247" s="96"/>
      <c r="FX247" s="96"/>
      <c r="FY247" s="96"/>
      <c r="FZ247" s="96"/>
      <c r="GA247" s="96"/>
      <c r="GB247" s="96"/>
      <c r="GC247" s="96"/>
      <c r="GD247" s="96"/>
      <c r="GE247" s="96"/>
      <c r="GF247" s="96"/>
      <c r="GG247" s="96"/>
      <c r="GH247" s="96"/>
      <c r="GI247" s="96"/>
      <c r="GJ247" s="96"/>
      <c r="GK247" s="96"/>
      <c r="GL247" s="96"/>
      <c r="GM247" s="96"/>
      <c r="GN247" s="96"/>
      <c r="GO247" s="96"/>
      <c r="GP247" s="96"/>
    </row>
    <row r="248" spans="1:198" ht="11.25" customHeight="1">
      <c r="A248" s="349"/>
      <c r="B248" s="350"/>
      <c r="C248" s="351"/>
      <c r="D248" s="351"/>
      <c r="E248" s="353"/>
      <c r="F248" s="388"/>
      <c r="G248" s="383"/>
      <c r="H248" s="170"/>
      <c r="I248" s="160" t="s">
        <v>26</v>
      </c>
      <c r="J248" s="161">
        <f t="shared" ref="J248:M248" si="69">SUM(J244:J247)</f>
        <v>44743</v>
      </c>
      <c r="K248" s="161">
        <f t="shared" si="69"/>
        <v>0</v>
      </c>
      <c r="L248" s="161">
        <f t="shared" si="69"/>
        <v>0</v>
      </c>
      <c r="M248" s="161">
        <f t="shared" si="69"/>
        <v>0</v>
      </c>
      <c r="N248" s="161">
        <f>SUM(N244:N246)</f>
        <v>0</v>
      </c>
      <c r="O248" s="161">
        <f>SUM(O244:O246)</f>
        <v>0</v>
      </c>
      <c r="P248" s="161">
        <f>SUM(P244:P246)</f>
        <v>1000000</v>
      </c>
      <c r="Q248" s="161">
        <f>SUM(Q244:Q246)</f>
        <v>320000</v>
      </c>
      <c r="R248" s="161">
        <f t="shared" ref="R248:S248" si="70">SUM(R244:R246)</f>
        <v>280000</v>
      </c>
      <c r="S248" s="161">
        <f t="shared" si="70"/>
        <v>700000</v>
      </c>
      <c r="T248" s="161"/>
      <c r="U248" s="161"/>
      <c r="V248" s="161"/>
      <c r="W248" s="161"/>
      <c r="X248" s="356"/>
      <c r="Y248" s="40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</row>
    <row r="249" spans="1:198" ht="11.25" customHeight="1">
      <c r="A249" s="349">
        <v>7</v>
      </c>
      <c r="B249" s="350" t="s">
        <v>214</v>
      </c>
      <c r="C249" s="351">
        <v>2023</v>
      </c>
      <c r="D249" s="463">
        <v>2025</v>
      </c>
      <c r="E249" s="353" t="s">
        <v>265</v>
      </c>
      <c r="F249" s="388">
        <f>X249+57825</f>
        <v>1619832</v>
      </c>
      <c r="G249" s="383">
        <v>60016</v>
      </c>
      <c r="H249" s="170">
        <v>6050</v>
      </c>
      <c r="I249" s="155" t="s">
        <v>28</v>
      </c>
      <c r="J249" s="164">
        <f>403998</f>
        <v>403998</v>
      </c>
      <c r="K249" s="167"/>
      <c r="L249" s="164"/>
      <c r="M249" s="321"/>
      <c r="N249" s="157">
        <v>0</v>
      </c>
      <c r="O249" s="241"/>
      <c r="P249" s="164"/>
      <c r="Q249" s="157"/>
      <c r="R249" s="157"/>
      <c r="S249" s="157"/>
      <c r="T249" s="157"/>
      <c r="U249" s="157"/>
      <c r="V249" s="157"/>
      <c r="W249" s="157"/>
      <c r="X249" s="356">
        <f>SUM(L253:W253)</f>
        <v>1562007</v>
      </c>
      <c r="Y249" s="40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</row>
    <row r="250" spans="1:198" ht="15.75" customHeight="1">
      <c r="A250" s="349"/>
      <c r="B250" s="350"/>
      <c r="C250" s="351"/>
      <c r="D250" s="463"/>
      <c r="E250" s="353"/>
      <c r="F250" s="388"/>
      <c r="G250" s="383"/>
      <c r="H250" s="170">
        <v>6370</v>
      </c>
      <c r="I250" s="155" t="s">
        <v>182</v>
      </c>
      <c r="J250" s="158"/>
      <c r="K250" s="158"/>
      <c r="L250" s="158"/>
      <c r="M250" s="157"/>
      <c r="N250" s="157">
        <v>1562007</v>
      </c>
      <c r="O250" s="158"/>
      <c r="P250" s="158"/>
      <c r="Q250" s="158"/>
      <c r="R250" s="158"/>
      <c r="S250" s="158"/>
      <c r="T250" s="158"/>
      <c r="U250" s="158"/>
      <c r="V250" s="158"/>
      <c r="W250" s="158"/>
      <c r="X250" s="356"/>
      <c r="Y250" s="40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96"/>
      <c r="CB250" s="96"/>
      <c r="CC250" s="96"/>
      <c r="CD250" s="96"/>
      <c r="CE250" s="96"/>
      <c r="CF250" s="96"/>
      <c r="CG250" s="96"/>
      <c r="CH250" s="96"/>
      <c r="CI250" s="96"/>
      <c r="CJ250" s="96"/>
      <c r="CK250" s="96"/>
      <c r="CL250" s="96"/>
      <c r="CM250" s="96"/>
      <c r="CN250" s="96"/>
      <c r="CO250" s="96"/>
      <c r="CP250" s="96"/>
      <c r="CQ250" s="96"/>
      <c r="CR250" s="96"/>
      <c r="CS250" s="96"/>
      <c r="CT250" s="96"/>
      <c r="CU250" s="96"/>
      <c r="CV250" s="96"/>
      <c r="CW250" s="96"/>
      <c r="CX250" s="96"/>
      <c r="CY250" s="96"/>
      <c r="CZ250" s="96"/>
      <c r="DA250" s="96"/>
      <c r="DB250" s="96"/>
      <c r="DC250" s="96"/>
      <c r="DD250" s="96"/>
      <c r="DE250" s="96"/>
      <c r="DF250" s="96"/>
      <c r="DG250" s="96"/>
      <c r="DH250" s="96"/>
      <c r="DI250" s="96"/>
      <c r="DJ250" s="96"/>
      <c r="DK250" s="96"/>
      <c r="DL250" s="96"/>
      <c r="DM250" s="96"/>
      <c r="DN250" s="96"/>
      <c r="DO250" s="96"/>
      <c r="DP250" s="96"/>
      <c r="DQ250" s="96"/>
      <c r="DR250" s="96"/>
      <c r="DS250" s="96"/>
      <c r="DT250" s="96"/>
      <c r="DU250" s="96"/>
      <c r="DV250" s="96"/>
      <c r="DW250" s="96"/>
      <c r="DX250" s="96"/>
      <c r="DY250" s="96"/>
      <c r="DZ250" s="96"/>
      <c r="EA250" s="96"/>
      <c r="EB250" s="96"/>
      <c r="EC250" s="96"/>
      <c r="ED250" s="96"/>
      <c r="EE250" s="96"/>
      <c r="EF250" s="96"/>
      <c r="EG250" s="96"/>
      <c r="EH250" s="96"/>
      <c r="EI250" s="96"/>
      <c r="EJ250" s="96"/>
      <c r="EK250" s="96"/>
      <c r="EL250" s="96"/>
      <c r="EM250" s="96"/>
      <c r="EN250" s="96"/>
      <c r="EO250" s="96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6"/>
      <c r="FL250" s="96"/>
      <c r="FM250" s="96"/>
      <c r="FN250" s="96"/>
      <c r="FO250" s="96"/>
      <c r="FP250" s="96"/>
      <c r="FQ250" s="96"/>
      <c r="FR250" s="96"/>
      <c r="FS250" s="96"/>
      <c r="FT250" s="96"/>
      <c r="FU250" s="96"/>
      <c r="FV250" s="96"/>
      <c r="FW250" s="96"/>
      <c r="FX250" s="96"/>
      <c r="FY250" s="96"/>
      <c r="FZ250" s="96"/>
      <c r="GA250" s="96"/>
      <c r="GB250" s="96"/>
      <c r="GC250" s="96"/>
      <c r="GD250" s="96"/>
      <c r="GE250" s="96"/>
      <c r="GF250" s="96"/>
      <c r="GG250" s="96"/>
      <c r="GH250" s="96"/>
      <c r="GI250" s="96"/>
      <c r="GJ250" s="96"/>
      <c r="GK250" s="96"/>
      <c r="GL250" s="96"/>
      <c r="GM250" s="96"/>
      <c r="GN250" s="96"/>
      <c r="GO250" s="96"/>
      <c r="GP250" s="96"/>
    </row>
    <row r="251" spans="1:198" ht="11.25" customHeight="1">
      <c r="A251" s="349"/>
      <c r="B251" s="350"/>
      <c r="C251" s="351"/>
      <c r="D251" s="463"/>
      <c r="E251" s="353"/>
      <c r="F251" s="388"/>
      <c r="G251" s="383"/>
      <c r="H251" s="170"/>
      <c r="I251" s="155" t="s">
        <v>30</v>
      </c>
      <c r="J251" s="158"/>
      <c r="K251" s="158"/>
      <c r="L251" s="158"/>
      <c r="M251" s="157"/>
      <c r="N251" s="157"/>
      <c r="O251" s="158"/>
      <c r="P251" s="158"/>
      <c r="Q251" s="158"/>
      <c r="R251" s="158"/>
      <c r="S251" s="158"/>
      <c r="T251" s="158"/>
      <c r="U251" s="158"/>
      <c r="V251" s="158"/>
      <c r="W251" s="158"/>
      <c r="X251" s="356"/>
      <c r="Y251" s="40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96"/>
      <c r="CB251" s="96"/>
      <c r="CC251" s="96"/>
      <c r="CD251" s="96"/>
      <c r="CE251" s="96"/>
      <c r="CF251" s="96"/>
      <c r="CG251" s="96"/>
      <c r="CH251" s="96"/>
      <c r="CI251" s="96"/>
      <c r="CJ251" s="96"/>
      <c r="CK251" s="96"/>
      <c r="CL251" s="96"/>
      <c r="CM251" s="96"/>
      <c r="CN251" s="96"/>
      <c r="CO251" s="96"/>
      <c r="CP251" s="96"/>
      <c r="CQ251" s="96"/>
      <c r="CR251" s="96"/>
      <c r="CS251" s="96"/>
      <c r="CT251" s="96"/>
      <c r="CU251" s="96"/>
      <c r="CV251" s="96"/>
      <c r="CW251" s="96"/>
      <c r="CX251" s="96"/>
      <c r="CY251" s="96"/>
      <c r="CZ251" s="96"/>
      <c r="DA251" s="96"/>
      <c r="DB251" s="96"/>
      <c r="DC251" s="96"/>
      <c r="DD251" s="96"/>
      <c r="DE251" s="96"/>
      <c r="DF251" s="96"/>
      <c r="DG251" s="96"/>
      <c r="DH251" s="96"/>
      <c r="DI251" s="96"/>
      <c r="DJ251" s="96"/>
      <c r="DK251" s="96"/>
      <c r="DL251" s="96"/>
      <c r="DM251" s="96"/>
      <c r="DN251" s="96"/>
      <c r="DO251" s="96"/>
      <c r="DP251" s="96"/>
      <c r="DQ251" s="96"/>
      <c r="DR251" s="96"/>
      <c r="DS251" s="96"/>
      <c r="DT251" s="96"/>
      <c r="DU251" s="96"/>
      <c r="DV251" s="96"/>
      <c r="DW251" s="96"/>
      <c r="DX251" s="96"/>
      <c r="DY251" s="96"/>
      <c r="DZ251" s="96"/>
      <c r="EA251" s="96"/>
      <c r="EB251" s="96"/>
      <c r="EC251" s="96"/>
      <c r="ED251" s="96"/>
      <c r="EE251" s="96"/>
      <c r="EF251" s="96"/>
      <c r="EG251" s="96"/>
      <c r="EH251" s="96"/>
      <c r="EI251" s="96"/>
      <c r="EJ251" s="96"/>
      <c r="EK251" s="96"/>
      <c r="EL251" s="96"/>
      <c r="EM251" s="96"/>
      <c r="EN251" s="96"/>
      <c r="EO251" s="96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6"/>
      <c r="FL251" s="96"/>
      <c r="FM251" s="96"/>
      <c r="FN251" s="96"/>
      <c r="FO251" s="96"/>
      <c r="FP251" s="96"/>
      <c r="FQ251" s="96"/>
      <c r="FR251" s="96"/>
      <c r="FS251" s="96"/>
      <c r="FT251" s="96"/>
      <c r="FU251" s="96"/>
      <c r="FV251" s="96"/>
      <c r="FW251" s="96"/>
      <c r="FX251" s="96"/>
      <c r="FY251" s="96"/>
      <c r="FZ251" s="96"/>
      <c r="GA251" s="96"/>
      <c r="GB251" s="96"/>
      <c r="GC251" s="96"/>
      <c r="GD251" s="96"/>
      <c r="GE251" s="96"/>
      <c r="GF251" s="96"/>
      <c r="GG251" s="96"/>
      <c r="GH251" s="96"/>
      <c r="GI251" s="96"/>
      <c r="GJ251" s="96"/>
      <c r="GK251" s="96"/>
      <c r="GL251" s="96"/>
      <c r="GM251" s="96"/>
      <c r="GN251" s="96"/>
      <c r="GO251" s="96"/>
      <c r="GP251" s="96"/>
    </row>
    <row r="252" spans="1:198" ht="11.25" customHeight="1">
      <c r="A252" s="349"/>
      <c r="B252" s="350"/>
      <c r="C252" s="351"/>
      <c r="D252" s="463"/>
      <c r="E252" s="353"/>
      <c r="F252" s="388"/>
      <c r="G252" s="383"/>
      <c r="H252" s="170"/>
      <c r="I252" s="155" t="s">
        <v>33</v>
      </c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  <c r="U252" s="158"/>
      <c r="V252" s="158"/>
      <c r="W252" s="158"/>
      <c r="X252" s="356"/>
      <c r="Y252" s="40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96"/>
      <c r="CB252" s="96"/>
      <c r="CC252" s="96"/>
      <c r="CD252" s="96"/>
      <c r="CE252" s="96"/>
      <c r="CF252" s="96"/>
      <c r="CG252" s="96"/>
      <c r="CH252" s="96"/>
      <c r="CI252" s="96"/>
      <c r="CJ252" s="96"/>
      <c r="CK252" s="96"/>
      <c r="CL252" s="96"/>
      <c r="CM252" s="96"/>
      <c r="CN252" s="96"/>
      <c r="CO252" s="96"/>
      <c r="CP252" s="96"/>
      <c r="CQ252" s="96"/>
      <c r="CR252" s="96"/>
      <c r="CS252" s="96"/>
      <c r="CT252" s="96"/>
      <c r="CU252" s="96"/>
      <c r="CV252" s="96"/>
      <c r="CW252" s="96"/>
      <c r="CX252" s="96"/>
      <c r="CY252" s="96"/>
      <c r="CZ252" s="96"/>
      <c r="DA252" s="96"/>
      <c r="DB252" s="96"/>
      <c r="DC252" s="96"/>
      <c r="DD252" s="96"/>
      <c r="DE252" s="96"/>
      <c r="DF252" s="96"/>
      <c r="DG252" s="96"/>
      <c r="DH252" s="96"/>
      <c r="DI252" s="96"/>
      <c r="DJ252" s="96"/>
      <c r="DK252" s="96"/>
      <c r="DL252" s="96"/>
      <c r="DM252" s="96"/>
      <c r="DN252" s="96"/>
      <c r="DO252" s="96"/>
      <c r="DP252" s="96"/>
      <c r="DQ252" s="96"/>
      <c r="DR252" s="96"/>
      <c r="DS252" s="96"/>
      <c r="DT252" s="96"/>
      <c r="DU252" s="96"/>
      <c r="DV252" s="96"/>
      <c r="DW252" s="96"/>
      <c r="DX252" s="96"/>
      <c r="DY252" s="96"/>
      <c r="DZ252" s="96"/>
      <c r="EA252" s="96"/>
      <c r="EB252" s="96"/>
      <c r="EC252" s="96"/>
      <c r="ED252" s="96"/>
      <c r="EE252" s="96"/>
      <c r="EF252" s="96"/>
      <c r="EG252" s="96"/>
      <c r="EH252" s="96"/>
      <c r="EI252" s="96"/>
      <c r="EJ252" s="96"/>
      <c r="EK252" s="96"/>
      <c r="EL252" s="96"/>
      <c r="EM252" s="96"/>
      <c r="EN252" s="96"/>
      <c r="EO252" s="96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6"/>
      <c r="FL252" s="96"/>
      <c r="FM252" s="96"/>
      <c r="FN252" s="96"/>
      <c r="FO252" s="96"/>
      <c r="FP252" s="96"/>
      <c r="FQ252" s="96"/>
      <c r="FR252" s="96"/>
      <c r="FS252" s="96"/>
      <c r="FT252" s="96"/>
      <c r="FU252" s="96"/>
      <c r="FV252" s="96"/>
      <c r="FW252" s="96"/>
      <c r="FX252" s="96"/>
      <c r="FY252" s="96"/>
      <c r="FZ252" s="96"/>
      <c r="GA252" s="96"/>
      <c r="GB252" s="96"/>
      <c r="GC252" s="96"/>
      <c r="GD252" s="96"/>
      <c r="GE252" s="96"/>
      <c r="GF252" s="96"/>
      <c r="GG252" s="96"/>
      <c r="GH252" s="96"/>
      <c r="GI252" s="96"/>
      <c r="GJ252" s="96"/>
      <c r="GK252" s="96"/>
      <c r="GL252" s="96"/>
      <c r="GM252" s="96"/>
      <c r="GN252" s="96"/>
      <c r="GO252" s="96"/>
      <c r="GP252" s="96"/>
    </row>
    <row r="253" spans="1:198" ht="11.25" customHeight="1">
      <c r="A253" s="349"/>
      <c r="B253" s="350"/>
      <c r="C253" s="351"/>
      <c r="D253" s="463"/>
      <c r="E253" s="353"/>
      <c r="F253" s="388"/>
      <c r="G253" s="383"/>
      <c r="H253" s="170"/>
      <c r="I253" s="160" t="s">
        <v>26</v>
      </c>
      <c r="J253" s="161">
        <f>SUM(J249:J252)</f>
        <v>403998</v>
      </c>
      <c r="K253" s="161">
        <f t="shared" ref="K253" si="71">SUM(K249:K252)</f>
        <v>0</v>
      </c>
      <c r="L253" s="161">
        <f>SUM(L249:L252)</f>
        <v>0</v>
      </c>
      <c r="M253" s="161">
        <f t="shared" ref="M253:N253" si="72">SUM(M249:M252)</f>
        <v>0</v>
      </c>
      <c r="N253" s="161">
        <f t="shared" si="72"/>
        <v>1562007</v>
      </c>
      <c r="O253" s="162">
        <f>SUM(O249:O252)</f>
        <v>0</v>
      </c>
      <c r="P253" s="162">
        <f>SUM(P249:P252)</f>
        <v>0</v>
      </c>
      <c r="Q253" s="162"/>
      <c r="R253" s="162"/>
      <c r="S253" s="162"/>
      <c r="T253" s="162"/>
      <c r="U253" s="162"/>
      <c r="V253" s="162"/>
      <c r="W253" s="162"/>
      <c r="X253" s="356"/>
      <c r="Y253" s="40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96"/>
      <c r="CB253" s="96"/>
      <c r="CC253" s="96"/>
      <c r="CD253" s="96"/>
      <c r="CE253" s="96"/>
      <c r="CF253" s="96"/>
      <c r="CG253" s="96"/>
      <c r="CH253" s="96"/>
      <c r="CI253" s="96"/>
      <c r="CJ253" s="96"/>
      <c r="CK253" s="96"/>
      <c r="CL253" s="96"/>
      <c r="CM253" s="96"/>
      <c r="CN253" s="96"/>
      <c r="CO253" s="96"/>
      <c r="CP253" s="96"/>
      <c r="CQ253" s="96"/>
      <c r="CR253" s="96"/>
      <c r="CS253" s="96"/>
      <c r="CT253" s="96"/>
      <c r="CU253" s="96"/>
      <c r="CV253" s="96"/>
      <c r="CW253" s="96"/>
      <c r="CX253" s="96"/>
      <c r="CY253" s="96"/>
      <c r="CZ253" s="96"/>
      <c r="DA253" s="96"/>
      <c r="DB253" s="96"/>
      <c r="DC253" s="96"/>
      <c r="DD253" s="96"/>
      <c r="DE253" s="96"/>
      <c r="DF253" s="96"/>
      <c r="DG253" s="96"/>
      <c r="DH253" s="96"/>
      <c r="DI253" s="96"/>
      <c r="DJ253" s="96"/>
      <c r="DK253" s="96"/>
      <c r="DL253" s="96"/>
      <c r="DM253" s="96"/>
      <c r="DN253" s="96"/>
      <c r="DO253" s="96"/>
      <c r="DP253" s="96"/>
      <c r="DQ253" s="96"/>
      <c r="DR253" s="96"/>
      <c r="DS253" s="96"/>
      <c r="DT253" s="96"/>
      <c r="DU253" s="96"/>
      <c r="DV253" s="96"/>
      <c r="DW253" s="96"/>
      <c r="DX253" s="96"/>
      <c r="DY253" s="96"/>
      <c r="DZ253" s="96"/>
      <c r="EA253" s="96"/>
      <c r="EB253" s="96"/>
      <c r="EC253" s="96"/>
      <c r="ED253" s="96"/>
      <c r="EE253" s="96"/>
      <c r="EF253" s="96"/>
      <c r="EG253" s="96"/>
      <c r="EH253" s="96"/>
      <c r="EI253" s="96"/>
      <c r="EJ253" s="96"/>
      <c r="EK253" s="96"/>
      <c r="EL253" s="96"/>
      <c r="EM253" s="96"/>
      <c r="EN253" s="96"/>
      <c r="EO253" s="96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6"/>
      <c r="FL253" s="96"/>
      <c r="FM253" s="96"/>
      <c r="FN253" s="96"/>
      <c r="FO253" s="96"/>
      <c r="FP253" s="96"/>
      <c r="FQ253" s="96"/>
      <c r="FR253" s="96"/>
      <c r="FS253" s="96"/>
      <c r="FT253" s="96"/>
      <c r="FU253" s="96"/>
      <c r="FV253" s="96"/>
      <c r="FW253" s="96"/>
      <c r="FX253" s="96"/>
      <c r="FY253" s="96"/>
      <c r="FZ253" s="96"/>
      <c r="GA253" s="96"/>
      <c r="GB253" s="96"/>
      <c r="GC253" s="96"/>
      <c r="GD253" s="96"/>
      <c r="GE253" s="96"/>
      <c r="GF253" s="96"/>
      <c r="GG253" s="96"/>
      <c r="GH253" s="96"/>
      <c r="GI253" s="96"/>
      <c r="GJ253" s="96"/>
      <c r="GK253" s="96"/>
      <c r="GL253" s="96"/>
      <c r="GM253" s="96"/>
      <c r="GN253" s="96"/>
      <c r="GO253" s="96"/>
      <c r="GP253" s="96"/>
    </row>
    <row r="254" spans="1:198" ht="11.25" customHeight="1">
      <c r="A254" s="349">
        <v>8</v>
      </c>
      <c r="B254" s="350" t="s">
        <v>216</v>
      </c>
      <c r="C254" s="351">
        <v>2024</v>
      </c>
      <c r="D254" s="351">
        <v>2027</v>
      </c>
      <c r="E254" s="353" t="s">
        <v>265</v>
      </c>
      <c r="F254" s="388">
        <f>X254</f>
        <v>835000</v>
      </c>
      <c r="G254" s="383">
        <v>60016</v>
      </c>
      <c r="H254" s="170">
        <v>6050</v>
      </c>
      <c r="I254" s="155" t="s">
        <v>28</v>
      </c>
      <c r="J254" s="164">
        <f>403998</f>
        <v>403998</v>
      </c>
      <c r="K254" s="167"/>
      <c r="L254" s="164"/>
      <c r="M254" s="157"/>
      <c r="N254" s="164">
        <v>35000</v>
      </c>
      <c r="O254" s="164">
        <v>100000</v>
      </c>
      <c r="P254" s="164">
        <v>700000</v>
      </c>
      <c r="Q254" s="157"/>
      <c r="R254" s="157"/>
      <c r="S254" s="157"/>
      <c r="T254" s="157"/>
      <c r="U254" s="157"/>
      <c r="V254" s="157"/>
      <c r="W254" s="157"/>
      <c r="X254" s="356">
        <f>SUM(L258:W258)</f>
        <v>835000</v>
      </c>
      <c r="Y254" s="141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96"/>
      <c r="CB254" s="96"/>
      <c r="CC254" s="96"/>
      <c r="CD254" s="96"/>
      <c r="CE254" s="96"/>
      <c r="CF254" s="96"/>
      <c r="CG254" s="96"/>
      <c r="CH254" s="96"/>
      <c r="CI254" s="96"/>
      <c r="CJ254" s="96"/>
      <c r="CK254" s="96"/>
      <c r="CL254" s="96"/>
      <c r="CM254" s="96"/>
      <c r="CN254" s="96"/>
      <c r="CO254" s="96"/>
      <c r="CP254" s="96"/>
      <c r="CQ254" s="96"/>
      <c r="CR254" s="96"/>
      <c r="CS254" s="96"/>
      <c r="CT254" s="96"/>
      <c r="CU254" s="96"/>
      <c r="CV254" s="96"/>
      <c r="CW254" s="96"/>
      <c r="CX254" s="96"/>
      <c r="CY254" s="96"/>
      <c r="CZ254" s="96"/>
      <c r="DA254" s="96"/>
      <c r="DB254" s="96"/>
      <c r="DC254" s="96"/>
      <c r="DD254" s="96"/>
      <c r="DE254" s="96"/>
      <c r="DF254" s="96"/>
      <c r="DG254" s="96"/>
      <c r="DH254" s="96"/>
      <c r="DI254" s="96"/>
      <c r="DJ254" s="96"/>
      <c r="DK254" s="96"/>
      <c r="DL254" s="96"/>
      <c r="DM254" s="96"/>
      <c r="DN254" s="96"/>
      <c r="DO254" s="96"/>
      <c r="DP254" s="96"/>
      <c r="DQ254" s="96"/>
      <c r="DR254" s="96"/>
      <c r="DS254" s="96"/>
      <c r="DT254" s="96"/>
      <c r="DU254" s="96"/>
      <c r="DV254" s="96"/>
      <c r="DW254" s="96"/>
      <c r="DX254" s="96"/>
      <c r="DY254" s="96"/>
      <c r="DZ254" s="96"/>
      <c r="EA254" s="96"/>
      <c r="EB254" s="96"/>
      <c r="EC254" s="96"/>
      <c r="ED254" s="96"/>
      <c r="EE254" s="96"/>
      <c r="EF254" s="96"/>
      <c r="EG254" s="96"/>
      <c r="EH254" s="96"/>
      <c r="EI254" s="96"/>
      <c r="EJ254" s="96"/>
      <c r="EK254" s="96"/>
      <c r="EL254" s="96"/>
      <c r="EM254" s="96"/>
      <c r="EN254" s="96"/>
      <c r="EO254" s="96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6"/>
      <c r="FL254" s="96"/>
      <c r="FM254" s="96"/>
      <c r="FN254" s="96"/>
      <c r="FO254" s="96"/>
      <c r="FP254" s="96"/>
      <c r="FQ254" s="96"/>
      <c r="FR254" s="96"/>
      <c r="FS254" s="96"/>
      <c r="FT254" s="96"/>
      <c r="FU254" s="96"/>
      <c r="FV254" s="96"/>
      <c r="FW254" s="96"/>
      <c r="FX254" s="96"/>
      <c r="FY254" s="96"/>
      <c r="FZ254" s="96"/>
      <c r="GA254" s="96"/>
      <c r="GB254" s="96"/>
      <c r="GC254" s="96"/>
      <c r="GD254" s="96"/>
      <c r="GE254" s="96"/>
      <c r="GF254" s="96"/>
      <c r="GG254" s="96"/>
      <c r="GH254" s="96"/>
      <c r="GI254" s="96"/>
      <c r="GJ254" s="96"/>
      <c r="GK254" s="96"/>
      <c r="GL254" s="96"/>
      <c r="GM254" s="96"/>
      <c r="GN254" s="96"/>
      <c r="GO254" s="96"/>
      <c r="GP254" s="96"/>
    </row>
    <row r="255" spans="1:198" ht="11.25" customHeight="1">
      <c r="A255" s="349"/>
      <c r="B255" s="350"/>
      <c r="C255" s="351"/>
      <c r="D255" s="351"/>
      <c r="E255" s="353"/>
      <c r="F255" s="388"/>
      <c r="G255" s="383"/>
      <c r="H255" s="170"/>
      <c r="I255" s="155" t="s">
        <v>31</v>
      </c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  <c r="U255" s="158"/>
      <c r="V255" s="158"/>
      <c r="W255" s="158"/>
      <c r="X255" s="356"/>
      <c r="Y255" s="40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96"/>
      <c r="CB255" s="96"/>
      <c r="CC255" s="96"/>
      <c r="CD255" s="96"/>
      <c r="CE255" s="96"/>
      <c r="CF255" s="96"/>
      <c r="CG255" s="96"/>
      <c r="CH255" s="96"/>
      <c r="CI255" s="96"/>
      <c r="CJ255" s="96"/>
      <c r="CK255" s="96"/>
      <c r="CL255" s="96"/>
      <c r="CM255" s="96"/>
      <c r="CN255" s="96"/>
      <c r="CO255" s="96"/>
      <c r="CP255" s="96"/>
      <c r="CQ255" s="96"/>
      <c r="CR255" s="96"/>
      <c r="CS255" s="96"/>
      <c r="CT255" s="96"/>
      <c r="CU255" s="96"/>
      <c r="CV255" s="96"/>
      <c r="CW255" s="96"/>
      <c r="CX255" s="96"/>
      <c r="CY255" s="96"/>
      <c r="CZ255" s="96"/>
      <c r="DA255" s="96"/>
      <c r="DB255" s="96"/>
      <c r="DC255" s="96"/>
      <c r="DD255" s="96"/>
      <c r="DE255" s="96"/>
      <c r="DF255" s="96"/>
      <c r="DG255" s="96"/>
      <c r="DH255" s="96"/>
      <c r="DI255" s="96"/>
      <c r="DJ255" s="96"/>
      <c r="DK255" s="96"/>
      <c r="DL255" s="96"/>
      <c r="DM255" s="96"/>
      <c r="DN255" s="96"/>
      <c r="DO255" s="96"/>
      <c r="DP255" s="96"/>
      <c r="DQ255" s="96"/>
      <c r="DR255" s="96"/>
      <c r="DS255" s="96"/>
      <c r="DT255" s="96"/>
      <c r="DU255" s="96"/>
      <c r="DV255" s="96"/>
      <c r="DW255" s="96"/>
      <c r="DX255" s="96"/>
      <c r="DY255" s="96"/>
      <c r="DZ255" s="96"/>
      <c r="EA255" s="96"/>
      <c r="EB255" s="96"/>
      <c r="EC255" s="96"/>
      <c r="ED255" s="96"/>
      <c r="EE255" s="96"/>
      <c r="EF255" s="96"/>
      <c r="EG255" s="96"/>
      <c r="EH255" s="96"/>
      <c r="EI255" s="96"/>
      <c r="EJ255" s="96"/>
      <c r="EK255" s="96"/>
      <c r="EL255" s="96"/>
      <c r="EM255" s="96"/>
      <c r="EN255" s="96"/>
      <c r="EO255" s="96"/>
      <c r="EP255" s="96"/>
      <c r="EQ255" s="96"/>
      <c r="ER255" s="96"/>
      <c r="ES255" s="96"/>
      <c r="ET255" s="96"/>
      <c r="EU255" s="96"/>
      <c r="EV255" s="96"/>
      <c r="EW255" s="96"/>
      <c r="EX255" s="96"/>
      <c r="EY255" s="96"/>
      <c r="EZ255" s="96"/>
      <c r="FA255" s="96"/>
      <c r="FB255" s="96"/>
      <c r="FC255" s="96"/>
      <c r="FD255" s="96"/>
      <c r="FE255" s="96"/>
      <c r="FF255" s="96"/>
      <c r="FG255" s="96"/>
      <c r="FH255" s="96"/>
      <c r="FI255" s="96"/>
      <c r="FJ255" s="96"/>
      <c r="FK255" s="96"/>
      <c r="FL255" s="96"/>
      <c r="FM255" s="96"/>
      <c r="FN255" s="96"/>
      <c r="FO255" s="96"/>
      <c r="FP255" s="96"/>
      <c r="FQ255" s="96"/>
      <c r="FR255" s="96"/>
      <c r="FS255" s="96"/>
      <c r="FT255" s="96"/>
      <c r="FU255" s="96"/>
      <c r="FV255" s="96"/>
      <c r="FW255" s="96"/>
      <c r="FX255" s="96"/>
      <c r="FY255" s="96"/>
      <c r="FZ255" s="96"/>
      <c r="GA255" s="96"/>
      <c r="GB255" s="96"/>
      <c r="GC255" s="96"/>
      <c r="GD255" s="96"/>
      <c r="GE255" s="96"/>
      <c r="GF255" s="96"/>
      <c r="GG255" s="96"/>
      <c r="GH255" s="96"/>
      <c r="GI255" s="96"/>
      <c r="GJ255" s="96"/>
      <c r="GK255" s="96"/>
      <c r="GL255" s="96"/>
      <c r="GM255" s="96"/>
      <c r="GN255" s="96"/>
      <c r="GO255" s="96"/>
      <c r="GP255" s="96"/>
    </row>
    <row r="256" spans="1:198" ht="11.25" customHeight="1">
      <c r="A256" s="349"/>
      <c r="B256" s="350"/>
      <c r="C256" s="351"/>
      <c r="D256" s="351"/>
      <c r="E256" s="353"/>
      <c r="F256" s="388"/>
      <c r="G256" s="383"/>
      <c r="H256" s="170"/>
      <c r="I256" s="155" t="s">
        <v>30</v>
      </c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  <c r="U256" s="158"/>
      <c r="V256" s="158"/>
      <c r="W256" s="158"/>
      <c r="X256" s="356"/>
      <c r="Y256" s="40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96"/>
      <c r="CB256" s="96"/>
      <c r="CC256" s="96"/>
      <c r="CD256" s="96"/>
      <c r="CE256" s="96"/>
      <c r="CF256" s="96"/>
      <c r="CG256" s="96"/>
      <c r="CH256" s="96"/>
      <c r="CI256" s="96"/>
      <c r="CJ256" s="96"/>
      <c r="CK256" s="96"/>
      <c r="CL256" s="96"/>
      <c r="CM256" s="96"/>
      <c r="CN256" s="96"/>
      <c r="CO256" s="96"/>
      <c r="CP256" s="96"/>
      <c r="CQ256" s="96"/>
      <c r="CR256" s="96"/>
      <c r="CS256" s="96"/>
      <c r="CT256" s="96"/>
      <c r="CU256" s="96"/>
      <c r="CV256" s="96"/>
      <c r="CW256" s="96"/>
      <c r="CX256" s="96"/>
      <c r="CY256" s="96"/>
      <c r="CZ256" s="96"/>
      <c r="DA256" s="96"/>
      <c r="DB256" s="96"/>
      <c r="DC256" s="96"/>
      <c r="DD256" s="96"/>
      <c r="DE256" s="96"/>
      <c r="DF256" s="96"/>
      <c r="DG256" s="96"/>
      <c r="DH256" s="96"/>
      <c r="DI256" s="96"/>
      <c r="DJ256" s="96"/>
      <c r="DK256" s="96"/>
      <c r="DL256" s="96"/>
      <c r="DM256" s="96"/>
      <c r="DN256" s="96"/>
      <c r="DO256" s="96"/>
      <c r="DP256" s="96"/>
      <c r="DQ256" s="96"/>
      <c r="DR256" s="96"/>
      <c r="DS256" s="96"/>
      <c r="DT256" s="96"/>
      <c r="DU256" s="96"/>
      <c r="DV256" s="96"/>
      <c r="DW256" s="96"/>
      <c r="DX256" s="96"/>
      <c r="DY256" s="96"/>
      <c r="DZ256" s="96"/>
      <c r="EA256" s="96"/>
      <c r="EB256" s="96"/>
      <c r="EC256" s="96"/>
      <c r="ED256" s="96"/>
      <c r="EE256" s="96"/>
      <c r="EF256" s="96"/>
      <c r="EG256" s="96"/>
      <c r="EH256" s="96"/>
      <c r="EI256" s="96"/>
      <c r="EJ256" s="96"/>
      <c r="EK256" s="96"/>
      <c r="EL256" s="96"/>
      <c r="EM256" s="96"/>
      <c r="EN256" s="96"/>
      <c r="EO256" s="96"/>
      <c r="EP256" s="96"/>
      <c r="EQ256" s="96"/>
      <c r="ER256" s="96"/>
      <c r="ES256" s="96"/>
      <c r="ET256" s="96"/>
      <c r="EU256" s="96"/>
      <c r="EV256" s="96"/>
      <c r="EW256" s="96"/>
      <c r="EX256" s="96"/>
      <c r="EY256" s="96"/>
      <c r="EZ256" s="96"/>
      <c r="FA256" s="96"/>
      <c r="FB256" s="96"/>
      <c r="FC256" s="96"/>
      <c r="FD256" s="96"/>
      <c r="FE256" s="96"/>
      <c r="FF256" s="96"/>
      <c r="FG256" s="96"/>
      <c r="FH256" s="96"/>
      <c r="FI256" s="96"/>
      <c r="FJ256" s="96"/>
      <c r="FK256" s="96"/>
      <c r="FL256" s="96"/>
      <c r="FM256" s="96"/>
      <c r="FN256" s="96"/>
      <c r="FO256" s="96"/>
      <c r="FP256" s="96"/>
      <c r="FQ256" s="96"/>
      <c r="FR256" s="96"/>
      <c r="FS256" s="96"/>
      <c r="FT256" s="96"/>
      <c r="FU256" s="96"/>
      <c r="FV256" s="96"/>
      <c r="FW256" s="96"/>
      <c r="FX256" s="96"/>
      <c r="FY256" s="96"/>
      <c r="FZ256" s="96"/>
      <c r="GA256" s="96"/>
      <c r="GB256" s="96"/>
      <c r="GC256" s="96"/>
      <c r="GD256" s="96"/>
      <c r="GE256" s="96"/>
      <c r="GF256" s="96"/>
      <c r="GG256" s="96"/>
      <c r="GH256" s="96"/>
      <c r="GI256" s="96"/>
      <c r="GJ256" s="96"/>
      <c r="GK256" s="96"/>
      <c r="GL256" s="96"/>
      <c r="GM256" s="96"/>
      <c r="GN256" s="96"/>
      <c r="GO256" s="96"/>
      <c r="GP256" s="96"/>
    </row>
    <row r="257" spans="1:198" ht="11.25" customHeight="1">
      <c r="A257" s="349"/>
      <c r="B257" s="350"/>
      <c r="C257" s="351"/>
      <c r="D257" s="351"/>
      <c r="E257" s="353"/>
      <c r="F257" s="388"/>
      <c r="G257" s="383"/>
      <c r="H257" s="170"/>
      <c r="I257" s="155" t="s">
        <v>33</v>
      </c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356"/>
      <c r="Y257" s="40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96"/>
      <c r="CB257" s="96"/>
      <c r="CC257" s="96"/>
      <c r="CD257" s="96"/>
      <c r="CE257" s="96"/>
      <c r="CF257" s="96"/>
      <c r="CG257" s="96"/>
      <c r="CH257" s="96"/>
      <c r="CI257" s="96"/>
      <c r="CJ257" s="96"/>
      <c r="CK257" s="96"/>
      <c r="CL257" s="96"/>
      <c r="CM257" s="96"/>
      <c r="CN257" s="96"/>
      <c r="CO257" s="96"/>
      <c r="CP257" s="96"/>
      <c r="CQ257" s="96"/>
      <c r="CR257" s="96"/>
      <c r="CS257" s="96"/>
      <c r="CT257" s="96"/>
      <c r="CU257" s="96"/>
      <c r="CV257" s="96"/>
      <c r="CW257" s="96"/>
      <c r="CX257" s="96"/>
      <c r="CY257" s="96"/>
      <c r="CZ257" s="96"/>
      <c r="DA257" s="96"/>
      <c r="DB257" s="96"/>
      <c r="DC257" s="96"/>
      <c r="DD257" s="96"/>
      <c r="DE257" s="96"/>
      <c r="DF257" s="96"/>
      <c r="DG257" s="96"/>
      <c r="DH257" s="96"/>
      <c r="DI257" s="96"/>
      <c r="DJ257" s="96"/>
      <c r="DK257" s="96"/>
      <c r="DL257" s="96"/>
      <c r="DM257" s="96"/>
      <c r="DN257" s="96"/>
      <c r="DO257" s="96"/>
      <c r="DP257" s="96"/>
      <c r="DQ257" s="96"/>
      <c r="DR257" s="96"/>
      <c r="DS257" s="96"/>
      <c r="DT257" s="96"/>
      <c r="DU257" s="96"/>
      <c r="DV257" s="96"/>
      <c r="DW257" s="96"/>
      <c r="DX257" s="96"/>
      <c r="DY257" s="96"/>
      <c r="DZ257" s="96"/>
      <c r="EA257" s="96"/>
      <c r="EB257" s="96"/>
      <c r="EC257" s="96"/>
      <c r="ED257" s="96"/>
      <c r="EE257" s="96"/>
      <c r="EF257" s="96"/>
      <c r="EG257" s="96"/>
      <c r="EH257" s="96"/>
      <c r="EI257" s="96"/>
      <c r="EJ257" s="96"/>
      <c r="EK257" s="96"/>
      <c r="EL257" s="96"/>
      <c r="EM257" s="96"/>
      <c r="EN257" s="96"/>
      <c r="EO257" s="96"/>
      <c r="EP257" s="96"/>
      <c r="EQ257" s="96"/>
      <c r="ER257" s="96"/>
      <c r="ES257" s="96"/>
      <c r="ET257" s="96"/>
      <c r="EU257" s="96"/>
      <c r="EV257" s="96"/>
      <c r="EW257" s="96"/>
      <c r="EX257" s="96"/>
      <c r="EY257" s="96"/>
      <c r="EZ257" s="96"/>
      <c r="FA257" s="96"/>
      <c r="FB257" s="96"/>
      <c r="FC257" s="96"/>
      <c r="FD257" s="96"/>
      <c r="FE257" s="96"/>
      <c r="FF257" s="96"/>
      <c r="FG257" s="96"/>
      <c r="FH257" s="96"/>
      <c r="FI257" s="96"/>
      <c r="FJ257" s="96"/>
      <c r="FK257" s="96"/>
      <c r="FL257" s="96"/>
      <c r="FM257" s="96"/>
      <c r="FN257" s="96"/>
      <c r="FO257" s="96"/>
      <c r="FP257" s="96"/>
      <c r="FQ257" s="96"/>
      <c r="FR257" s="96"/>
      <c r="FS257" s="96"/>
      <c r="FT257" s="96"/>
      <c r="FU257" s="96"/>
      <c r="FV257" s="96"/>
      <c r="FW257" s="96"/>
      <c r="FX257" s="96"/>
      <c r="FY257" s="96"/>
      <c r="FZ257" s="96"/>
      <c r="GA257" s="96"/>
      <c r="GB257" s="96"/>
      <c r="GC257" s="96"/>
      <c r="GD257" s="96"/>
      <c r="GE257" s="96"/>
      <c r="GF257" s="96"/>
      <c r="GG257" s="96"/>
      <c r="GH257" s="96"/>
      <c r="GI257" s="96"/>
      <c r="GJ257" s="96"/>
      <c r="GK257" s="96"/>
      <c r="GL257" s="96"/>
      <c r="GM257" s="96"/>
      <c r="GN257" s="96"/>
      <c r="GO257" s="96"/>
      <c r="GP257" s="96"/>
    </row>
    <row r="258" spans="1:198" ht="11.25" customHeight="1">
      <c r="A258" s="349"/>
      <c r="B258" s="350"/>
      <c r="C258" s="351"/>
      <c r="D258" s="351"/>
      <c r="E258" s="353"/>
      <c r="F258" s="388"/>
      <c r="G258" s="383"/>
      <c r="H258" s="170"/>
      <c r="I258" s="160" t="s">
        <v>26</v>
      </c>
      <c r="J258" s="161">
        <f>SUM(J254:J257)</f>
        <v>403998</v>
      </c>
      <c r="K258" s="161">
        <f t="shared" ref="K258:N258" si="73">SUM(K254:K257)</f>
        <v>0</v>
      </c>
      <c r="L258" s="161">
        <f>SUM(L254:L257)</f>
        <v>0</v>
      </c>
      <c r="M258" s="161">
        <f t="shared" si="73"/>
        <v>0</v>
      </c>
      <c r="N258" s="161">
        <f t="shared" si="73"/>
        <v>35000</v>
      </c>
      <c r="O258" s="162">
        <f>SUM(O254:O257)</f>
        <v>100000</v>
      </c>
      <c r="P258" s="162">
        <f>SUM(P254:P257)</f>
        <v>700000</v>
      </c>
      <c r="Q258" s="162"/>
      <c r="R258" s="162"/>
      <c r="S258" s="162"/>
      <c r="T258" s="162"/>
      <c r="U258" s="162"/>
      <c r="V258" s="162"/>
      <c r="W258" s="162"/>
      <c r="X258" s="356"/>
      <c r="Y258" s="40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96"/>
      <c r="CB258" s="96"/>
      <c r="CC258" s="96"/>
      <c r="CD258" s="96"/>
      <c r="CE258" s="96"/>
      <c r="CF258" s="96"/>
      <c r="CG258" s="96"/>
      <c r="CH258" s="96"/>
      <c r="CI258" s="96"/>
      <c r="CJ258" s="96"/>
      <c r="CK258" s="96"/>
      <c r="CL258" s="96"/>
      <c r="CM258" s="96"/>
      <c r="CN258" s="96"/>
      <c r="CO258" s="96"/>
      <c r="CP258" s="96"/>
      <c r="CQ258" s="96"/>
      <c r="CR258" s="96"/>
      <c r="CS258" s="96"/>
      <c r="CT258" s="96"/>
      <c r="CU258" s="96"/>
      <c r="CV258" s="96"/>
      <c r="CW258" s="96"/>
      <c r="CX258" s="96"/>
      <c r="CY258" s="96"/>
      <c r="CZ258" s="96"/>
      <c r="DA258" s="96"/>
      <c r="DB258" s="96"/>
      <c r="DC258" s="96"/>
      <c r="DD258" s="96"/>
      <c r="DE258" s="96"/>
      <c r="DF258" s="96"/>
      <c r="DG258" s="96"/>
      <c r="DH258" s="96"/>
      <c r="DI258" s="96"/>
      <c r="DJ258" s="96"/>
      <c r="DK258" s="96"/>
      <c r="DL258" s="96"/>
      <c r="DM258" s="96"/>
      <c r="DN258" s="96"/>
      <c r="DO258" s="96"/>
      <c r="DP258" s="96"/>
      <c r="DQ258" s="96"/>
      <c r="DR258" s="96"/>
      <c r="DS258" s="96"/>
      <c r="DT258" s="96"/>
      <c r="DU258" s="96"/>
      <c r="DV258" s="96"/>
      <c r="DW258" s="96"/>
      <c r="DX258" s="96"/>
      <c r="DY258" s="96"/>
      <c r="DZ258" s="96"/>
      <c r="EA258" s="96"/>
      <c r="EB258" s="96"/>
      <c r="EC258" s="96"/>
      <c r="ED258" s="96"/>
      <c r="EE258" s="96"/>
      <c r="EF258" s="96"/>
      <c r="EG258" s="96"/>
      <c r="EH258" s="96"/>
      <c r="EI258" s="96"/>
      <c r="EJ258" s="96"/>
      <c r="EK258" s="96"/>
      <c r="EL258" s="96"/>
      <c r="EM258" s="96"/>
      <c r="EN258" s="96"/>
      <c r="EO258" s="96"/>
      <c r="EP258" s="96"/>
      <c r="EQ258" s="96"/>
      <c r="ER258" s="96"/>
      <c r="ES258" s="96"/>
      <c r="ET258" s="96"/>
      <c r="EU258" s="96"/>
      <c r="EV258" s="96"/>
      <c r="EW258" s="96"/>
      <c r="EX258" s="96"/>
      <c r="EY258" s="96"/>
      <c r="EZ258" s="96"/>
      <c r="FA258" s="96"/>
      <c r="FB258" s="96"/>
      <c r="FC258" s="96"/>
      <c r="FD258" s="96"/>
      <c r="FE258" s="96"/>
      <c r="FF258" s="96"/>
      <c r="FG258" s="96"/>
      <c r="FH258" s="96"/>
      <c r="FI258" s="96"/>
      <c r="FJ258" s="96"/>
      <c r="FK258" s="96"/>
      <c r="FL258" s="96"/>
      <c r="FM258" s="96"/>
      <c r="FN258" s="96"/>
      <c r="FO258" s="96"/>
      <c r="FP258" s="96"/>
      <c r="FQ258" s="96"/>
      <c r="FR258" s="96"/>
      <c r="FS258" s="96"/>
      <c r="FT258" s="96"/>
      <c r="FU258" s="96"/>
      <c r="FV258" s="96"/>
      <c r="FW258" s="96"/>
      <c r="FX258" s="96"/>
      <c r="FY258" s="96"/>
      <c r="FZ258" s="96"/>
      <c r="GA258" s="96"/>
      <c r="GB258" s="96"/>
      <c r="GC258" s="96"/>
      <c r="GD258" s="96"/>
      <c r="GE258" s="96"/>
      <c r="GF258" s="96"/>
      <c r="GG258" s="96"/>
      <c r="GH258" s="96"/>
      <c r="GI258" s="96"/>
      <c r="GJ258" s="96"/>
      <c r="GK258" s="96"/>
      <c r="GL258" s="96"/>
      <c r="GM258" s="96"/>
      <c r="GN258" s="96"/>
      <c r="GO258" s="96"/>
      <c r="GP258" s="96"/>
    </row>
    <row r="259" spans="1:198" ht="15" customHeight="1">
      <c r="A259" s="349">
        <v>9</v>
      </c>
      <c r="B259" s="568" t="s">
        <v>235</v>
      </c>
      <c r="C259" s="463">
        <v>2008</v>
      </c>
      <c r="D259" s="352">
        <v>2032</v>
      </c>
      <c r="E259" s="353" t="s">
        <v>265</v>
      </c>
      <c r="F259" s="388">
        <f>3664266+X259</f>
        <v>4274266</v>
      </c>
      <c r="G259" s="383">
        <v>60016</v>
      </c>
      <c r="H259" s="154">
        <v>6050</v>
      </c>
      <c r="I259" s="155" t="s">
        <v>28</v>
      </c>
      <c r="J259" s="164">
        <v>330510</v>
      </c>
      <c r="K259" s="164">
        <v>45000</v>
      </c>
      <c r="L259" s="164"/>
      <c r="M259" s="156"/>
      <c r="O259" s="156"/>
      <c r="P259" s="188"/>
      <c r="Q259" s="188"/>
      <c r="R259" s="188"/>
      <c r="S259" s="188">
        <v>0</v>
      </c>
      <c r="T259" s="188">
        <v>260000</v>
      </c>
      <c r="U259" s="188">
        <v>350000</v>
      </c>
      <c r="V259" s="188"/>
      <c r="W259" s="188"/>
      <c r="X259" s="356">
        <f>SUM(L263:W263)</f>
        <v>610000</v>
      </c>
      <c r="Y259" s="141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96"/>
      <c r="CB259" s="96"/>
      <c r="CC259" s="96"/>
      <c r="CD259" s="96"/>
      <c r="CE259" s="96"/>
      <c r="CF259" s="96"/>
      <c r="CG259" s="96"/>
      <c r="CH259" s="96"/>
      <c r="CI259" s="96"/>
      <c r="CJ259" s="96"/>
      <c r="CK259" s="96"/>
      <c r="CL259" s="96"/>
      <c r="CM259" s="96"/>
      <c r="CN259" s="96"/>
      <c r="CO259" s="96"/>
      <c r="CP259" s="96"/>
      <c r="CQ259" s="96"/>
      <c r="CR259" s="96"/>
      <c r="CS259" s="96"/>
      <c r="CT259" s="96"/>
      <c r="CU259" s="96"/>
      <c r="CV259" s="96"/>
      <c r="CW259" s="96"/>
      <c r="CX259" s="96"/>
      <c r="CY259" s="96"/>
      <c r="CZ259" s="96"/>
      <c r="DA259" s="96"/>
      <c r="DB259" s="96"/>
      <c r="DC259" s="96"/>
      <c r="DD259" s="96"/>
      <c r="DE259" s="96"/>
      <c r="DF259" s="96"/>
      <c r="DG259" s="96"/>
      <c r="DH259" s="96"/>
      <c r="DI259" s="96"/>
      <c r="DJ259" s="96"/>
      <c r="DK259" s="96"/>
      <c r="DL259" s="96"/>
      <c r="DM259" s="96"/>
      <c r="DN259" s="96"/>
      <c r="DO259" s="96"/>
      <c r="DP259" s="96"/>
      <c r="DQ259" s="96"/>
      <c r="DR259" s="96"/>
      <c r="DS259" s="96"/>
      <c r="DT259" s="96"/>
      <c r="DU259" s="96"/>
      <c r="DV259" s="96"/>
      <c r="DW259" s="96"/>
      <c r="DX259" s="96"/>
      <c r="DY259" s="96"/>
      <c r="DZ259" s="96"/>
      <c r="EA259" s="96"/>
      <c r="EB259" s="96"/>
      <c r="EC259" s="96"/>
      <c r="ED259" s="96"/>
      <c r="EE259" s="96"/>
      <c r="EF259" s="96"/>
      <c r="EG259" s="96"/>
      <c r="EH259" s="96"/>
      <c r="EI259" s="96"/>
      <c r="EJ259" s="96"/>
      <c r="EK259" s="96"/>
      <c r="EL259" s="96"/>
      <c r="EM259" s="96"/>
      <c r="EN259" s="96"/>
      <c r="EO259" s="96"/>
      <c r="EP259" s="96"/>
      <c r="EQ259" s="96"/>
      <c r="ER259" s="96"/>
      <c r="ES259" s="96"/>
      <c r="ET259" s="96"/>
      <c r="EU259" s="96"/>
      <c r="EV259" s="96"/>
      <c r="EW259" s="96"/>
      <c r="EX259" s="96"/>
      <c r="EY259" s="96"/>
      <c r="EZ259" s="96"/>
      <c r="FA259" s="96"/>
      <c r="FB259" s="96"/>
      <c r="FC259" s="96"/>
      <c r="FD259" s="96"/>
      <c r="FE259" s="96"/>
      <c r="FF259" s="96"/>
      <c r="FG259" s="96"/>
      <c r="FH259" s="96"/>
      <c r="FI259" s="96"/>
      <c r="FJ259" s="96"/>
      <c r="FK259" s="96"/>
      <c r="FL259" s="96"/>
      <c r="FM259" s="96"/>
      <c r="FN259" s="96"/>
      <c r="FO259" s="96"/>
      <c r="FP259" s="96"/>
      <c r="FQ259" s="96"/>
      <c r="FR259" s="96"/>
      <c r="FS259" s="96"/>
      <c r="FT259" s="96"/>
      <c r="FU259" s="96"/>
      <c r="FV259" s="96"/>
      <c r="FW259" s="96"/>
      <c r="FX259" s="96"/>
      <c r="FY259" s="96"/>
      <c r="FZ259" s="96"/>
      <c r="GA259" s="96"/>
      <c r="GB259" s="96"/>
      <c r="GC259" s="96"/>
      <c r="GD259" s="96"/>
      <c r="GE259" s="96"/>
      <c r="GF259" s="96"/>
      <c r="GG259" s="96"/>
      <c r="GH259" s="96"/>
      <c r="GI259" s="96"/>
      <c r="GJ259" s="96"/>
      <c r="GK259" s="96"/>
      <c r="GL259" s="96"/>
      <c r="GM259" s="96"/>
      <c r="GN259" s="96"/>
      <c r="GO259" s="96"/>
      <c r="GP259" s="96"/>
    </row>
    <row r="260" spans="1:198" ht="15" customHeight="1">
      <c r="A260" s="349"/>
      <c r="B260" s="568"/>
      <c r="C260" s="463"/>
      <c r="D260" s="352"/>
      <c r="E260" s="353"/>
      <c r="F260" s="388"/>
      <c r="G260" s="383"/>
      <c r="H260" s="154"/>
      <c r="I260" s="155" t="s">
        <v>31</v>
      </c>
      <c r="J260" s="164"/>
      <c r="K260" s="164"/>
      <c r="L260" s="164"/>
      <c r="M260" s="156"/>
      <c r="N260" s="156"/>
      <c r="O260" s="156"/>
      <c r="P260" s="188"/>
      <c r="Q260" s="188"/>
      <c r="R260" s="188"/>
      <c r="S260" s="188"/>
      <c r="T260" s="188"/>
      <c r="U260" s="188"/>
      <c r="V260" s="188"/>
      <c r="W260" s="188"/>
      <c r="X260" s="356"/>
      <c r="Y260" s="40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96"/>
      <c r="CB260" s="96"/>
      <c r="CC260" s="96"/>
      <c r="CD260" s="96"/>
      <c r="CE260" s="96"/>
      <c r="CF260" s="96"/>
      <c r="CG260" s="96"/>
      <c r="CH260" s="96"/>
      <c r="CI260" s="96"/>
      <c r="CJ260" s="96"/>
      <c r="CK260" s="96"/>
      <c r="CL260" s="96"/>
      <c r="CM260" s="96"/>
      <c r="CN260" s="96"/>
      <c r="CO260" s="96"/>
      <c r="CP260" s="96"/>
      <c r="CQ260" s="96"/>
      <c r="CR260" s="96"/>
      <c r="CS260" s="96"/>
      <c r="CT260" s="96"/>
      <c r="CU260" s="96"/>
      <c r="CV260" s="96"/>
      <c r="CW260" s="96"/>
      <c r="CX260" s="96"/>
      <c r="CY260" s="96"/>
      <c r="CZ260" s="96"/>
      <c r="DA260" s="96"/>
      <c r="DB260" s="96"/>
      <c r="DC260" s="96"/>
      <c r="DD260" s="96"/>
      <c r="DE260" s="96"/>
      <c r="DF260" s="96"/>
      <c r="DG260" s="96"/>
      <c r="DH260" s="96"/>
      <c r="DI260" s="96"/>
      <c r="DJ260" s="96"/>
      <c r="DK260" s="96"/>
      <c r="DL260" s="96"/>
      <c r="DM260" s="96"/>
      <c r="DN260" s="96"/>
      <c r="DO260" s="96"/>
      <c r="DP260" s="96"/>
      <c r="DQ260" s="96"/>
      <c r="DR260" s="96"/>
      <c r="DS260" s="96"/>
      <c r="DT260" s="96"/>
      <c r="DU260" s="96"/>
      <c r="DV260" s="96"/>
      <c r="DW260" s="96"/>
      <c r="DX260" s="96"/>
      <c r="DY260" s="96"/>
      <c r="DZ260" s="96"/>
      <c r="EA260" s="96"/>
      <c r="EB260" s="96"/>
      <c r="EC260" s="96"/>
      <c r="ED260" s="96"/>
      <c r="EE260" s="96"/>
      <c r="EF260" s="96"/>
      <c r="EG260" s="96"/>
      <c r="EH260" s="96"/>
      <c r="EI260" s="96"/>
      <c r="EJ260" s="96"/>
      <c r="EK260" s="96"/>
      <c r="EL260" s="96"/>
      <c r="EM260" s="96"/>
      <c r="EN260" s="96"/>
      <c r="EO260" s="96"/>
      <c r="EP260" s="96"/>
      <c r="EQ260" s="96"/>
      <c r="ER260" s="96"/>
      <c r="ES260" s="96"/>
      <c r="ET260" s="96"/>
      <c r="EU260" s="96"/>
      <c r="EV260" s="96"/>
      <c r="EW260" s="96"/>
      <c r="EX260" s="96"/>
      <c r="EY260" s="96"/>
      <c r="EZ260" s="96"/>
      <c r="FA260" s="96"/>
      <c r="FB260" s="96"/>
      <c r="FC260" s="96"/>
      <c r="FD260" s="96"/>
      <c r="FE260" s="96"/>
      <c r="FF260" s="96"/>
      <c r="FG260" s="96"/>
      <c r="FH260" s="96"/>
      <c r="FI260" s="96"/>
      <c r="FJ260" s="96"/>
      <c r="FK260" s="96"/>
      <c r="FL260" s="96"/>
      <c r="FM260" s="96"/>
      <c r="FN260" s="96"/>
      <c r="FO260" s="96"/>
      <c r="FP260" s="96"/>
      <c r="FQ260" s="96"/>
      <c r="FR260" s="96"/>
      <c r="FS260" s="96"/>
      <c r="FT260" s="96"/>
      <c r="FU260" s="96"/>
      <c r="FV260" s="96"/>
      <c r="FW260" s="96"/>
      <c r="FX260" s="96"/>
      <c r="FY260" s="96"/>
      <c r="FZ260" s="96"/>
      <c r="GA260" s="96"/>
      <c r="GB260" s="96"/>
      <c r="GC260" s="96"/>
      <c r="GD260" s="96"/>
      <c r="GE260" s="96"/>
      <c r="GF260" s="96"/>
      <c r="GG260" s="96"/>
      <c r="GH260" s="96"/>
      <c r="GI260" s="96"/>
      <c r="GJ260" s="96"/>
      <c r="GK260" s="96"/>
      <c r="GL260" s="96"/>
      <c r="GM260" s="96"/>
      <c r="GN260" s="96"/>
      <c r="GO260" s="96"/>
      <c r="GP260" s="96"/>
    </row>
    <row r="261" spans="1:198" ht="15" customHeight="1">
      <c r="A261" s="349"/>
      <c r="B261" s="568"/>
      <c r="C261" s="463"/>
      <c r="D261" s="352"/>
      <c r="E261" s="353"/>
      <c r="F261" s="388"/>
      <c r="G261" s="383"/>
      <c r="H261" s="154"/>
      <c r="I261" s="155" t="s">
        <v>30</v>
      </c>
      <c r="J261" s="158"/>
      <c r="K261" s="158"/>
      <c r="L261" s="158"/>
      <c r="M261" s="158"/>
      <c r="N261" s="158"/>
      <c r="O261" s="158"/>
      <c r="P261" s="219"/>
      <c r="Q261" s="219"/>
      <c r="R261" s="219"/>
      <c r="S261" s="219"/>
      <c r="T261" s="219"/>
      <c r="U261" s="219"/>
      <c r="V261" s="219"/>
      <c r="W261" s="219"/>
      <c r="X261" s="356"/>
      <c r="Y261" s="40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96"/>
      <c r="CB261" s="96"/>
      <c r="CC261" s="96"/>
      <c r="CD261" s="96"/>
      <c r="CE261" s="96"/>
      <c r="CF261" s="96"/>
      <c r="CG261" s="96"/>
      <c r="CH261" s="96"/>
      <c r="CI261" s="96"/>
      <c r="CJ261" s="96"/>
      <c r="CK261" s="96"/>
      <c r="CL261" s="96"/>
      <c r="CM261" s="96"/>
      <c r="CN261" s="96"/>
      <c r="CO261" s="96"/>
      <c r="CP261" s="96"/>
      <c r="CQ261" s="96"/>
      <c r="CR261" s="96"/>
      <c r="CS261" s="96"/>
      <c r="CT261" s="96"/>
      <c r="CU261" s="96"/>
      <c r="CV261" s="96"/>
      <c r="CW261" s="96"/>
      <c r="CX261" s="96"/>
      <c r="CY261" s="96"/>
      <c r="CZ261" s="96"/>
      <c r="DA261" s="96"/>
      <c r="DB261" s="96"/>
      <c r="DC261" s="96"/>
      <c r="DD261" s="96"/>
      <c r="DE261" s="96"/>
      <c r="DF261" s="96"/>
      <c r="DG261" s="96"/>
      <c r="DH261" s="96"/>
      <c r="DI261" s="96"/>
      <c r="DJ261" s="96"/>
      <c r="DK261" s="96"/>
      <c r="DL261" s="96"/>
      <c r="DM261" s="96"/>
      <c r="DN261" s="96"/>
      <c r="DO261" s="96"/>
      <c r="DP261" s="96"/>
      <c r="DQ261" s="96"/>
      <c r="DR261" s="96"/>
      <c r="DS261" s="96"/>
      <c r="DT261" s="96"/>
      <c r="DU261" s="96"/>
      <c r="DV261" s="96"/>
      <c r="DW261" s="96"/>
      <c r="DX261" s="96"/>
      <c r="DY261" s="96"/>
      <c r="DZ261" s="96"/>
      <c r="EA261" s="96"/>
      <c r="EB261" s="96"/>
      <c r="EC261" s="96"/>
      <c r="ED261" s="96"/>
      <c r="EE261" s="96"/>
      <c r="EF261" s="96"/>
      <c r="EG261" s="96"/>
      <c r="EH261" s="96"/>
      <c r="EI261" s="96"/>
      <c r="EJ261" s="96"/>
      <c r="EK261" s="96"/>
      <c r="EL261" s="96"/>
      <c r="EM261" s="96"/>
      <c r="EN261" s="96"/>
      <c r="EO261" s="96"/>
      <c r="EP261" s="96"/>
      <c r="EQ261" s="96"/>
      <c r="ER261" s="96"/>
      <c r="ES261" s="96"/>
      <c r="ET261" s="96"/>
      <c r="EU261" s="96"/>
      <c r="EV261" s="96"/>
      <c r="EW261" s="96"/>
      <c r="EX261" s="96"/>
      <c r="EY261" s="96"/>
      <c r="EZ261" s="96"/>
      <c r="FA261" s="96"/>
      <c r="FB261" s="96"/>
      <c r="FC261" s="96"/>
      <c r="FD261" s="96"/>
      <c r="FE261" s="96"/>
      <c r="FF261" s="96"/>
      <c r="FG261" s="96"/>
      <c r="FH261" s="96"/>
      <c r="FI261" s="96"/>
      <c r="FJ261" s="96"/>
      <c r="FK261" s="96"/>
      <c r="FL261" s="96"/>
      <c r="FM261" s="96"/>
      <c r="FN261" s="96"/>
      <c r="FO261" s="96"/>
      <c r="FP261" s="96"/>
      <c r="FQ261" s="96"/>
      <c r="FR261" s="96"/>
      <c r="FS261" s="96"/>
      <c r="FT261" s="96"/>
      <c r="FU261" s="96"/>
      <c r="FV261" s="96"/>
      <c r="FW261" s="96"/>
      <c r="FX261" s="96"/>
      <c r="FY261" s="96"/>
      <c r="FZ261" s="96"/>
      <c r="GA261" s="96"/>
      <c r="GB261" s="96"/>
      <c r="GC261" s="96"/>
      <c r="GD261" s="96"/>
      <c r="GE261" s="96"/>
      <c r="GF261" s="96"/>
      <c r="GG261" s="96"/>
      <c r="GH261" s="96"/>
      <c r="GI261" s="96"/>
      <c r="GJ261" s="96"/>
      <c r="GK261" s="96"/>
      <c r="GL261" s="96"/>
      <c r="GM261" s="96"/>
      <c r="GN261" s="96"/>
      <c r="GO261" s="96"/>
      <c r="GP261" s="96"/>
    </row>
    <row r="262" spans="1:198" ht="15" customHeight="1">
      <c r="A262" s="349"/>
      <c r="B262" s="568"/>
      <c r="C262" s="463"/>
      <c r="D262" s="352"/>
      <c r="E262" s="353"/>
      <c r="F262" s="388"/>
      <c r="G262" s="383"/>
      <c r="H262" s="154"/>
      <c r="I262" s="166" t="s">
        <v>123</v>
      </c>
      <c r="J262" s="156"/>
      <c r="K262" s="156"/>
      <c r="L262" s="156"/>
      <c r="M262" s="219"/>
      <c r="N262" s="219"/>
      <c r="O262" s="219"/>
      <c r="P262" s="219"/>
      <c r="Q262" s="219"/>
      <c r="R262" s="219"/>
      <c r="S262" s="219"/>
      <c r="T262" s="219"/>
      <c r="U262" s="219"/>
      <c r="V262" s="219"/>
      <c r="W262" s="219"/>
      <c r="X262" s="356"/>
      <c r="Y262" s="40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96"/>
      <c r="CB262" s="96"/>
      <c r="CC262" s="96"/>
      <c r="CD262" s="96"/>
      <c r="CE262" s="96"/>
      <c r="CF262" s="96"/>
      <c r="CG262" s="96"/>
      <c r="CH262" s="96"/>
      <c r="CI262" s="96"/>
      <c r="CJ262" s="96"/>
      <c r="CK262" s="96"/>
      <c r="CL262" s="96"/>
      <c r="CM262" s="96"/>
      <c r="CN262" s="96"/>
      <c r="CO262" s="96"/>
      <c r="CP262" s="96"/>
      <c r="CQ262" s="96"/>
      <c r="CR262" s="96"/>
      <c r="CS262" s="96"/>
      <c r="CT262" s="96"/>
      <c r="CU262" s="96"/>
      <c r="CV262" s="96"/>
      <c r="CW262" s="96"/>
      <c r="CX262" s="96"/>
      <c r="CY262" s="96"/>
      <c r="CZ262" s="96"/>
      <c r="DA262" s="96"/>
      <c r="DB262" s="96"/>
      <c r="DC262" s="96"/>
      <c r="DD262" s="96"/>
      <c r="DE262" s="96"/>
      <c r="DF262" s="96"/>
      <c r="DG262" s="96"/>
      <c r="DH262" s="96"/>
      <c r="DI262" s="96"/>
      <c r="DJ262" s="96"/>
      <c r="DK262" s="96"/>
      <c r="DL262" s="96"/>
      <c r="DM262" s="96"/>
      <c r="DN262" s="96"/>
      <c r="DO262" s="96"/>
      <c r="DP262" s="96"/>
      <c r="DQ262" s="96"/>
      <c r="DR262" s="96"/>
      <c r="DS262" s="96"/>
      <c r="DT262" s="96"/>
      <c r="DU262" s="96"/>
      <c r="DV262" s="96"/>
      <c r="DW262" s="96"/>
      <c r="DX262" s="96"/>
      <c r="DY262" s="96"/>
      <c r="DZ262" s="96"/>
      <c r="EA262" s="96"/>
      <c r="EB262" s="96"/>
      <c r="EC262" s="96"/>
      <c r="ED262" s="96"/>
      <c r="EE262" s="96"/>
      <c r="EF262" s="96"/>
      <c r="EG262" s="96"/>
      <c r="EH262" s="96"/>
      <c r="EI262" s="96"/>
      <c r="EJ262" s="96"/>
      <c r="EK262" s="96"/>
      <c r="EL262" s="96"/>
      <c r="EM262" s="96"/>
      <c r="EN262" s="96"/>
      <c r="EO262" s="96"/>
      <c r="EP262" s="96"/>
      <c r="EQ262" s="96"/>
      <c r="ER262" s="96"/>
      <c r="ES262" s="96"/>
      <c r="ET262" s="96"/>
      <c r="EU262" s="96"/>
      <c r="EV262" s="96"/>
      <c r="EW262" s="96"/>
      <c r="EX262" s="96"/>
      <c r="EY262" s="96"/>
      <c r="EZ262" s="96"/>
      <c r="FA262" s="96"/>
      <c r="FB262" s="96"/>
      <c r="FC262" s="96"/>
      <c r="FD262" s="96"/>
      <c r="FE262" s="96"/>
      <c r="FF262" s="96"/>
      <c r="FG262" s="96"/>
      <c r="FH262" s="96"/>
      <c r="FI262" s="96"/>
      <c r="FJ262" s="96"/>
      <c r="FK262" s="96"/>
      <c r="FL262" s="96"/>
      <c r="FM262" s="96"/>
      <c r="FN262" s="96"/>
      <c r="FO262" s="96"/>
      <c r="FP262" s="96"/>
      <c r="FQ262" s="96"/>
      <c r="FR262" s="96"/>
      <c r="FS262" s="96"/>
      <c r="FT262" s="96"/>
      <c r="FU262" s="96"/>
      <c r="FV262" s="96"/>
      <c r="FW262" s="96"/>
      <c r="FX262" s="96"/>
      <c r="FY262" s="96"/>
      <c r="FZ262" s="96"/>
      <c r="GA262" s="96"/>
      <c r="GB262" s="96"/>
      <c r="GC262" s="96"/>
      <c r="GD262" s="96"/>
      <c r="GE262" s="96"/>
      <c r="GF262" s="96"/>
      <c r="GG262" s="96"/>
      <c r="GH262" s="96"/>
      <c r="GI262" s="96"/>
      <c r="GJ262" s="96"/>
      <c r="GK262" s="96"/>
      <c r="GL262" s="96"/>
      <c r="GM262" s="96"/>
      <c r="GN262" s="96"/>
      <c r="GO262" s="96"/>
      <c r="GP262" s="96"/>
    </row>
    <row r="263" spans="1:198" ht="15" customHeight="1">
      <c r="A263" s="349"/>
      <c r="B263" s="568"/>
      <c r="C263" s="463"/>
      <c r="D263" s="352"/>
      <c r="E263" s="353"/>
      <c r="F263" s="388"/>
      <c r="G263" s="383"/>
      <c r="H263" s="154"/>
      <c r="I263" s="160" t="s">
        <v>26</v>
      </c>
      <c r="J263" s="161">
        <f t="shared" ref="J263:W263" si="74">SUM(J259:J262)</f>
        <v>330510</v>
      </c>
      <c r="K263" s="161">
        <f t="shared" si="74"/>
        <v>45000</v>
      </c>
      <c r="L263" s="161">
        <f t="shared" si="74"/>
        <v>0</v>
      </c>
      <c r="M263" s="220">
        <f t="shared" si="74"/>
        <v>0</v>
      </c>
      <c r="N263" s="161">
        <f t="shared" si="74"/>
        <v>0</v>
      </c>
      <c r="O263" s="220">
        <f>SUM(O259:O262)</f>
        <v>0</v>
      </c>
      <c r="P263" s="220">
        <f t="shared" si="74"/>
        <v>0</v>
      </c>
      <c r="Q263" s="220">
        <f t="shared" si="74"/>
        <v>0</v>
      </c>
      <c r="R263" s="220">
        <f t="shared" si="74"/>
        <v>0</v>
      </c>
      <c r="S263" s="220">
        <f t="shared" si="74"/>
        <v>0</v>
      </c>
      <c r="T263" s="220">
        <f t="shared" si="74"/>
        <v>260000</v>
      </c>
      <c r="U263" s="220">
        <f t="shared" si="74"/>
        <v>350000</v>
      </c>
      <c r="V263" s="220">
        <f t="shared" si="74"/>
        <v>0</v>
      </c>
      <c r="W263" s="220">
        <f t="shared" si="74"/>
        <v>0</v>
      </c>
      <c r="X263" s="356"/>
      <c r="Y263" s="40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  <c r="CS263" s="96"/>
      <c r="CT263" s="96"/>
      <c r="CU263" s="96"/>
      <c r="CV263" s="96"/>
      <c r="CW263" s="96"/>
      <c r="CX263" s="96"/>
      <c r="CY263" s="96"/>
      <c r="CZ263" s="96"/>
      <c r="DA263" s="96"/>
      <c r="DB263" s="96"/>
      <c r="DC263" s="96"/>
      <c r="DD263" s="96"/>
      <c r="DE263" s="96"/>
      <c r="DF263" s="96"/>
      <c r="DG263" s="96"/>
      <c r="DH263" s="96"/>
      <c r="DI263" s="96"/>
      <c r="DJ263" s="96"/>
      <c r="DK263" s="96"/>
      <c r="DL263" s="96"/>
      <c r="DM263" s="96"/>
      <c r="DN263" s="96"/>
      <c r="DO263" s="96"/>
      <c r="DP263" s="96"/>
      <c r="DQ263" s="96"/>
      <c r="DR263" s="96"/>
      <c r="DS263" s="96"/>
      <c r="DT263" s="96"/>
      <c r="DU263" s="96"/>
      <c r="DV263" s="96"/>
      <c r="DW263" s="96"/>
      <c r="DX263" s="96"/>
      <c r="DY263" s="96"/>
      <c r="DZ263" s="96"/>
      <c r="EA263" s="96"/>
      <c r="EB263" s="96"/>
      <c r="EC263" s="96"/>
      <c r="ED263" s="96"/>
      <c r="EE263" s="96"/>
      <c r="EF263" s="96"/>
      <c r="EG263" s="96"/>
      <c r="EH263" s="96"/>
      <c r="EI263" s="96"/>
      <c r="EJ263" s="96"/>
      <c r="EK263" s="96"/>
      <c r="EL263" s="96"/>
      <c r="EM263" s="96"/>
      <c r="EN263" s="96"/>
      <c r="EO263" s="96"/>
      <c r="EP263" s="96"/>
      <c r="EQ263" s="96"/>
      <c r="ER263" s="96"/>
      <c r="ES263" s="96"/>
      <c r="ET263" s="96"/>
      <c r="EU263" s="96"/>
      <c r="EV263" s="96"/>
      <c r="EW263" s="96"/>
      <c r="EX263" s="96"/>
      <c r="EY263" s="96"/>
      <c r="EZ263" s="96"/>
      <c r="FA263" s="96"/>
      <c r="FB263" s="96"/>
      <c r="FC263" s="96"/>
      <c r="FD263" s="96"/>
      <c r="FE263" s="96"/>
      <c r="FF263" s="96"/>
      <c r="FG263" s="96"/>
      <c r="FH263" s="96"/>
      <c r="FI263" s="96"/>
      <c r="FJ263" s="96"/>
      <c r="FK263" s="96"/>
      <c r="FL263" s="96"/>
      <c r="FM263" s="96"/>
      <c r="FN263" s="96"/>
      <c r="FO263" s="96"/>
      <c r="FP263" s="96"/>
      <c r="FQ263" s="96"/>
      <c r="FR263" s="96"/>
      <c r="FS263" s="96"/>
      <c r="FT263" s="96"/>
      <c r="FU263" s="96"/>
      <c r="FV263" s="96"/>
      <c r="FW263" s="96"/>
      <c r="FX263" s="96"/>
      <c r="FY263" s="96"/>
      <c r="FZ263" s="96"/>
      <c r="GA263" s="96"/>
      <c r="GB263" s="96"/>
      <c r="GC263" s="96"/>
      <c r="GD263" s="96"/>
      <c r="GE263" s="96"/>
      <c r="GF263" s="96"/>
      <c r="GG263" s="96"/>
      <c r="GH263" s="96"/>
      <c r="GI263" s="96"/>
      <c r="GJ263" s="96"/>
      <c r="GK263" s="96"/>
      <c r="GL263" s="96"/>
      <c r="GM263" s="96"/>
      <c r="GN263" s="96"/>
      <c r="GO263" s="96"/>
      <c r="GP263" s="96"/>
    </row>
    <row r="264" spans="1:198" ht="12" customHeight="1">
      <c r="A264" s="421">
        <v>10</v>
      </c>
      <c r="B264" s="350" t="s">
        <v>236</v>
      </c>
      <c r="C264" s="463">
        <v>2014</v>
      </c>
      <c r="D264" s="351">
        <v>2031</v>
      </c>
      <c r="E264" s="353" t="s">
        <v>265</v>
      </c>
      <c r="F264" s="388">
        <f>360877+X264</f>
        <v>2860877</v>
      </c>
      <c r="G264" s="499">
        <v>60016</v>
      </c>
      <c r="H264" s="154">
        <v>6050</v>
      </c>
      <c r="I264" s="155" t="s">
        <v>28</v>
      </c>
      <c r="J264" s="157"/>
      <c r="K264" s="164">
        <v>97000</v>
      </c>
      <c r="L264" s="164"/>
      <c r="M264" s="164"/>
      <c r="O264" s="244"/>
      <c r="P264" s="164">
        <v>800000</v>
      </c>
      <c r="Q264" s="164">
        <v>300000</v>
      </c>
      <c r="R264" s="164">
        <v>200000</v>
      </c>
      <c r="S264" s="164">
        <v>500000</v>
      </c>
      <c r="T264" s="164">
        <v>700000</v>
      </c>
      <c r="U264" s="164">
        <v>0</v>
      </c>
      <c r="V264" s="164"/>
      <c r="W264" s="157"/>
      <c r="X264" s="356">
        <f>SUM(L268:W268)</f>
        <v>2500000</v>
      </c>
      <c r="Y264" s="141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  <c r="CS264" s="96"/>
      <c r="CT264" s="96"/>
      <c r="CU264" s="96"/>
      <c r="CV264" s="96"/>
      <c r="CW264" s="96"/>
      <c r="CX264" s="96"/>
      <c r="CY264" s="96"/>
      <c r="CZ264" s="96"/>
      <c r="DA264" s="96"/>
      <c r="DB264" s="96"/>
      <c r="DC264" s="96"/>
      <c r="DD264" s="96"/>
      <c r="DE264" s="96"/>
      <c r="DF264" s="96"/>
      <c r="DG264" s="96"/>
      <c r="DH264" s="96"/>
      <c r="DI264" s="96"/>
      <c r="DJ264" s="96"/>
      <c r="DK264" s="96"/>
      <c r="DL264" s="96"/>
      <c r="DM264" s="96"/>
      <c r="DN264" s="96"/>
      <c r="DO264" s="96"/>
      <c r="DP264" s="96"/>
      <c r="DQ264" s="96"/>
      <c r="DR264" s="96"/>
      <c r="DS264" s="96"/>
      <c r="DT264" s="96"/>
      <c r="DU264" s="96"/>
      <c r="DV264" s="96"/>
      <c r="DW264" s="96"/>
      <c r="DX264" s="96"/>
      <c r="DY264" s="96"/>
      <c r="DZ264" s="96"/>
      <c r="EA264" s="96"/>
      <c r="EB264" s="96"/>
      <c r="EC264" s="96"/>
      <c r="ED264" s="96"/>
      <c r="EE264" s="96"/>
      <c r="EF264" s="96"/>
      <c r="EG264" s="96"/>
      <c r="EH264" s="96"/>
      <c r="EI264" s="96"/>
      <c r="EJ264" s="96"/>
      <c r="EK264" s="96"/>
      <c r="EL264" s="96"/>
      <c r="EM264" s="96"/>
      <c r="EN264" s="96"/>
      <c r="EO264" s="96"/>
      <c r="EP264" s="96"/>
      <c r="EQ264" s="96"/>
      <c r="ER264" s="96"/>
      <c r="ES264" s="96"/>
      <c r="ET264" s="96"/>
      <c r="EU264" s="96"/>
      <c r="EV264" s="96"/>
      <c r="EW264" s="96"/>
      <c r="EX264" s="96"/>
      <c r="EY264" s="96"/>
      <c r="EZ264" s="96"/>
      <c r="FA264" s="96"/>
      <c r="FB264" s="96"/>
      <c r="FC264" s="96"/>
      <c r="FD264" s="96"/>
      <c r="FE264" s="96"/>
      <c r="FF264" s="96"/>
      <c r="FG264" s="96"/>
      <c r="FH264" s="96"/>
      <c r="FI264" s="96"/>
      <c r="FJ264" s="96"/>
      <c r="FK264" s="96"/>
      <c r="FL264" s="96"/>
      <c r="FM264" s="96"/>
      <c r="FN264" s="96"/>
      <c r="FO264" s="96"/>
      <c r="FP264" s="96"/>
      <c r="FQ264" s="96"/>
      <c r="FR264" s="96"/>
      <c r="FS264" s="96"/>
      <c r="FT264" s="96"/>
      <c r="FU264" s="96"/>
      <c r="FV264" s="96"/>
      <c r="FW264" s="96"/>
      <c r="FX264" s="96"/>
      <c r="FY264" s="96"/>
      <c r="FZ264" s="96"/>
      <c r="GA264" s="96"/>
      <c r="GB264" s="96"/>
      <c r="GC264" s="96"/>
      <c r="GD264" s="96"/>
      <c r="GE264" s="96"/>
      <c r="GF264" s="96"/>
      <c r="GG264" s="96"/>
      <c r="GH264" s="96"/>
      <c r="GI264" s="96"/>
      <c r="GJ264" s="96"/>
      <c r="GK264" s="96"/>
      <c r="GL264" s="96"/>
      <c r="GM264" s="96"/>
      <c r="GN264" s="96"/>
      <c r="GO264" s="96"/>
      <c r="GP264" s="96"/>
    </row>
    <row r="265" spans="1:198" ht="12" customHeight="1">
      <c r="A265" s="421"/>
      <c r="B265" s="350"/>
      <c r="C265" s="463"/>
      <c r="D265" s="351"/>
      <c r="E265" s="353"/>
      <c r="F265" s="388"/>
      <c r="G265" s="499"/>
      <c r="H265" s="154"/>
      <c r="I265" s="155" t="s">
        <v>31</v>
      </c>
      <c r="J265" s="157"/>
      <c r="K265" s="157"/>
      <c r="L265" s="157"/>
      <c r="M265" s="157"/>
      <c r="N265" s="157"/>
      <c r="O265" s="164"/>
      <c r="P265" s="164"/>
      <c r="Q265" s="164"/>
      <c r="R265" s="164"/>
      <c r="S265" s="164"/>
      <c r="T265" s="164"/>
      <c r="U265" s="164"/>
      <c r="V265" s="157"/>
      <c r="W265" s="157"/>
      <c r="X265" s="356"/>
      <c r="Y265" s="40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96"/>
      <c r="CB265" s="96"/>
      <c r="CC265" s="96"/>
      <c r="CD265" s="96"/>
      <c r="CE265" s="96"/>
      <c r="CF265" s="96"/>
      <c r="CG265" s="96"/>
      <c r="CH265" s="96"/>
      <c r="CI265" s="96"/>
      <c r="CJ265" s="96"/>
      <c r="CK265" s="96"/>
      <c r="CL265" s="96"/>
      <c r="CM265" s="96"/>
      <c r="CN265" s="96"/>
      <c r="CO265" s="96"/>
      <c r="CP265" s="96"/>
      <c r="CQ265" s="96"/>
      <c r="CR265" s="96"/>
      <c r="CS265" s="96"/>
      <c r="CT265" s="96"/>
      <c r="CU265" s="96"/>
      <c r="CV265" s="96"/>
      <c r="CW265" s="96"/>
      <c r="CX265" s="96"/>
      <c r="CY265" s="96"/>
      <c r="CZ265" s="96"/>
      <c r="DA265" s="96"/>
      <c r="DB265" s="96"/>
      <c r="DC265" s="96"/>
      <c r="DD265" s="96"/>
      <c r="DE265" s="96"/>
      <c r="DF265" s="96"/>
      <c r="DG265" s="96"/>
      <c r="DH265" s="96"/>
      <c r="DI265" s="96"/>
      <c r="DJ265" s="96"/>
      <c r="DK265" s="96"/>
      <c r="DL265" s="96"/>
      <c r="DM265" s="96"/>
      <c r="DN265" s="96"/>
      <c r="DO265" s="96"/>
      <c r="DP265" s="96"/>
      <c r="DQ265" s="96"/>
      <c r="DR265" s="96"/>
      <c r="DS265" s="96"/>
      <c r="DT265" s="96"/>
      <c r="DU265" s="96"/>
      <c r="DV265" s="96"/>
      <c r="DW265" s="96"/>
      <c r="DX265" s="96"/>
      <c r="DY265" s="96"/>
      <c r="DZ265" s="96"/>
      <c r="EA265" s="96"/>
      <c r="EB265" s="96"/>
      <c r="EC265" s="96"/>
      <c r="ED265" s="96"/>
      <c r="EE265" s="96"/>
      <c r="EF265" s="96"/>
      <c r="EG265" s="96"/>
      <c r="EH265" s="96"/>
      <c r="EI265" s="96"/>
      <c r="EJ265" s="96"/>
      <c r="EK265" s="96"/>
      <c r="EL265" s="96"/>
      <c r="EM265" s="96"/>
      <c r="EN265" s="96"/>
      <c r="EO265" s="96"/>
      <c r="EP265" s="96"/>
      <c r="EQ265" s="96"/>
      <c r="ER265" s="96"/>
      <c r="ES265" s="96"/>
      <c r="ET265" s="96"/>
      <c r="EU265" s="96"/>
      <c r="EV265" s="96"/>
      <c r="EW265" s="96"/>
      <c r="EX265" s="96"/>
      <c r="EY265" s="96"/>
      <c r="EZ265" s="96"/>
      <c r="FA265" s="96"/>
      <c r="FB265" s="96"/>
      <c r="FC265" s="96"/>
      <c r="FD265" s="96"/>
      <c r="FE265" s="96"/>
      <c r="FF265" s="96"/>
      <c r="FG265" s="96"/>
      <c r="FH265" s="96"/>
      <c r="FI265" s="96"/>
      <c r="FJ265" s="96"/>
      <c r="FK265" s="96"/>
      <c r="FL265" s="96"/>
      <c r="FM265" s="96"/>
      <c r="FN265" s="96"/>
      <c r="FO265" s="96"/>
      <c r="FP265" s="96"/>
      <c r="FQ265" s="96"/>
      <c r="FR265" s="96"/>
      <c r="FS265" s="96"/>
      <c r="FT265" s="96"/>
      <c r="FU265" s="96"/>
      <c r="FV265" s="96"/>
      <c r="FW265" s="96"/>
      <c r="FX265" s="96"/>
      <c r="FY265" s="96"/>
      <c r="FZ265" s="96"/>
      <c r="GA265" s="96"/>
      <c r="GB265" s="96"/>
      <c r="GC265" s="96"/>
      <c r="GD265" s="96"/>
      <c r="GE265" s="96"/>
      <c r="GF265" s="96"/>
      <c r="GG265" s="96"/>
      <c r="GH265" s="96"/>
      <c r="GI265" s="96"/>
      <c r="GJ265" s="96"/>
      <c r="GK265" s="96"/>
      <c r="GL265" s="96"/>
      <c r="GM265" s="96"/>
      <c r="GN265" s="96"/>
      <c r="GO265" s="96"/>
      <c r="GP265" s="96"/>
    </row>
    <row r="266" spans="1:198" ht="12" customHeight="1">
      <c r="A266" s="421"/>
      <c r="B266" s="350"/>
      <c r="C266" s="463"/>
      <c r="D266" s="351"/>
      <c r="E266" s="353"/>
      <c r="F266" s="388"/>
      <c r="G266" s="499"/>
      <c r="H266" s="154"/>
      <c r="I266" s="155" t="s">
        <v>30</v>
      </c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  <c r="U266" s="158"/>
      <c r="V266" s="158"/>
      <c r="W266" s="158"/>
      <c r="X266" s="356"/>
      <c r="Y266" s="40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96"/>
      <c r="CB266" s="96"/>
      <c r="CC266" s="96"/>
      <c r="CD266" s="96"/>
      <c r="CE266" s="96"/>
      <c r="CF266" s="96"/>
      <c r="CG266" s="96"/>
      <c r="CH266" s="96"/>
      <c r="CI266" s="96"/>
      <c r="CJ266" s="96"/>
      <c r="CK266" s="96"/>
      <c r="CL266" s="96"/>
      <c r="CM266" s="96"/>
      <c r="CN266" s="96"/>
      <c r="CO266" s="96"/>
      <c r="CP266" s="96"/>
      <c r="CQ266" s="96"/>
      <c r="CR266" s="96"/>
      <c r="CS266" s="96"/>
      <c r="CT266" s="96"/>
      <c r="CU266" s="96"/>
      <c r="CV266" s="96"/>
      <c r="CW266" s="96"/>
      <c r="CX266" s="96"/>
      <c r="CY266" s="96"/>
      <c r="CZ266" s="96"/>
      <c r="DA266" s="96"/>
      <c r="DB266" s="96"/>
      <c r="DC266" s="96"/>
      <c r="DD266" s="96"/>
      <c r="DE266" s="96"/>
      <c r="DF266" s="96"/>
      <c r="DG266" s="96"/>
      <c r="DH266" s="96"/>
      <c r="DI266" s="96"/>
      <c r="DJ266" s="96"/>
      <c r="DK266" s="96"/>
      <c r="DL266" s="96"/>
      <c r="DM266" s="96"/>
      <c r="DN266" s="96"/>
      <c r="DO266" s="96"/>
      <c r="DP266" s="96"/>
      <c r="DQ266" s="96"/>
      <c r="DR266" s="96"/>
      <c r="DS266" s="96"/>
      <c r="DT266" s="96"/>
      <c r="DU266" s="96"/>
      <c r="DV266" s="96"/>
      <c r="DW266" s="96"/>
      <c r="DX266" s="96"/>
      <c r="DY266" s="96"/>
      <c r="DZ266" s="96"/>
      <c r="EA266" s="96"/>
      <c r="EB266" s="96"/>
      <c r="EC266" s="96"/>
      <c r="ED266" s="96"/>
      <c r="EE266" s="96"/>
      <c r="EF266" s="96"/>
      <c r="EG266" s="96"/>
      <c r="EH266" s="96"/>
      <c r="EI266" s="96"/>
      <c r="EJ266" s="96"/>
      <c r="EK266" s="96"/>
      <c r="EL266" s="96"/>
      <c r="EM266" s="96"/>
      <c r="EN266" s="96"/>
      <c r="EO266" s="96"/>
      <c r="EP266" s="96"/>
      <c r="EQ266" s="96"/>
      <c r="ER266" s="96"/>
      <c r="ES266" s="96"/>
      <c r="ET266" s="96"/>
      <c r="EU266" s="96"/>
      <c r="EV266" s="96"/>
      <c r="EW266" s="96"/>
      <c r="EX266" s="96"/>
      <c r="EY266" s="96"/>
      <c r="EZ266" s="96"/>
      <c r="FA266" s="96"/>
      <c r="FB266" s="96"/>
      <c r="FC266" s="96"/>
      <c r="FD266" s="96"/>
      <c r="FE266" s="96"/>
      <c r="FF266" s="96"/>
      <c r="FG266" s="96"/>
      <c r="FH266" s="96"/>
      <c r="FI266" s="96"/>
      <c r="FJ266" s="96"/>
      <c r="FK266" s="96"/>
      <c r="FL266" s="96"/>
      <c r="FM266" s="96"/>
      <c r="FN266" s="96"/>
      <c r="FO266" s="96"/>
      <c r="FP266" s="96"/>
      <c r="FQ266" s="96"/>
      <c r="FR266" s="96"/>
      <c r="FS266" s="96"/>
      <c r="FT266" s="96"/>
      <c r="FU266" s="96"/>
      <c r="FV266" s="96"/>
      <c r="FW266" s="96"/>
      <c r="FX266" s="96"/>
      <c r="FY266" s="96"/>
      <c r="FZ266" s="96"/>
      <c r="GA266" s="96"/>
      <c r="GB266" s="96"/>
      <c r="GC266" s="96"/>
      <c r="GD266" s="96"/>
      <c r="GE266" s="96"/>
      <c r="GF266" s="96"/>
      <c r="GG266" s="96"/>
      <c r="GH266" s="96"/>
      <c r="GI266" s="96"/>
      <c r="GJ266" s="96"/>
      <c r="GK266" s="96"/>
      <c r="GL266" s="96"/>
      <c r="GM266" s="96"/>
      <c r="GN266" s="96"/>
      <c r="GO266" s="96"/>
      <c r="GP266" s="96"/>
    </row>
    <row r="267" spans="1:198" ht="12" customHeight="1">
      <c r="A267" s="421"/>
      <c r="B267" s="350"/>
      <c r="C267" s="463"/>
      <c r="D267" s="351"/>
      <c r="E267" s="353"/>
      <c r="F267" s="388"/>
      <c r="G267" s="499"/>
      <c r="H267" s="154"/>
      <c r="I267" s="155" t="s">
        <v>33</v>
      </c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  <c r="U267" s="158"/>
      <c r="V267" s="158"/>
      <c r="W267" s="158"/>
      <c r="X267" s="356"/>
      <c r="Y267" s="40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96"/>
      <c r="CB267" s="96"/>
      <c r="CC267" s="96"/>
      <c r="CD267" s="96"/>
      <c r="CE267" s="96"/>
      <c r="CF267" s="96"/>
      <c r="CG267" s="96"/>
      <c r="CH267" s="96"/>
      <c r="CI267" s="96"/>
      <c r="CJ267" s="96"/>
      <c r="CK267" s="96"/>
      <c r="CL267" s="96"/>
      <c r="CM267" s="96"/>
      <c r="CN267" s="96"/>
      <c r="CO267" s="96"/>
      <c r="CP267" s="96"/>
      <c r="CQ267" s="96"/>
      <c r="CR267" s="96"/>
      <c r="CS267" s="96"/>
      <c r="CT267" s="96"/>
      <c r="CU267" s="96"/>
      <c r="CV267" s="96"/>
      <c r="CW267" s="96"/>
      <c r="CX267" s="96"/>
      <c r="CY267" s="96"/>
      <c r="CZ267" s="96"/>
      <c r="DA267" s="96"/>
      <c r="DB267" s="96"/>
      <c r="DC267" s="96"/>
      <c r="DD267" s="96"/>
      <c r="DE267" s="96"/>
      <c r="DF267" s="96"/>
      <c r="DG267" s="96"/>
      <c r="DH267" s="96"/>
      <c r="DI267" s="96"/>
      <c r="DJ267" s="96"/>
      <c r="DK267" s="96"/>
      <c r="DL267" s="96"/>
      <c r="DM267" s="96"/>
      <c r="DN267" s="96"/>
      <c r="DO267" s="96"/>
      <c r="DP267" s="96"/>
      <c r="DQ267" s="96"/>
      <c r="DR267" s="96"/>
      <c r="DS267" s="96"/>
      <c r="DT267" s="96"/>
      <c r="DU267" s="96"/>
      <c r="DV267" s="96"/>
      <c r="DW267" s="96"/>
      <c r="DX267" s="96"/>
      <c r="DY267" s="96"/>
      <c r="DZ267" s="96"/>
      <c r="EA267" s="96"/>
      <c r="EB267" s="96"/>
      <c r="EC267" s="96"/>
      <c r="ED267" s="96"/>
      <c r="EE267" s="96"/>
      <c r="EF267" s="96"/>
      <c r="EG267" s="96"/>
      <c r="EH267" s="96"/>
      <c r="EI267" s="96"/>
      <c r="EJ267" s="96"/>
      <c r="EK267" s="96"/>
      <c r="EL267" s="96"/>
      <c r="EM267" s="96"/>
      <c r="EN267" s="96"/>
      <c r="EO267" s="96"/>
      <c r="EP267" s="96"/>
      <c r="EQ267" s="96"/>
      <c r="ER267" s="96"/>
      <c r="ES267" s="96"/>
      <c r="ET267" s="96"/>
      <c r="EU267" s="96"/>
      <c r="EV267" s="96"/>
      <c r="EW267" s="96"/>
      <c r="EX267" s="96"/>
      <c r="EY267" s="96"/>
      <c r="EZ267" s="96"/>
      <c r="FA267" s="96"/>
      <c r="FB267" s="96"/>
      <c r="FC267" s="96"/>
      <c r="FD267" s="96"/>
      <c r="FE267" s="96"/>
      <c r="FF267" s="96"/>
      <c r="FG267" s="96"/>
      <c r="FH267" s="96"/>
      <c r="FI267" s="96"/>
      <c r="FJ267" s="96"/>
      <c r="FK267" s="96"/>
      <c r="FL267" s="96"/>
      <c r="FM267" s="96"/>
      <c r="FN267" s="96"/>
      <c r="FO267" s="96"/>
      <c r="FP267" s="96"/>
      <c r="FQ267" s="96"/>
      <c r="FR267" s="96"/>
      <c r="FS267" s="96"/>
      <c r="FT267" s="96"/>
      <c r="FU267" s="96"/>
      <c r="FV267" s="96"/>
      <c r="FW267" s="96"/>
      <c r="FX267" s="96"/>
      <c r="FY267" s="96"/>
      <c r="FZ267" s="96"/>
      <c r="GA267" s="96"/>
      <c r="GB267" s="96"/>
      <c r="GC267" s="96"/>
      <c r="GD267" s="96"/>
      <c r="GE267" s="96"/>
      <c r="GF267" s="96"/>
      <c r="GG267" s="96"/>
      <c r="GH267" s="96"/>
      <c r="GI267" s="96"/>
      <c r="GJ267" s="96"/>
      <c r="GK267" s="96"/>
      <c r="GL267" s="96"/>
      <c r="GM267" s="96"/>
      <c r="GN267" s="96"/>
      <c r="GO267" s="96"/>
      <c r="GP267" s="96"/>
    </row>
    <row r="268" spans="1:198" ht="12" customHeight="1">
      <c r="A268" s="421"/>
      <c r="B268" s="350"/>
      <c r="C268" s="463"/>
      <c r="D268" s="351"/>
      <c r="E268" s="353"/>
      <c r="F268" s="388"/>
      <c r="G268" s="499"/>
      <c r="H268" s="154"/>
      <c r="I268" s="160" t="s">
        <v>26</v>
      </c>
      <c r="J268" s="161">
        <f t="shared" ref="J268:N268" si="75">SUM(J264:J267)</f>
        <v>0</v>
      </c>
      <c r="K268" s="161">
        <f t="shared" si="75"/>
        <v>97000</v>
      </c>
      <c r="L268" s="161">
        <f t="shared" si="75"/>
        <v>0</v>
      </c>
      <c r="M268" s="161">
        <f>SUM(M264:M267)</f>
        <v>0</v>
      </c>
      <c r="N268" s="161">
        <f t="shared" si="75"/>
        <v>0</v>
      </c>
      <c r="O268" s="161">
        <f>SUM(O264:O267)</f>
        <v>0</v>
      </c>
      <c r="P268" s="162">
        <f>SUM(P264:P267)</f>
        <v>800000</v>
      </c>
      <c r="Q268" s="161">
        <f t="shared" ref="Q268:U268" si="76">SUM(Q264:Q267)</f>
        <v>300000</v>
      </c>
      <c r="R268" s="161">
        <f t="shared" si="76"/>
        <v>200000</v>
      </c>
      <c r="S268" s="161">
        <f t="shared" si="76"/>
        <v>500000</v>
      </c>
      <c r="T268" s="161">
        <f t="shared" si="76"/>
        <v>700000</v>
      </c>
      <c r="U268" s="161">
        <f t="shared" si="76"/>
        <v>0</v>
      </c>
      <c r="V268" s="162"/>
      <c r="W268" s="162"/>
      <c r="X268" s="356"/>
      <c r="Y268" s="40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  <c r="CS268" s="96"/>
      <c r="CT268" s="96"/>
      <c r="CU268" s="96"/>
      <c r="CV268" s="96"/>
      <c r="CW268" s="96"/>
      <c r="CX268" s="96"/>
      <c r="CY268" s="96"/>
      <c r="CZ268" s="96"/>
      <c r="DA268" s="96"/>
      <c r="DB268" s="96"/>
      <c r="DC268" s="96"/>
      <c r="DD268" s="96"/>
      <c r="DE268" s="96"/>
      <c r="DF268" s="96"/>
      <c r="DG268" s="96"/>
      <c r="DH268" s="96"/>
      <c r="DI268" s="96"/>
      <c r="DJ268" s="96"/>
      <c r="DK268" s="96"/>
      <c r="DL268" s="96"/>
      <c r="DM268" s="96"/>
      <c r="DN268" s="96"/>
      <c r="DO268" s="96"/>
      <c r="DP268" s="96"/>
      <c r="DQ268" s="96"/>
      <c r="DR268" s="96"/>
      <c r="DS268" s="96"/>
      <c r="DT268" s="96"/>
      <c r="DU268" s="96"/>
      <c r="DV268" s="96"/>
      <c r="DW268" s="96"/>
      <c r="DX268" s="96"/>
      <c r="DY268" s="96"/>
      <c r="DZ268" s="96"/>
      <c r="EA268" s="96"/>
      <c r="EB268" s="96"/>
      <c r="EC268" s="96"/>
      <c r="ED268" s="96"/>
      <c r="EE268" s="96"/>
      <c r="EF268" s="96"/>
      <c r="EG268" s="96"/>
      <c r="EH268" s="96"/>
      <c r="EI268" s="96"/>
      <c r="EJ268" s="96"/>
      <c r="EK268" s="96"/>
      <c r="EL268" s="96"/>
      <c r="EM268" s="96"/>
      <c r="EN268" s="96"/>
      <c r="EO268" s="96"/>
      <c r="EP268" s="96"/>
      <c r="EQ268" s="96"/>
      <c r="ER268" s="96"/>
      <c r="ES268" s="96"/>
      <c r="ET268" s="96"/>
      <c r="EU268" s="96"/>
      <c r="EV268" s="96"/>
      <c r="EW268" s="96"/>
      <c r="EX268" s="96"/>
      <c r="EY268" s="96"/>
      <c r="EZ268" s="96"/>
      <c r="FA268" s="96"/>
      <c r="FB268" s="96"/>
      <c r="FC268" s="96"/>
      <c r="FD268" s="96"/>
      <c r="FE268" s="96"/>
      <c r="FF268" s="96"/>
      <c r="FG268" s="96"/>
      <c r="FH268" s="96"/>
      <c r="FI268" s="96"/>
      <c r="FJ268" s="96"/>
      <c r="FK268" s="96"/>
      <c r="FL268" s="96"/>
      <c r="FM268" s="96"/>
      <c r="FN268" s="96"/>
      <c r="FO268" s="96"/>
      <c r="FP268" s="96"/>
      <c r="FQ268" s="96"/>
      <c r="FR268" s="96"/>
      <c r="FS268" s="96"/>
      <c r="FT268" s="96"/>
      <c r="FU268" s="96"/>
      <c r="FV268" s="96"/>
      <c r="FW268" s="96"/>
      <c r="FX268" s="96"/>
      <c r="FY268" s="96"/>
      <c r="FZ268" s="96"/>
      <c r="GA268" s="96"/>
      <c r="GB268" s="96"/>
      <c r="GC268" s="96"/>
      <c r="GD268" s="96"/>
      <c r="GE268" s="96"/>
      <c r="GF268" s="96"/>
      <c r="GG268" s="96"/>
      <c r="GH268" s="96"/>
      <c r="GI268" s="96"/>
      <c r="GJ268" s="96"/>
      <c r="GK268" s="96"/>
      <c r="GL268" s="96"/>
      <c r="GM268" s="96"/>
      <c r="GN268" s="96"/>
      <c r="GO268" s="96"/>
      <c r="GP268" s="96"/>
    </row>
    <row r="269" spans="1:198" ht="12.75" customHeight="1">
      <c r="A269" s="421">
        <v>11</v>
      </c>
      <c r="B269" s="350" t="s">
        <v>51</v>
      </c>
      <c r="C269" s="351">
        <v>2014</v>
      </c>
      <c r="D269" s="351">
        <v>2030</v>
      </c>
      <c r="E269" s="353" t="s">
        <v>265</v>
      </c>
      <c r="F269" s="354">
        <f>206810+X269</f>
        <v>1306810</v>
      </c>
      <c r="G269" s="383">
        <v>60016</v>
      </c>
      <c r="H269" s="170">
        <v>6050</v>
      </c>
      <c r="I269" s="155" t="s">
        <v>28</v>
      </c>
      <c r="J269" s="157"/>
      <c r="K269" s="167"/>
      <c r="L269" s="243"/>
      <c r="M269" s="221">
        <v>0</v>
      </c>
      <c r="N269" s="243"/>
      <c r="O269" s="243">
        <v>0</v>
      </c>
      <c r="P269" s="243">
        <v>300000</v>
      </c>
      <c r="Q269" s="243">
        <v>400000</v>
      </c>
      <c r="R269" s="243">
        <v>150000</v>
      </c>
      <c r="S269" s="243">
        <v>250000</v>
      </c>
      <c r="T269" s="167"/>
      <c r="U269" s="167"/>
      <c r="V269" s="167"/>
      <c r="W269" s="167"/>
      <c r="X269" s="356">
        <f>SUM(L273:W273)</f>
        <v>1100000</v>
      </c>
      <c r="Y269" s="141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6"/>
      <c r="BS269" s="96"/>
      <c r="BT269" s="96"/>
      <c r="BU269" s="96"/>
      <c r="BV269" s="96"/>
      <c r="BW269" s="96"/>
      <c r="BX269" s="96"/>
      <c r="BY269" s="96"/>
      <c r="BZ269" s="96"/>
      <c r="CA269" s="96"/>
      <c r="CB269" s="96"/>
      <c r="CC269" s="96"/>
      <c r="CD269" s="96"/>
      <c r="CE269" s="96"/>
      <c r="CF269" s="96"/>
      <c r="CG269" s="96"/>
      <c r="CH269" s="96"/>
      <c r="CI269" s="96"/>
      <c r="CJ269" s="96"/>
      <c r="CK269" s="96"/>
      <c r="CL269" s="96"/>
      <c r="CM269" s="96"/>
      <c r="CN269" s="96"/>
      <c r="CO269" s="96"/>
      <c r="CP269" s="96"/>
      <c r="CQ269" s="96"/>
      <c r="CR269" s="96"/>
      <c r="CS269" s="96"/>
      <c r="CT269" s="96"/>
      <c r="CU269" s="96"/>
      <c r="CV269" s="96"/>
      <c r="CW269" s="96"/>
      <c r="CX269" s="96"/>
      <c r="CY269" s="96"/>
      <c r="CZ269" s="96"/>
      <c r="DA269" s="96"/>
      <c r="DB269" s="96"/>
      <c r="DC269" s="96"/>
      <c r="DD269" s="96"/>
      <c r="DE269" s="96"/>
      <c r="DF269" s="96"/>
      <c r="DG269" s="96"/>
      <c r="DH269" s="96"/>
      <c r="DI269" s="96"/>
      <c r="DJ269" s="96"/>
      <c r="DK269" s="96"/>
      <c r="DL269" s="96"/>
      <c r="DM269" s="96"/>
      <c r="DN269" s="96"/>
      <c r="DO269" s="96"/>
      <c r="DP269" s="96"/>
      <c r="DQ269" s="96"/>
      <c r="DR269" s="96"/>
      <c r="DS269" s="96"/>
      <c r="DT269" s="96"/>
      <c r="DU269" s="96"/>
      <c r="DV269" s="96"/>
      <c r="DW269" s="96"/>
      <c r="DX269" s="96"/>
      <c r="DY269" s="96"/>
      <c r="DZ269" s="96"/>
      <c r="EA269" s="96"/>
      <c r="EB269" s="96"/>
      <c r="EC269" s="96"/>
      <c r="ED269" s="96"/>
      <c r="EE269" s="96"/>
      <c r="EF269" s="96"/>
      <c r="EG269" s="96"/>
      <c r="EH269" s="96"/>
      <c r="EI269" s="96"/>
      <c r="EJ269" s="96"/>
      <c r="EK269" s="96"/>
      <c r="EL269" s="96"/>
      <c r="EM269" s="96"/>
      <c r="EN269" s="96"/>
      <c r="EO269" s="96"/>
      <c r="EP269" s="96"/>
      <c r="EQ269" s="96"/>
      <c r="ER269" s="96"/>
      <c r="ES269" s="96"/>
      <c r="ET269" s="96"/>
      <c r="EU269" s="96"/>
      <c r="EV269" s="96"/>
      <c r="EW269" s="96"/>
      <c r="EX269" s="96"/>
      <c r="EY269" s="96"/>
      <c r="EZ269" s="96"/>
      <c r="FA269" s="96"/>
      <c r="FB269" s="96"/>
      <c r="FC269" s="96"/>
      <c r="FD269" s="96"/>
      <c r="FE269" s="96"/>
      <c r="FF269" s="96"/>
      <c r="FG269" s="96"/>
      <c r="FH269" s="96"/>
      <c r="FI269" s="96"/>
      <c r="FJ269" s="96"/>
      <c r="FK269" s="96"/>
      <c r="FL269" s="96"/>
      <c r="FM269" s="96"/>
      <c r="FN269" s="96"/>
      <c r="FO269" s="96"/>
      <c r="FP269" s="96"/>
      <c r="FQ269" s="96"/>
      <c r="FR269" s="96"/>
      <c r="FS269" s="96"/>
      <c r="FT269" s="96"/>
      <c r="FU269" s="96"/>
      <c r="FV269" s="96"/>
      <c r="FW269" s="96"/>
      <c r="FX269" s="96"/>
      <c r="FY269" s="96"/>
      <c r="FZ269" s="96"/>
      <c r="GA269" s="96"/>
      <c r="GB269" s="96"/>
      <c r="GC269" s="96"/>
      <c r="GD269" s="96"/>
      <c r="GE269" s="96"/>
      <c r="GF269" s="96"/>
      <c r="GG269" s="96"/>
      <c r="GH269" s="96"/>
      <c r="GI269" s="96"/>
      <c r="GJ269" s="96"/>
      <c r="GK269" s="96"/>
      <c r="GL269" s="96"/>
      <c r="GM269" s="96"/>
      <c r="GN269" s="96"/>
      <c r="GO269" s="96"/>
      <c r="GP269" s="96"/>
    </row>
    <row r="270" spans="1:198" ht="12.75" customHeight="1">
      <c r="A270" s="421"/>
      <c r="B270" s="350"/>
      <c r="C270" s="351"/>
      <c r="D270" s="351"/>
      <c r="E270" s="353"/>
      <c r="F270" s="354"/>
      <c r="G270" s="383"/>
      <c r="H270" s="170"/>
      <c r="I270" s="155" t="s">
        <v>31</v>
      </c>
      <c r="J270" s="157"/>
      <c r="K270" s="157"/>
      <c r="L270" s="157"/>
      <c r="M270" s="157"/>
      <c r="N270" s="157"/>
      <c r="O270" s="157"/>
      <c r="P270" s="164"/>
      <c r="Q270" s="164"/>
      <c r="R270" s="164"/>
      <c r="S270" s="164"/>
      <c r="T270" s="157"/>
      <c r="U270" s="157"/>
      <c r="V270" s="157"/>
      <c r="W270" s="157"/>
      <c r="X270" s="356"/>
      <c r="Y270" s="40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96"/>
      <c r="CB270" s="96"/>
      <c r="CC270" s="96"/>
      <c r="CD270" s="96"/>
      <c r="CE270" s="96"/>
      <c r="CF270" s="96"/>
      <c r="CG270" s="96"/>
      <c r="CH270" s="96"/>
      <c r="CI270" s="96"/>
      <c r="CJ270" s="96"/>
      <c r="CK270" s="96"/>
      <c r="CL270" s="96"/>
      <c r="CM270" s="96"/>
      <c r="CN270" s="96"/>
      <c r="CO270" s="96"/>
      <c r="CP270" s="96"/>
      <c r="CQ270" s="96"/>
      <c r="CR270" s="96"/>
      <c r="CS270" s="96"/>
      <c r="CT270" s="96"/>
      <c r="CU270" s="96"/>
      <c r="CV270" s="96"/>
      <c r="CW270" s="96"/>
      <c r="CX270" s="96"/>
      <c r="CY270" s="96"/>
      <c r="CZ270" s="96"/>
      <c r="DA270" s="96"/>
      <c r="DB270" s="96"/>
      <c r="DC270" s="96"/>
      <c r="DD270" s="96"/>
      <c r="DE270" s="96"/>
      <c r="DF270" s="96"/>
      <c r="DG270" s="96"/>
      <c r="DH270" s="96"/>
      <c r="DI270" s="96"/>
      <c r="DJ270" s="96"/>
      <c r="DK270" s="96"/>
      <c r="DL270" s="96"/>
      <c r="DM270" s="96"/>
      <c r="DN270" s="96"/>
      <c r="DO270" s="96"/>
      <c r="DP270" s="96"/>
      <c r="DQ270" s="96"/>
      <c r="DR270" s="96"/>
      <c r="DS270" s="96"/>
      <c r="DT270" s="96"/>
      <c r="DU270" s="96"/>
      <c r="DV270" s="96"/>
      <c r="DW270" s="96"/>
      <c r="DX270" s="96"/>
      <c r="DY270" s="96"/>
      <c r="DZ270" s="96"/>
      <c r="EA270" s="96"/>
      <c r="EB270" s="96"/>
      <c r="EC270" s="96"/>
      <c r="ED270" s="96"/>
      <c r="EE270" s="96"/>
      <c r="EF270" s="96"/>
      <c r="EG270" s="96"/>
      <c r="EH270" s="96"/>
      <c r="EI270" s="96"/>
      <c r="EJ270" s="96"/>
      <c r="EK270" s="96"/>
      <c r="EL270" s="96"/>
      <c r="EM270" s="96"/>
      <c r="EN270" s="96"/>
      <c r="EO270" s="96"/>
      <c r="EP270" s="96"/>
      <c r="EQ270" s="96"/>
      <c r="ER270" s="96"/>
      <c r="ES270" s="96"/>
      <c r="ET270" s="96"/>
      <c r="EU270" s="96"/>
      <c r="EV270" s="96"/>
      <c r="EW270" s="96"/>
      <c r="EX270" s="96"/>
      <c r="EY270" s="96"/>
      <c r="EZ270" s="96"/>
      <c r="FA270" s="96"/>
      <c r="FB270" s="96"/>
      <c r="FC270" s="96"/>
      <c r="FD270" s="96"/>
      <c r="FE270" s="96"/>
      <c r="FF270" s="96"/>
      <c r="FG270" s="96"/>
      <c r="FH270" s="96"/>
      <c r="FI270" s="96"/>
      <c r="FJ270" s="96"/>
      <c r="FK270" s="96"/>
      <c r="FL270" s="96"/>
      <c r="FM270" s="96"/>
      <c r="FN270" s="96"/>
      <c r="FO270" s="96"/>
      <c r="FP270" s="96"/>
      <c r="FQ270" s="96"/>
      <c r="FR270" s="96"/>
      <c r="FS270" s="96"/>
      <c r="FT270" s="96"/>
      <c r="FU270" s="96"/>
      <c r="FV270" s="96"/>
      <c r="FW270" s="96"/>
      <c r="FX270" s="96"/>
      <c r="FY270" s="96"/>
      <c r="FZ270" s="96"/>
      <c r="GA270" s="96"/>
      <c r="GB270" s="96"/>
      <c r="GC270" s="96"/>
      <c r="GD270" s="96"/>
      <c r="GE270" s="96"/>
      <c r="GF270" s="96"/>
      <c r="GG270" s="96"/>
      <c r="GH270" s="96"/>
      <c r="GI270" s="96"/>
      <c r="GJ270" s="96"/>
      <c r="GK270" s="96"/>
      <c r="GL270" s="96"/>
      <c r="GM270" s="96"/>
      <c r="GN270" s="96"/>
      <c r="GO270" s="96"/>
      <c r="GP270" s="96"/>
    </row>
    <row r="271" spans="1:198" ht="12.75" customHeight="1">
      <c r="A271" s="421"/>
      <c r="B271" s="350"/>
      <c r="C271" s="351"/>
      <c r="D271" s="351"/>
      <c r="E271" s="353"/>
      <c r="F271" s="354"/>
      <c r="G271" s="383"/>
      <c r="H271" s="170"/>
      <c r="I271" s="155" t="s">
        <v>30</v>
      </c>
      <c r="J271" s="158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356"/>
      <c r="Y271" s="40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  <c r="CS271" s="96"/>
      <c r="CT271" s="96"/>
      <c r="CU271" s="96"/>
      <c r="CV271" s="96"/>
      <c r="CW271" s="96"/>
      <c r="CX271" s="96"/>
      <c r="CY271" s="96"/>
      <c r="CZ271" s="96"/>
      <c r="DA271" s="96"/>
      <c r="DB271" s="96"/>
      <c r="DC271" s="96"/>
      <c r="DD271" s="96"/>
      <c r="DE271" s="96"/>
      <c r="DF271" s="96"/>
      <c r="DG271" s="96"/>
      <c r="DH271" s="96"/>
      <c r="DI271" s="96"/>
      <c r="DJ271" s="96"/>
      <c r="DK271" s="96"/>
      <c r="DL271" s="96"/>
      <c r="DM271" s="96"/>
      <c r="DN271" s="96"/>
      <c r="DO271" s="96"/>
      <c r="DP271" s="96"/>
      <c r="DQ271" s="96"/>
      <c r="DR271" s="96"/>
      <c r="DS271" s="96"/>
      <c r="DT271" s="96"/>
      <c r="DU271" s="96"/>
      <c r="DV271" s="96"/>
      <c r="DW271" s="96"/>
      <c r="DX271" s="96"/>
      <c r="DY271" s="96"/>
      <c r="DZ271" s="96"/>
      <c r="EA271" s="96"/>
      <c r="EB271" s="96"/>
      <c r="EC271" s="96"/>
      <c r="ED271" s="96"/>
      <c r="EE271" s="96"/>
      <c r="EF271" s="96"/>
      <c r="EG271" s="96"/>
      <c r="EH271" s="96"/>
      <c r="EI271" s="96"/>
      <c r="EJ271" s="96"/>
      <c r="EK271" s="96"/>
      <c r="EL271" s="96"/>
      <c r="EM271" s="96"/>
      <c r="EN271" s="96"/>
      <c r="EO271" s="96"/>
      <c r="EP271" s="96"/>
      <c r="EQ271" s="96"/>
      <c r="ER271" s="96"/>
      <c r="ES271" s="96"/>
      <c r="ET271" s="96"/>
      <c r="EU271" s="96"/>
      <c r="EV271" s="96"/>
      <c r="EW271" s="96"/>
      <c r="EX271" s="96"/>
      <c r="EY271" s="96"/>
      <c r="EZ271" s="96"/>
      <c r="FA271" s="96"/>
      <c r="FB271" s="96"/>
      <c r="FC271" s="96"/>
      <c r="FD271" s="96"/>
      <c r="FE271" s="96"/>
      <c r="FF271" s="96"/>
      <c r="FG271" s="96"/>
      <c r="FH271" s="96"/>
      <c r="FI271" s="96"/>
      <c r="FJ271" s="96"/>
      <c r="FK271" s="96"/>
      <c r="FL271" s="96"/>
      <c r="FM271" s="96"/>
      <c r="FN271" s="96"/>
      <c r="FO271" s="96"/>
      <c r="FP271" s="96"/>
      <c r="FQ271" s="96"/>
      <c r="FR271" s="96"/>
      <c r="FS271" s="96"/>
      <c r="FT271" s="96"/>
      <c r="FU271" s="96"/>
      <c r="FV271" s="96"/>
      <c r="FW271" s="96"/>
      <c r="FX271" s="96"/>
      <c r="FY271" s="96"/>
      <c r="FZ271" s="96"/>
      <c r="GA271" s="96"/>
      <c r="GB271" s="96"/>
      <c r="GC271" s="96"/>
      <c r="GD271" s="96"/>
      <c r="GE271" s="96"/>
      <c r="GF271" s="96"/>
      <c r="GG271" s="96"/>
      <c r="GH271" s="96"/>
      <c r="GI271" s="96"/>
      <c r="GJ271" s="96"/>
      <c r="GK271" s="96"/>
      <c r="GL271" s="96"/>
      <c r="GM271" s="96"/>
      <c r="GN271" s="96"/>
      <c r="GO271" s="96"/>
      <c r="GP271" s="96"/>
    </row>
    <row r="272" spans="1:198" ht="12.75" customHeight="1">
      <c r="A272" s="421"/>
      <c r="B272" s="350"/>
      <c r="C272" s="351"/>
      <c r="D272" s="351"/>
      <c r="E272" s="353"/>
      <c r="F272" s="354"/>
      <c r="G272" s="383"/>
      <c r="H272" s="170"/>
      <c r="I272" s="155" t="s">
        <v>33</v>
      </c>
      <c r="J272" s="158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356"/>
      <c r="Y272" s="40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  <c r="CS272" s="96"/>
      <c r="CT272" s="96"/>
      <c r="CU272" s="96"/>
      <c r="CV272" s="96"/>
      <c r="CW272" s="96"/>
      <c r="CX272" s="96"/>
      <c r="CY272" s="96"/>
      <c r="CZ272" s="96"/>
      <c r="DA272" s="96"/>
      <c r="DB272" s="96"/>
      <c r="DC272" s="96"/>
      <c r="DD272" s="96"/>
      <c r="DE272" s="96"/>
      <c r="DF272" s="96"/>
      <c r="DG272" s="96"/>
      <c r="DH272" s="96"/>
      <c r="DI272" s="96"/>
      <c r="DJ272" s="96"/>
      <c r="DK272" s="96"/>
      <c r="DL272" s="96"/>
      <c r="DM272" s="96"/>
      <c r="DN272" s="96"/>
      <c r="DO272" s="96"/>
      <c r="DP272" s="96"/>
      <c r="DQ272" s="96"/>
      <c r="DR272" s="96"/>
      <c r="DS272" s="96"/>
      <c r="DT272" s="96"/>
      <c r="DU272" s="96"/>
      <c r="DV272" s="96"/>
      <c r="DW272" s="96"/>
      <c r="DX272" s="96"/>
      <c r="DY272" s="96"/>
      <c r="DZ272" s="96"/>
      <c r="EA272" s="96"/>
      <c r="EB272" s="96"/>
      <c r="EC272" s="96"/>
      <c r="ED272" s="96"/>
      <c r="EE272" s="96"/>
      <c r="EF272" s="96"/>
      <c r="EG272" s="96"/>
      <c r="EH272" s="96"/>
      <c r="EI272" s="96"/>
      <c r="EJ272" s="96"/>
      <c r="EK272" s="96"/>
      <c r="EL272" s="96"/>
      <c r="EM272" s="96"/>
      <c r="EN272" s="96"/>
      <c r="EO272" s="96"/>
      <c r="EP272" s="96"/>
      <c r="EQ272" s="96"/>
      <c r="ER272" s="96"/>
      <c r="ES272" s="96"/>
      <c r="ET272" s="96"/>
      <c r="EU272" s="96"/>
      <c r="EV272" s="96"/>
      <c r="EW272" s="96"/>
      <c r="EX272" s="96"/>
      <c r="EY272" s="96"/>
      <c r="EZ272" s="96"/>
      <c r="FA272" s="96"/>
      <c r="FB272" s="96"/>
      <c r="FC272" s="96"/>
      <c r="FD272" s="96"/>
      <c r="FE272" s="96"/>
      <c r="FF272" s="96"/>
      <c r="FG272" s="96"/>
      <c r="FH272" s="96"/>
      <c r="FI272" s="96"/>
      <c r="FJ272" s="96"/>
      <c r="FK272" s="96"/>
      <c r="FL272" s="96"/>
      <c r="FM272" s="96"/>
      <c r="FN272" s="96"/>
      <c r="FO272" s="96"/>
      <c r="FP272" s="96"/>
      <c r="FQ272" s="96"/>
      <c r="FR272" s="96"/>
      <c r="FS272" s="96"/>
      <c r="FT272" s="96"/>
      <c r="FU272" s="96"/>
      <c r="FV272" s="96"/>
      <c r="FW272" s="96"/>
      <c r="FX272" s="96"/>
      <c r="FY272" s="96"/>
      <c r="FZ272" s="96"/>
      <c r="GA272" s="96"/>
      <c r="GB272" s="96"/>
      <c r="GC272" s="96"/>
      <c r="GD272" s="96"/>
      <c r="GE272" s="96"/>
      <c r="GF272" s="96"/>
      <c r="GG272" s="96"/>
      <c r="GH272" s="96"/>
      <c r="GI272" s="96"/>
      <c r="GJ272" s="96"/>
      <c r="GK272" s="96"/>
      <c r="GL272" s="96"/>
      <c r="GM272" s="96"/>
      <c r="GN272" s="96"/>
      <c r="GO272" s="96"/>
      <c r="GP272" s="96"/>
    </row>
    <row r="273" spans="1:198" ht="12" customHeight="1">
      <c r="A273" s="421"/>
      <c r="B273" s="350"/>
      <c r="C273" s="351"/>
      <c r="D273" s="351"/>
      <c r="E273" s="353"/>
      <c r="F273" s="354"/>
      <c r="G273" s="383"/>
      <c r="H273" s="170"/>
      <c r="I273" s="160" t="s">
        <v>26</v>
      </c>
      <c r="J273" s="161">
        <f t="shared" ref="J273:L273" si="77">SUM(J269:J272)</f>
        <v>0</v>
      </c>
      <c r="K273" s="161">
        <f t="shared" si="77"/>
        <v>0</v>
      </c>
      <c r="L273" s="161">
        <f t="shared" si="77"/>
        <v>0</v>
      </c>
      <c r="M273" s="161">
        <f t="shared" ref="M273:S273" si="78">SUM(M269:M272)</f>
        <v>0</v>
      </c>
      <c r="N273" s="162">
        <f t="shared" si="78"/>
        <v>0</v>
      </c>
      <c r="O273" s="162">
        <f t="shared" si="78"/>
        <v>0</v>
      </c>
      <c r="P273" s="162">
        <f t="shared" si="78"/>
        <v>300000</v>
      </c>
      <c r="Q273" s="162">
        <f t="shared" si="78"/>
        <v>400000</v>
      </c>
      <c r="R273" s="162">
        <f t="shared" si="78"/>
        <v>150000</v>
      </c>
      <c r="S273" s="162">
        <f t="shared" si="78"/>
        <v>250000</v>
      </c>
      <c r="T273" s="162"/>
      <c r="U273" s="162"/>
      <c r="V273" s="162"/>
      <c r="W273" s="162"/>
      <c r="X273" s="356"/>
      <c r="Y273" s="40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  <c r="CS273" s="96"/>
      <c r="CT273" s="96"/>
      <c r="CU273" s="96"/>
      <c r="CV273" s="96"/>
      <c r="CW273" s="96"/>
      <c r="CX273" s="96"/>
      <c r="CY273" s="96"/>
      <c r="CZ273" s="96"/>
      <c r="DA273" s="96"/>
      <c r="DB273" s="96"/>
      <c r="DC273" s="96"/>
      <c r="DD273" s="96"/>
      <c r="DE273" s="96"/>
      <c r="DF273" s="96"/>
      <c r="DG273" s="96"/>
      <c r="DH273" s="96"/>
      <c r="DI273" s="96"/>
      <c r="DJ273" s="96"/>
      <c r="DK273" s="96"/>
      <c r="DL273" s="96"/>
      <c r="DM273" s="96"/>
      <c r="DN273" s="96"/>
      <c r="DO273" s="96"/>
      <c r="DP273" s="96"/>
      <c r="DQ273" s="96"/>
      <c r="DR273" s="96"/>
      <c r="DS273" s="96"/>
      <c r="DT273" s="96"/>
      <c r="DU273" s="96"/>
      <c r="DV273" s="96"/>
      <c r="DW273" s="96"/>
      <c r="DX273" s="96"/>
      <c r="DY273" s="96"/>
      <c r="DZ273" s="96"/>
      <c r="EA273" s="96"/>
      <c r="EB273" s="96"/>
      <c r="EC273" s="96"/>
      <c r="ED273" s="96"/>
      <c r="EE273" s="96"/>
      <c r="EF273" s="96"/>
      <c r="EG273" s="96"/>
      <c r="EH273" s="96"/>
      <c r="EI273" s="96"/>
      <c r="EJ273" s="96"/>
      <c r="EK273" s="96"/>
      <c r="EL273" s="96"/>
      <c r="EM273" s="96"/>
      <c r="EN273" s="96"/>
      <c r="EO273" s="96"/>
      <c r="EP273" s="96"/>
      <c r="EQ273" s="96"/>
      <c r="ER273" s="96"/>
      <c r="ES273" s="96"/>
      <c r="ET273" s="96"/>
      <c r="EU273" s="96"/>
      <c r="EV273" s="96"/>
      <c r="EW273" s="96"/>
      <c r="EX273" s="96"/>
      <c r="EY273" s="96"/>
      <c r="EZ273" s="96"/>
      <c r="FA273" s="96"/>
      <c r="FB273" s="96"/>
      <c r="FC273" s="96"/>
      <c r="FD273" s="96"/>
      <c r="FE273" s="96"/>
      <c r="FF273" s="96"/>
      <c r="FG273" s="96"/>
      <c r="FH273" s="96"/>
      <c r="FI273" s="96"/>
      <c r="FJ273" s="96"/>
      <c r="FK273" s="96"/>
      <c r="FL273" s="96"/>
      <c r="FM273" s="96"/>
      <c r="FN273" s="96"/>
      <c r="FO273" s="96"/>
      <c r="FP273" s="96"/>
      <c r="FQ273" s="96"/>
      <c r="FR273" s="96"/>
      <c r="FS273" s="96"/>
      <c r="FT273" s="96"/>
      <c r="FU273" s="96"/>
      <c r="FV273" s="96"/>
      <c r="FW273" s="96"/>
      <c r="FX273" s="96"/>
      <c r="FY273" s="96"/>
      <c r="FZ273" s="96"/>
      <c r="GA273" s="96"/>
      <c r="GB273" s="96"/>
      <c r="GC273" s="96"/>
      <c r="GD273" s="96"/>
      <c r="GE273" s="96"/>
      <c r="GF273" s="96"/>
      <c r="GG273" s="96"/>
      <c r="GH273" s="96"/>
      <c r="GI273" s="96"/>
      <c r="GJ273" s="96"/>
      <c r="GK273" s="96"/>
      <c r="GL273" s="96"/>
      <c r="GM273" s="96"/>
      <c r="GN273" s="96"/>
      <c r="GO273" s="96"/>
      <c r="GP273" s="96"/>
    </row>
    <row r="274" spans="1:198" ht="12" customHeight="1">
      <c r="A274" s="349">
        <v>12</v>
      </c>
      <c r="B274" s="397" t="s">
        <v>150</v>
      </c>
      <c r="C274" s="351">
        <v>2024</v>
      </c>
      <c r="D274" s="351">
        <v>2032</v>
      </c>
      <c r="E274" s="353" t="s">
        <v>265</v>
      </c>
      <c r="F274" s="388">
        <f>X274</f>
        <v>750000</v>
      </c>
      <c r="G274" s="383">
        <v>60016</v>
      </c>
      <c r="H274" s="170">
        <v>6050</v>
      </c>
      <c r="I274" s="155" t="s">
        <v>28</v>
      </c>
      <c r="J274" s="156">
        <v>680000</v>
      </c>
      <c r="K274" s="167"/>
      <c r="L274" s="167"/>
      <c r="M274" s="167"/>
      <c r="N274" s="167"/>
      <c r="O274" s="164"/>
      <c r="P274" s="164"/>
      <c r="Q274" s="157"/>
      <c r="R274" s="164"/>
      <c r="S274" s="164">
        <v>50000</v>
      </c>
      <c r="T274" s="164">
        <v>350000</v>
      </c>
      <c r="U274" s="164">
        <v>350000</v>
      </c>
      <c r="V274" s="157"/>
      <c r="W274" s="157"/>
      <c r="X274" s="356">
        <f>SUM(L278:W278)</f>
        <v>750000</v>
      </c>
      <c r="Y274" s="141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  <c r="CS274" s="96"/>
      <c r="CT274" s="96"/>
      <c r="CU274" s="96"/>
      <c r="CV274" s="96"/>
      <c r="CW274" s="96"/>
      <c r="CX274" s="96"/>
      <c r="CY274" s="96"/>
      <c r="CZ274" s="96"/>
      <c r="DA274" s="96"/>
      <c r="DB274" s="96"/>
      <c r="DC274" s="96"/>
      <c r="DD274" s="96"/>
      <c r="DE274" s="96"/>
      <c r="DF274" s="96"/>
      <c r="DG274" s="96"/>
      <c r="DH274" s="96"/>
      <c r="DI274" s="96"/>
      <c r="DJ274" s="96"/>
      <c r="DK274" s="96"/>
      <c r="DL274" s="96"/>
      <c r="DM274" s="96"/>
      <c r="DN274" s="96"/>
      <c r="DO274" s="96"/>
      <c r="DP274" s="96"/>
      <c r="DQ274" s="96"/>
      <c r="DR274" s="96"/>
      <c r="DS274" s="96"/>
      <c r="DT274" s="96"/>
      <c r="DU274" s="96"/>
      <c r="DV274" s="96"/>
      <c r="DW274" s="96"/>
      <c r="DX274" s="96"/>
      <c r="DY274" s="96"/>
      <c r="DZ274" s="96"/>
      <c r="EA274" s="96"/>
      <c r="EB274" s="96"/>
      <c r="EC274" s="96"/>
      <c r="ED274" s="96"/>
      <c r="EE274" s="96"/>
      <c r="EF274" s="96"/>
      <c r="EG274" s="96"/>
      <c r="EH274" s="96"/>
      <c r="EI274" s="96"/>
      <c r="EJ274" s="96"/>
      <c r="EK274" s="96"/>
      <c r="EL274" s="96"/>
      <c r="EM274" s="96"/>
      <c r="EN274" s="96"/>
      <c r="EO274" s="96"/>
      <c r="EP274" s="96"/>
      <c r="EQ274" s="96"/>
      <c r="ER274" s="96"/>
      <c r="ES274" s="96"/>
      <c r="ET274" s="96"/>
      <c r="EU274" s="96"/>
      <c r="EV274" s="96"/>
      <c r="EW274" s="96"/>
      <c r="EX274" s="96"/>
      <c r="EY274" s="96"/>
      <c r="EZ274" s="96"/>
      <c r="FA274" s="96"/>
      <c r="FB274" s="96"/>
      <c r="FC274" s="96"/>
      <c r="FD274" s="96"/>
      <c r="FE274" s="96"/>
      <c r="FF274" s="96"/>
      <c r="FG274" s="96"/>
      <c r="FH274" s="96"/>
      <c r="FI274" s="96"/>
      <c r="FJ274" s="96"/>
      <c r="FK274" s="96"/>
      <c r="FL274" s="96"/>
      <c r="FM274" s="96"/>
      <c r="FN274" s="96"/>
      <c r="FO274" s="96"/>
      <c r="FP274" s="96"/>
      <c r="FQ274" s="96"/>
      <c r="FR274" s="96"/>
      <c r="FS274" s="96"/>
      <c r="FT274" s="96"/>
      <c r="FU274" s="96"/>
      <c r="FV274" s="96"/>
      <c r="FW274" s="96"/>
      <c r="FX274" s="96"/>
      <c r="FY274" s="96"/>
      <c r="FZ274" s="96"/>
      <c r="GA274" s="96"/>
      <c r="GB274" s="96"/>
      <c r="GC274" s="96"/>
      <c r="GD274" s="96"/>
      <c r="GE274" s="96"/>
      <c r="GF274" s="96"/>
      <c r="GG274" s="96"/>
      <c r="GH274" s="96"/>
      <c r="GI274" s="96"/>
      <c r="GJ274" s="96"/>
      <c r="GK274" s="96"/>
      <c r="GL274" s="96"/>
      <c r="GM274" s="96"/>
      <c r="GN274" s="96"/>
      <c r="GO274" s="96"/>
      <c r="GP274" s="96"/>
    </row>
    <row r="275" spans="1:198" ht="12" customHeight="1">
      <c r="A275" s="349"/>
      <c r="B275" s="397"/>
      <c r="C275" s="351"/>
      <c r="D275" s="351"/>
      <c r="E275" s="353"/>
      <c r="F275" s="388"/>
      <c r="G275" s="383"/>
      <c r="H275" s="170"/>
      <c r="I275" s="155" t="s">
        <v>31</v>
      </c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356"/>
      <c r="Y275" s="40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96"/>
      <c r="CB275" s="96"/>
      <c r="CC275" s="96"/>
      <c r="CD275" s="96"/>
      <c r="CE275" s="96"/>
      <c r="CF275" s="96"/>
      <c r="CG275" s="96"/>
      <c r="CH275" s="96"/>
      <c r="CI275" s="96"/>
      <c r="CJ275" s="96"/>
      <c r="CK275" s="96"/>
      <c r="CL275" s="96"/>
      <c r="CM275" s="96"/>
      <c r="CN275" s="96"/>
      <c r="CO275" s="96"/>
      <c r="CP275" s="96"/>
      <c r="CQ275" s="96"/>
      <c r="CR275" s="96"/>
      <c r="CS275" s="96"/>
      <c r="CT275" s="96"/>
      <c r="CU275" s="96"/>
      <c r="CV275" s="96"/>
      <c r="CW275" s="96"/>
      <c r="CX275" s="96"/>
      <c r="CY275" s="96"/>
      <c r="CZ275" s="96"/>
      <c r="DA275" s="96"/>
      <c r="DB275" s="96"/>
      <c r="DC275" s="96"/>
      <c r="DD275" s="96"/>
      <c r="DE275" s="96"/>
      <c r="DF275" s="96"/>
      <c r="DG275" s="96"/>
      <c r="DH275" s="96"/>
      <c r="DI275" s="96"/>
      <c r="DJ275" s="96"/>
      <c r="DK275" s="96"/>
      <c r="DL275" s="96"/>
      <c r="DM275" s="96"/>
      <c r="DN275" s="96"/>
      <c r="DO275" s="96"/>
      <c r="DP275" s="96"/>
      <c r="DQ275" s="96"/>
      <c r="DR275" s="96"/>
      <c r="DS275" s="96"/>
      <c r="DT275" s="96"/>
      <c r="DU275" s="96"/>
      <c r="DV275" s="96"/>
      <c r="DW275" s="96"/>
      <c r="DX275" s="96"/>
      <c r="DY275" s="96"/>
      <c r="DZ275" s="96"/>
      <c r="EA275" s="96"/>
      <c r="EB275" s="96"/>
      <c r="EC275" s="96"/>
      <c r="ED275" s="96"/>
      <c r="EE275" s="96"/>
      <c r="EF275" s="96"/>
      <c r="EG275" s="96"/>
      <c r="EH275" s="96"/>
      <c r="EI275" s="96"/>
      <c r="EJ275" s="96"/>
      <c r="EK275" s="96"/>
      <c r="EL275" s="96"/>
      <c r="EM275" s="96"/>
      <c r="EN275" s="96"/>
      <c r="EO275" s="96"/>
      <c r="EP275" s="96"/>
      <c r="EQ275" s="96"/>
      <c r="ER275" s="96"/>
      <c r="ES275" s="96"/>
      <c r="ET275" s="96"/>
      <c r="EU275" s="96"/>
      <c r="EV275" s="96"/>
      <c r="EW275" s="96"/>
      <c r="EX275" s="96"/>
      <c r="EY275" s="96"/>
      <c r="EZ275" s="96"/>
      <c r="FA275" s="96"/>
      <c r="FB275" s="96"/>
      <c r="FC275" s="96"/>
      <c r="FD275" s="96"/>
      <c r="FE275" s="96"/>
      <c r="FF275" s="96"/>
      <c r="FG275" s="96"/>
      <c r="FH275" s="96"/>
      <c r="FI275" s="96"/>
      <c r="FJ275" s="96"/>
      <c r="FK275" s="96"/>
      <c r="FL275" s="96"/>
      <c r="FM275" s="96"/>
      <c r="FN275" s="96"/>
      <c r="FO275" s="96"/>
      <c r="FP275" s="96"/>
      <c r="FQ275" s="96"/>
      <c r="FR275" s="96"/>
      <c r="FS275" s="96"/>
      <c r="FT275" s="96"/>
      <c r="FU275" s="96"/>
      <c r="FV275" s="96"/>
      <c r="FW275" s="96"/>
      <c r="FX275" s="96"/>
      <c r="FY275" s="96"/>
      <c r="FZ275" s="96"/>
      <c r="GA275" s="96"/>
      <c r="GB275" s="96"/>
      <c r="GC275" s="96"/>
      <c r="GD275" s="96"/>
      <c r="GE275" s="96"/>
      <c r="GF275" s="96"/>
      <c r="GG275" s="96"/>
      <c r="GH275" s="96"/>
      <c r="GI275" s="96"/>
      <c r="GJ275" s="96"/>
      <c r="GK275" s="96"/>
      <c r="GL275" s="96"/>
      <c r="GM275" s="96"/>
      <c r="GN275" s="96"/>
      <c r="GO275" s="96"/>
      <c r="GP275" s="96"/>
    </row>
    <row r="276" spans="1:198" ht="12" customHeight="1">
      <c r="A276" s="349"/>
      <c r="B276" s="397"/>
      <c r="C276" s="351"/>
      <c r="D276" s="351"/>
      <c r="E276" s="353"/>
      <c r="F276" s="388"/>
      <c r="G276" s="383"/>
      <c r="H276" s="170"/>
      <c r="I276" s="155" t="s">
        <v>30</v>
      </c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356"/>
      <c r="Y276" s="40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96"/>
      <c r="CB276" s="96"/>
      <c r="CC276" s="96"/>
      <c r="CD276" s="96"/>
      <c r="CE276" s="96"/>
      <c r="CF276" s="96"/>
      <c r="CG276" s="96"/>
      <c r="CH276" s="96"/>
      <c r="CI276" s="96"/>
      <c r="CJ276" s="96"/>
      <c r="CK276" s="96"/>
      <c r="CL276" s="96"/>
      <c r="CM276" s="96"/>
      <c r="CN276" s="96"/>
      <c r="CO276" s="96"/>
      <c r="CP276" s="96"/>
      <c r="CQ276" s="96"/>
      <c r="CR276" s="96"/>
      <c r="CS276" s="96"/>
      <c r="CT276" s="96"/>
      <c r="CU276" s="96"/>
      <c r="CV276" s="96"/>
      <c r="CW276" s="96"/>
      <c r="CX276" s="96"/>
      <c r="CY276" s="96"/>
      <c r="CZ276" s="96"/>
      <c r="DA276" s="96"/>
      <c r="DB276" s="96"/>
      <c r="DC276" s="96"/>
      <c r="DD276" s="96"/>
      <c r="DE276" s="96"/>
      <c r="DF276" s="96"/>
      <c r="DG276" s="96"/>
      <c r="DH276" s="96"/>
      <c r="DI276" s="96"/>
      <c r="DJ276" s="96"/>
      <c r="DK276" s="96"/>
      <c r="DL276" s="96"/>
      <c r="DM276" s="96"/>
      <c r="DN276" s="96"/>
      <c r="DO276" s="96"/>
      <c r="DP276" s="96"/>
      <c r="DQ276" s="96"/>
      <c r="DR276" s="96"/>
      <c r="DS276" s="96"/>
      <c r="DT276" s="96"/>
      <c r="DU276" s="96"/>
      <c r="DV276" s="96"/>
      <c r="DW276" s="96"/>
      <c r="DX276" s="96"/>
      <c r="DY276" s="96"/>
      <c r="DZ276" s="96"/>
      <c r="EA276" s="96"/>
      <c r="EB276" s="96"/>
      <c r="EC276" s="96"/>
      <c r="ED276" s="96"/>
      <c r="EE276" s="96"/>
      <c r="EF276" s="96"/>
      <c r="EG276" s="96"/>
      <c r="EH276" s="96"/>
      <c r="EI276" s="96"/>
      <c r="EJ276" s="96"/>
      <c r="EK276" s="96"/>
      <c r="EL276" s="96"/>
      <c r="EM276" s="96"/>
      <c r="EN276" s="96"/>
      <c r="EO276" s="96"/>
      <c r="EP276" s="96"/>
      <c r="EQ276" s="96"/>
      <c r="ER276" s="96"/>
      <c r="ES276" s="96"/>
      <c r="ET276" s="96"/>
      <c r="EU276" s="96"/>
      <c r="EV276" s="96"/>
      <c r="EW276" s="96"/>
      <c r="EX276" s="96"/>
      <c r="EY276" s="96"/>
      <c r="EZ276" s="96"/>
      <c r="FA276" s="96"/>
      <c r="FB276" s="96"/>
      <c r="FC276" s="96"/>
      <c r="FD276" s="96"/>
      <c r="FE276" s="96"/>
      <c r="FF276" s="96"/>
      <c r="FG276" s="96"/>
      <c r="FH276" s="96"/>
      <c r="FI276" s="96"/>
      <c r="FJ276" s="96"/>
      <c r="FK276" s="96"/>
      <c r="FL276" s="96"/>
      <c r="FM276" s="96"/>
      <c r="FN276" s="96"/>
      <c r="FO276" s="96"/>
      <c r="FP276" s="96"/>
      <c r="FQ276" s="96"/>
      <c r="FR276" s="96"/>
      <c r="FS276" s="96"/>
      <c r="FT276" s="96"/>
      <c r="FU276" s="96"/>
      <c r="FV276" s="96"/>
      <c r="FW276" s="96"/>
      <c r="FX276" s="96"/>
      <c r="FY276" s="96"/>
      <c r="FZ276" s="96"/>
      <c r="GA276" s="96"/>
      <c r="GB276" s="96"/>
      <c r="GC276" s="96"/>
      <c r="GD276" s="96"/>
      <c r="GE276" s="96"/>
      <c r="GF276" s="96"/>
      <c r="GG276" s="96"/>
      <c r="GH276" s="96"/>
      <c r="GI276" s="96"/>
      <c r="GJ276" s="96"/>
      <c r="GK276" s="96"/>
      <c r="GL276" s="96"/>
      <c r="GM276" s="96"/>
      <c r="GN276" s="96"/>
      <c r="GO276" s="96"/>
      <c r="GP276" s="96"/>
    </row>
    <row r="277" spans="1:198" ht="12" customHeight="1">
      <c r="A277" s="349"/>
      <c r="B277" s="397"/>
      <c r="C277" s="351"/>
      <c r="D277" s="351"/>
      <c r="E277" s="353"/>
      <c r="F277" s="388"/>
      <c r="G277" s="383"/>
      <c r="H277" s="170"/>
      <c r="I277" s="155" t="s">
        <v>32</v>
      </c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356"/>
      <c r="Y277" s="40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96"/>
      <c r="CB277" s="96"/>
      <c r="CC277" s="96"/>
      <c r="CD277" s="96"/>
      <c r="CE277" s="96"/>
      <c r="CF277" s="96"/>
      <c r="CG277" s="96"/>
      <c r="CH277" s="96"/>
      <c r="CI277" s="96"/>
      <c r="CJ277" s="96"/>
      <c r="CK277" s="96"/>
      <c r="CL277" s="96"/>
      <c r="CM277" s="96"/>
      <c r="CN277" s="96"/>
      <c r="CO277" s="96"/>
      <c r="CP277" s="96"/>
      <c r="CQ277" s="96"/>
      <c r="CR277" s="96"/>
      <c r="CS277" s="96"/>
      <c r="CT277" s="96"/>
      <c r="CU277" s="96"/>
      <c r="CV277" s="96"/>
      <c r="CW277" s="96"/>
      <c r="CX277" s="96"/>
      <c r="CY277" s="96"/>
      <c r="CZ277" s="96"/>
      <c r="DA277" s="96"/>
      <c r="DB277" s="96"/>
      <c r="DC277" s="96"/>
      <c r="DD277" s="96"/>
      <c r="DE277" s="96"/>
      <c r="DF277" s="96"/>
      <c r="DG277" s="96"/>
      <c r="DH277" s="96"/>
      <c r="DI277" s="96"/>
      <c r="DJ277" s="96"/>
      <c r="DK277" s="96"/>
      <c r="DL277" s="96"/>
      <c r="DM277" s="96"/>
      <c r="DN277" s="96"/>
      <c r="DO277" s="96"/>
      <c r="DP277" s="96"/>
      <c r="DQ277" s="96"/>
      <c r="DR277" s="96"/>
      <c r="DS277" s="96"/>
      <c r="DT277" s="96"/>
      <c r="DU277" s="96"/>
      <c r="DV277" s="96"/>
      <c r="DW277" s="96"/>
      <c r="DX277" s="96"/>
      <c r="DY277" s="96"/>
      <c r="DZ277" s="96"/>
      <c r="EA277" s="96"/>
      <c r="EB277" s="96"/>
      <c r="EC277" s="96"/>
      <c r="ED277" s="96"/>
      <c r="EE277" s="96"/>
      <c r="EF277" s="96"/>
      <c r="EG277" s="96"/>
      <c r="EH277" s="96"/>
      <c r="EI277" s="96"/>
      <c r="EJ277" s="96"/>
      <c r="EK277" s="96"/>
      <c r="EL277" s="96"/>
      <c r="EM277" s="96"/>
      <c r="EN277" s="96"/>
      <c r="EO277" s="96"/>
      <c r="EP277" s="96"/>
      <c r="EQ277" s="96"/>
      <c r="ER277" s="96"/>
      <c r="ES277" s="96"/>
      <c r="ET277" s="96"/>
      <c r="EU277" s="96"/>
      <c r="EV277" s="96"/>
      <c r="EW277" s="96"/>
      <c r="EX277" s="96"/>
      <c r="EY277" s="96"/>
      <c r="EZ277" s="96"/>
      <c r="FA277" s="96"/>
      <c r="FB277" s="96"/>
      <c r="FC277" s="96"/>
      <c r="FD277" s="96"/>
      <c r="FE277" s="96"/>
      <c r="FF277" s="96"/>
      <c r="FG277" s="96"/>
      <c r="FH277" s="96"/>
      <c r="FI277" s="96"/>
      <c r="FJ277" s="96"/>
      <c r="FK277" s="96"/>
      <c r="FL277" s="96"/>
      <c r="FM277" s="96"/>
      <c r="FN277" s="96"/>
      <c r="FO277" s="96"/>
      <c r="FP277" s="96"/>
      <c r="FQ277" s="96"/>
      <c r="FR277" s="96"/>
      <c r="FS277" s="96"/>
      <c r="FT277" s="96"/>
      <c r="FU277" s="96"/>
      <c r="FV277" s="96"/>
      <c r="FW277" s="96"/>
      <c r="FX277" s="96"/>
      <c r="FY277" s="96"/>
      <c r="FZ277" s="96"/>
      <c r="GA277" s="96"/>
      <c r="GB277" s="96"/>
      <c r="GC277" s="96"/>
      <c r="GD277" s="96"/>
      <c r="GE277" s="96"/>
      <c r="GF277" s="96"/>
      <c r="GG277" s="96"/>
      <c r="GH277" s="96"/>
      <c r="GI277" s="96"/>
      <c r="GJ277" s="96"/>
      <c r="GK277" s="96"/>
      <c r="GL277" s="96"/>
      <c r="GM277" s="96"/>
      <c r="GN277" s="96"/>
      <c r="GO277" s="96"/>
      <c r="GP277" s="96"/>
    </row>
    <row r="278" spans="1:198" ht="12.75" customHeight="1">
      <c r="A278" s="349"/>
      <c r="B278" s="397"/>
      <c r="C278" s="351"/>
      <c r="D278" s="351"/>
      <c r="E278" s="353"/>
      <c r="F278" s="388"/>
      <c r="G278" s="383"/>
      <c r="H278" s="170"/>
      <c r="I278" s="160" t="s">
        <v>26</v>
      </c>
      <c r="J278" s="161">
        <f t="shared" ref="J278:M278" si="79">SUM(J274:J277)</f>
        <v>680000</v>
      </c>
      <c r="K278" s="161">
        <f t="shared" si="79"/>
        <v>0</v>
      </c>
      <c r="L278" s="162">
        <f t="shared" si="79"/>
        <v>0</v>
      </c>
      <c r="M278" s="162">
        <f t="shared" si="79"/>
        <v>0</v>
      </c>
      <c r="N278" s="162">
        <f>SUM(N274:N277)</f>
        <v>0</v>
      </c>
      <c r="O278" s="207">
        <f>SUM(O274:O277)</f>
        <v>0</v>
      </c>
      <c r="P278" s="162">
        <f>SUM(P274:P277)</f>
        <v>0</v>
      </c>
      <c r="Q278" s="162">
        <f t="shared" ref="Q278:W278" si="80">SUM(Q274:Q277)</f>
        <v>0</v>
      </c>
      <c r="R278" s="162">
        <f t="shared" si="80"/>
        <v>0</v>
      </c>
      <c r="S278" s="162">
        <f t="shared" si="80"/>
        <v>50000</v>
      </c>
      <c r="T278" s="162">
        <f t="shared" si="80"/>
        <v>350000</v>
      </c>
      <c r="U278" s="162">
        <f t="shared" si="80"/>
        <v>350000</v>
      </c>
      <c r="V278" s="162">
        <f t="shared" si="80"/>
        <v>0</v>
      </c>
      <c r="W278" s="162">
        <f t="shared" si="80"/>
        <v>0</v>
      </c>
      <c r="X278" s="356"/>
      <c r="Y278" s="40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96"/>
      <c r="CB278" s="96"/>
      <c r="CC278" s="96"/>
      <c r="CD278" s="96"/>
      <c r="CE278" s="96"/>
      <c r="CF278" s="96"/>
      <c r="CG278" s="96"/>
      <c r="CH278" s="96"/>
      <c r="CI278" s="96"/>
      <c r="CJ278" s="96"/>
      <c r="CK278" s="96"/>
      <c r="CL278" s="96"/>
      <c r="CM278" s="96"/>
      <c r="CN278" s="96"/>
      <c r="CO278" s="96"/>
      <c r="CP278" s="96"/>
      <c r="CQ278" s="96"/>
      <c r="CR278" s="96"/>
      <c r="CS278" s="96"/>
      <c r="CT278" s="96"/>
      <c r="CU278" s="96"/>
      <c r="CV278" s="96"/>
      <c r="CW278" s="96"/>
      <c r="CX278" s="96"/>
      <c r="CY278" s="96"/>
      <c r="CZ278" s="96"/>
      <c r="DA278" s="96"/>
      <c r="DB278" s="96"/>
      <c r="DC278" s="96"/>
      <c r="DD278" s="96"/>
      <c r="DE278" s="96"/>
      <c r="DF278" s="96"/>
      <c r="DG278" s="96"/>
      <c r="DH278" s="96"/>
      <c r="DI278" s="96"/>
      <c r="DJ278" s="96"/>
      <c r="DK278" s="96"/>
      <c r="DL278" s="96"/>
      <c r="DM278" s="96"/>
      <c r="DN278" s="96"/>
      <c r="DO278" s="96"/>
      <c r="DP278" s="96"/>
      <c r="DQ278" s="96"/>
      <c r="DR278" s="96"/>
      <c r="DS278" s="96"/>
      <c r="DT278" s="96"/>
      <c r="DU278" s="96"/>
      <c r="DV278" s="96"/>
      <c r="DW278" s="96"/>
      <c r="DX278" s="96"/>
      <c r="DY278" s="96"/>
      <c r="DZ278" s="96"/>
      <c r="EA278" s="96"/>
      <c r="EB278" s="96"/>
      <c r="EC278" s="96"/>
      <c r="ED278" s="96"/>
      <c r="EE278" s="96"/>
      <c r="EF278" s="96"/>
      <c r="EG278" s="96"/>
      <c r="EH278" s="96"/>
      <c r="EI278" s="96"/>
      <c r="EJ278" s="96"/>
      <c r="EK278" s="96"/>
      <c r="EL278" s="96"/>
      <c r="EM278" s="96"/>
      <c r="EN278" s="96"/>
      <c r="EO278" s="96"/>
      <c r="EP278" s="96"/>
      <c r="EQ278" s="96"/>
      <c r="ER278" s="96"/>
      <c r="ES278" s="96"/>
      <c r="ET278" s="96"/>
      <c r="EU278" s="96"/>
      <c r="EV278" s="96"/>
      <c r="EW278" s="96"/>
      <c r="EX278" s="96"/>
      <c r="EY278" s="96"/>
      <c r="EZ278" s="96"/>
      <c r="FA278" s="96"/>
      <c r="FB278" s="96"/>
      <c r="FC278" s="96"/>
      <c r="FD278" s="96"/>
      <c r="FE278" s="96"/>
      <c r="FF278" s="96"/>
      <c r="FG278" s="96"/>
      <c r="FH278" s="96"/>
      <c r="FI278" s="96"/>
      <c r="FJ278" s="96"/>
      <c r="FK278" s="96"/>
      <c r="FL278" s="96"/>
      <c r="FM278" s="96"/>
      <c r="FN278" s="96"/>
      <c r="FO278" s="96"/>
      <c r="FP278" s="96"/>
      <c r="FQ278" s="96"/>
      <c r="FR278" s="96"/>
      <c r="FS278" s="96"/>
      <c r="FT278" s="96"/>
      <c r="FU278" s="96"/>
      <c r="FV278" s="96"/>
      <c r="FW278" s="96"/>
      <c r="FX278" s="96"/>
      <c r="FY278" s="96"/>
      <c r="FZ278" s="96"/>
      <c r="GA278" s="96"/>
      <c r="GB278" s="96"/>
      <c r="GC278" s="96"/>
      <c r="GD278" s="96"/>
      <c r="GE278" s="96"/>
      <c r="GF278" s="96"/>
      <c r="GG278" s="96"/>
      <c r="GH278" s="96"/>
      <c r="GI278" s="96"/>
      <c r="GJ278" s="96"/>
      <c r="GK278" s="96"/>
      <c r="GL278" s="96"/>
      <c r="GM278" s="96"/>
      <c r="GN278" s="96"/>
      <c r="GO278" s="96"/>
      <c r="GP278" s="96"/>
    </row>
    <row r="279" spans="1:198" ht="12" hidden="1" customHeight="1">
      <c r="A279" s="349">
        <v>11</v>
      </c>
      <c r="B279" s="401" t="s">
        <v>187</v>
      </c>
      <c r="C279" s="351">
        <v>2022</v>
      </c>
      <c r="D279" s="351">
        <v>2026</v>
      </c>
      <c r="E279" s="353" t="s">
        <v>27</v>
      </c>
      <c r="F279" s="388">
        <f>X279</f>
        <v>0</v>
      </c>
      <c r="G279" s="383">
        <v>60016</v>
      </c>
      <c r="H279" s="170">
        <v>6050</v>
      </c>
      <c r="I279" s="155" t="s">
        <v>28</v>
      </c>
      <c r="J279" s="164">
        <v>0</v>
      </c>
      <c r="K279" s="157">
        <v>0</v>
      </c>
      <c r="L279" s="164"/>
      <c r="N279" s="93"/>
      <c r="O279" s="100"/>
      <c r="P279" s="100"/>
      <c r="Q279" s="100"/>
      <c r="R279" s="94"/>
      <c r="S279" s="157"/>
      <c r="T279" s="157"/>
      <c r="U279" s="157"/>
      <c r="V279" s="157"/>
      <c r="W279" s="157"/>
      <c r="X279" s="356">
        <f>SUM(L283:W283)</f>
        <v>0</v>
      </c>
      <c r="Y279" s="40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96"/>
      <c r="CB279" s="96"/>
      <c r="CC279" s="96"/>
      <c r="CD279" s="96"/>
      <c r="CE279" s="96"/>
      <c r="CF279" s="96"/>
      <c r="CG279" s="96"/>
      <c r="CH279" s="96"/>
      <c r="CI279" s="96"/>
      <c r="CJ279" s="96"/>
      <c r="CK279" s="96"/>
      <c r="CL279" s="96"/>
      <c r="CM279" s="96"/>
      <c r="CN279" s="96"/>
      <c r="CO279" s="96"/>
      <c r="CP279" s="96"/>
      <c r="CQ279" s="96"/>
      <c r="CR279" s="96"/>
      <c r="CS279" s="96"/>
      <c r="CT279" s="96"/>
      <c r="CU279" s="96"/>
      <c r="CV279" s="96"/>
      <c r="CW279" s="96"/>
      <c r="CX279" s="96"/>
      <c r="CY279" s="96"/>
      <c r="CZ279" s="96"/>
      <c r="DA279" s="96"/>
      <c r="DB279" s="96"/>
      <c r="DC279" s="96"/>
      <c r="DD279" s="96"/>
      <c r="DE279" s="96"/>
      <c r="DF279" s="96"/>
      <c r="DG279" s="96"/>
      <c r="DH279" s="96"/>
      <c r="DI279" s="96"/>
      <c r="DJ279" s="96"/>
      <c r="DK279" s="96"/>
      <c r="DL279" s="96"/>
      <c r="DM279" s="96"/>
      <c r="DN279" s="96"/>
      <c r="DO279" s="96"/>
      <c r="DP279" s="96"/>
      <c r="DQ279" s="96"/>
      <c r="DR279" s="96"/>
      <c r="DS279" s="96"/>
      <c r="DT279" s="96"/>
      <c r="DU279" s="96"/>
      <c r="DV279" s="96"/>
      <c r="DW279" s="96"/>
      <c r="DX279" s="96"/>
      <c r="DY279" s="96"/>
      <c r="DZ279" s="96"/>
      <c r="EA279" s="96"/>
      <c r="EB279" s="96"/>
      <c r="EC279" s="96"/>
      <c r="ED279" s="96"/>
      <c r="EE279" s="96"/>
      <c r="EF279" s="96"/>
      <c r="EG279" s="96"/>
      <c r="EH279" s="96"/>
      <c r="EI279" s="96"/>
      <c r="EJ279" s="96"/>
      <c r="EK279" s="96"/>
      <c r="EL279" s="96"/>
      <c r="EM279" s="96"/>
      <c r="EN279" s="96"/>
      <c r="EO279" s="96"/>
      <c r="EP279" s="96"/>
      <c r="EQ279" s="96"/>
      <c r="ER279" s="96"/>
      <c r="ES279" s="96"/>
      <c r="ET279" s="96"/>
      <c r="EU279" s="96"/>
      <c r="EV279" s="96"/>
      <c r="EW279" s="96"/>
      <c r="EX279" s="96"/>
      <c r="EY279" s="96"/>
      <c r="EZ279" s="96"/>
      <c r="FA279" s="96"/>
      <c r="FB279" s="96"/>
      <c r="FC279" s="96"/>
      <c r="FD279" s="96"/>
      <c r="FE279" s="96"/>
      <c r="FF279" s="96"/>
      <c r="FG279" s="96"/>
      <c r="FH279" s="96"/>
      <c r="FI279" s="96"/>
      <c r="FJ279" s="96"/>
      <c r="FK279" s="96"/>
      <c r="FL279" s="96"/>
      <c r="FM279" s="96"/>
      <c r="FN279" s="96"/>
      <c r="FO279" s="96"/>
      <c r="FP279" s="96"/>
      <c r="FQ279" s="96"/>
      <c r="FR279" s="96"/>
      <c r="FS279" s="96"/>
      <c r="FT279" s="96"/>
      <c r="FU279" s="96"/>
      <c r="FV279" s="96"/>
      <c r="FW279" s="96"/>
      <c r="FX279" s="96"/>
      <c r="FY279" s="96"/>
      <c r="FZ279" s="96"/>
      <c r="GA279" s="96"/>
      <c r="GB279" s="96"/>
      <c r="GC279" s="96"/>
      <c r="GD279" s="96"/>
      <c r="GE279" s="96"/>
      <c r="GF279" s="96"/>
      <c r="GG279" s="96"/>
      <c r="GH279" s="96"/>
      <c r="GI279" s="96"/>
      <c r="GJ279" s="96"/>
      <c r="GK279" s="96"/>
      <c r="GL279" s="96"/>
      <c r="GM279" s="96"/>
      <c r="GN279" s="96"/>
      <c r="GO279" s="96"/>
      <c r="GP279" s="96"/>
    </row>
    <row r="280" spans="1:198" ht="12" hidden="1" customHeight="1">
      <c r="A280" s="349"/>
      <c r="B280" s="401"/>
      <c r="C280" s="351"/>
      <c r="D280" s="351"/>
      <c r="E280" s="353"/>
      <c r="F280" s="388"/>
      <c r="G280" s="383"/>
      <c r="H280" s="170"/>
      <c r="I280" s="155" t="s">
        <v>31</v>
      </c>
      <c r="J280" s="157"/>
      <c r="K280" s="157"/>
      <c r="L280" s="157"/>
      <c r="M280" s="158"/>
      <c r="N280" s="158"/>
      <c r="O280" s="95"/>
      <c r="P280" s="95"/>
      <c r="Q280" s="95"/>
      <c r="R280" s="95"/>
      <c r="S280" s="158"/>
      <c r="T280" s="158"/>
      <c r="U280" s="158"/>
      <c r="V280" s="158"/>
      <c r="W280" s="158"/>
      <c r="X280" s="356"/>
      <c r="Y280" s="40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96"/>
      <c r="CB280" s="96"/>
      <c r="CC280" s="96"/>
      <c r="CD280" s="96"/>
      <c r="CE280" s="96"/>
      <c r="CF280" s="96"/>
      <c r="CG280" s="96"/>
      <c r="CH280" s="96"/>
      <c r="CI280" s="96"/>
      <c r="CJ280" s="96"/>
      <c r="CK280" s="96"/>
      <c r="CL280" s="96"/>
      <c r="CM280" s="96"/>
      <c r="CN280" s="96"/>
      <c r="CO280" s="96"/>
      <c r="CP280" s="96"/>
      <c r="CQ280" s="96"/>
      <c r="CR280" s="96"/>
      <c r="CS280" s="96"/>
      <c r="CT280" s="96"/>
      <c r="CU280" s="96"/>
      <c r="CV280" s="96"/>
      <c r="CW280" s="96"/>
      <c r="CX280" s="96"/>
      <c r="CY280" s="96"/>
      <c r="CZ280" s="96"/>
      <c r="DA280" s="96"/>
      <c r="DB280" s="96"/>
      <c r="DC280" s="96"/>
      <c r="DD280" s="96"/>
      <c r="DE280" s="96"/>
      <c r="DF280" s="96"/>
      <c r="DG280" s="96"/>
      <c r="DH280" s="96"/>
      <c r="DI280" s="96"/>
      <c r="DJ280" s="96"/>
      <c r="DK280" s="96"/>
      <c r="DL280" s="96"/>
      <c r="DM280" s="96"/>
      <c r="DN280" s="96"/>
      <c r="DO280" s="96"/>
      <c r="DP280" s="96"/>
      <c r="DQ280" s="96"/>
      <c r="DR280" s="96"/>
      <c r="DS280" s="96"/>
      <c r="DT280" s="96"/>
      <c r="DU280" s="96"/>
      <c r="DV280" s="96"/>
      <c r="DW280" s="96"/>
      <c r="DX280" s="96"/>
      <c r="DY280" s="96"/>
      <c r="DZ280" s="96"/>
      <c r="EA280" s="96"/>
      <c r="EB280" s="96"/>
      <c r="EC280" s="96"/>
      <c r="ED280" s="96"/>
      <c r="EE280" s="96"/>
      <c r="EF280" s="96"/>
      <c r="EG280" s="96"/>
      <c r="EH280" s="96"/>
      <c r="EI280" s="96"/>
      <c r="EJ280" s="96"/>
      <c r="EK280" s="96"/>
      <c r="EL280" s="96"/>
      <c r="EM280" s="96"/>
      <c r="EN280" s="96"/>
      <c r="EO280" s="96"/>
      <c r="EP280" s="96"/>
      <c r="EQ280" s="96"/>
      <c r="ER280" s="96"/>
      <c r="ES280" s="96"/>
      <c r="ET280" s="96"/>
      <c r="EU280" s="96"/>
      <c r="EV280" s="96"/>
      <c r="EW280" s="96"/>
      <c r="EX280" s="96"/>
      <c r="EY280" s="96"/>
      <c r="EZ280" s="96"/>
      <c r="FA280" s="96"/>
      <c r="FB280" s="96"/>
      <c r="FC280" s="96"/>
      <c r="FD280" s="96"/>
      <c r="FE280" s="96"/>
      <c r="FF280" s="96"/>
      <c r="FG280" s="96"/>
      <c r="FH280" s="96"/>
      <c r="FI280" s="96"/>
      <c r="FJ280" s="96"/>
      <c r="FK280" s="96"/>
      <c r="FL280" s="96"/>
      <c r="FM280" s="96"/>
      <c r="FN280" s="96"/>
      <c r="FO280" s="96"/>
      <c r="FP280" s="96"/>
      <c r="FQ280" s="96"/>
      <c r="FR280" s="96"/>
      <c r="FS280" s="96"/>
      <c r="FT280" s="96"/>
      <c r="FU280" s="96"/>
      <c r="FV280" s="96"/>
      <c r="FW280" s="96"/>
      <c r="FX280" s="96"/>
      <c r="FY280" s="96"/>
      <c r="FZ280" s="96"/>
      <c r="GA280" s="96"/>
      <c r="GB280" s="96"/>
      <c r="GC280" s="96"/>
      <c r="GD280" s="96"/>
      <c r="GE280" s="96"/>
      <c r="GF280" s="96"/>
      <c r="GG280" s="96"/>
      <c r="GH280" s="96"/>
      <c r="GI280" s="96"/>
      <c r="GJ280" s="96"/>
      <c r="GK280" s="96"/>
      <c r="GL280" s="96"/>
      <c r="GM280" s="96"/>
      <c r="GN280" s="96"/>
      <c r="GO280" s="96"/>
      <c r="GP280" s="96"/>
    </row>
    <row r="281" spans="1:198" ht="12" hidden="1" customHeight="1">
      <c r="A281" s="349"/>
      <c r="B281" s="401"/>
      <c r="C281" s="351"/>
      <c r="D281" s="351"/>
      <c r="E281" s="353"/>
      <c r="F281" s="388"/>
      <c r="G281" s="383"/>
      <c r="H281" s="170"/>
      <c r="I281" s="155" t="s">
        <v>30</v>
      </c>
      <c r="J281" s="158"/>
      <c r="K281" s="158"/>
      <c r="L281" s="158"/>
      <c r="M281" s="158"/>
      <c r="N281" s="158"/>
      <c r="O281" s="95"/>
      <c r="P281" s="95"/>
      <c r="Q281" s="95"/>
      <c r="R281" s="95"/>
      <c r="S281" s="158"/>
      <c r="T281" s="158"/>
      <c r="U281" s="158"/>
      <c r="V281" s="158"/>
      <c r="W281" s="158"/>
      <c r="X281" s="356"/>
      <c r="Y281" s="40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96"/>
      <c r="CB281" s="96"/>
      <c r="CC281" s="96"/>
      <c r="CD281" s="96"/>
      <c r="CE281" s="96"/>
      <c r="CF281" s="96"/>
      <c r="CG281" s="96"/>
      <c r="CH281" s="96"/>
      <c r="CI281" s="96"/>
      <c r="CJ281" s="96"/>
      <c r="CK281" s="96"/>
      <c r="CL281" s="96"/>
      <c r="CM281" s="96"/>
      <c r="CN281" s="96"/>
      <c r="CO281" s="96"/>
      <c r="CP281" s="96"/>
      <c r="CQ281" s="96"/>
      <c r="CR281" s="96"/>
      <c r="CS281" s="96"/>
      <c r="CT281" s="96"/>
      <c r="CU281" s="96"/>
      <c r="CV281" s="96"/>
      <c r="CW281" s="96"/>
      <c r="CX281" s="96"/>
      <c r="CY281" s="96"/>
      <c r="CZ281" s="96"/>
      <c r="DA281" s="96"/>
      <c r="DB281" s="96"/>
      <c r="DC281" s="96"/>
      <c r="DD281" s="96"/>
      <c r="DE281" s="96"/>
      <c r="DF281" s="96"/>
      <c r="DG281" s="96"/>
      <c r="DH281" s="96"/>
      <c r="DI281" s="96"/>
      <c r="DJ281" s="96"/>
      <c r="DK281" s="96"/>
      <c r="DL281" s="96"/>
      <c r="DM281" s="96"/>
      <c r="DN281" s="96"/>
      <c r="DO281" s="96"/>
      <c r="DP281" s="96"/>
      <c r="DQ281" s="96"/>
      <c r="DR281" s="96"/>
      <c r="DS281" s="96"/>
      <c r="DT281" s="96"/>
      <c r="DU281" s="96"/>
      <c r="DV281" s="96"/>
      <c r="DW281" s="96"/>
      <c r="DX281" s="96"/>
      <c r="DY281" s="96"/>
      <c r="DZ281" s="96"/>
      <c r="EA281" s="96"/>
      <c r="EB281" s="96"/>
      <c r="EC281" s="96"/>
      <c r="ED281" s="96"/>
      <c r="EE281" s="96"/>
      <c r="EF281" s="96"/>
      <c r="EG281" s="96"/>
      <c r="EH281" s="96"/>
      <c r="EI281" s="96"/>
      <c r="EJ281" s="96"/>
      <c r="EK281" s="96"/>
      <c r="EL281" s="96"/>
      <c r="EM281" s="96"/>
      <c r="EN281" s="96"/>
      <c r="EO281" s="96"/>
      <c r="EP281" s="96"/>
      <c r="EQ281" s="96"/>
      <c r="ER281" s="96"/>
      <c r="ES281" s="96"/>
      <c r="ET281" s="96"/>
      <c r="EU281" s="96"/>
      <c r="EV281" s="96"/>
      <c r="EW281" s="96"/>
      <c r="EX281" s="96"/>
      <c r="EY281" s="96"/>
      <c r="EZ281" s="96"/>
      <c r="FA281" s="96"/>
      <c r="FB281" s="96"/>
      <c r="FC281" s="96"/>
      <c r="FD281" s="96"/>
      <c r="FE281" s="96"/>
      <c r="FF281" s="96"/>
      <c r="FG281" s="96"/>
      <c r="FH281" s="96"/>
      <c r="FI281" s="96"/>
      <c r="FJ281" s="96"/>
      <c r="FK281" s="96"/>
      <c r="FL281" s="96"/>
      <c r="FM281" s="96"/>
      <c r="FN281" s="96"/>
      <c r="FO281" s="96"/>
      <c r="FP281" s="96"/>
      <c r="FQ281" s="96"/>
      <c r="FR281" s="96"/>
      <c r="FS281" s="96"/>
      <c r="FT281" s="96"/>
      <c r="FU281" s="96"/>
      <c r="FV281" s="96"/>
      <c r="FW281" s="96"/>
      <c r="FX281" s="96"/>
      <c r="FY281" s="96"/>
      <c r="FZ281" s="96"/>
      <c r="GA281" s="96"/>
      <c r="GB281" s="96"/>
      <c r="GC281" s="96"/>
      <c r="GD281" s="96"/>
      <c r="GE281" s="96"/>
      <c r="GF281" s="96"/>
      <c r="GG281" s="96"/>
      <c r="GH281" s="96"/>
      <c r="GI281" s="96"/>
      <c r="GJ281" s="96"/>
      <c r="GK281" s="96"/>
      <c r="GL281" s="96"/>
      <c r="GM281" s="96"/>
      <c r="GN281" s="96"/>
      <c r="GO281" s="96"/>
      <c r="GP281" s="96"/>
    </row>
    <row r="282" spans="1:198" ht="12" hidden="1" customHeight="1">
      <c r="A282" s="349"/>
      <c r="B282" s="401"/>
      <c r="C282" s="351"/>
      <c r="D282" s="351"/>
      <c r="E282" s="353"/>
      <c r="F282" s="388"/>
      <c r="G282" s="383"/>
      <c r="H282" s="170"/>
      <c r="I282" s="155" t="s">
        <v>32</v>
      </c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  <c r="U282" s="158"/>
      <c r="V282" s="158"/>
      <c r="W282" s="158"/>
      <c r="X282" s="356"/>
      <c r="Y282" s="40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96"/>
      <c r="CB282" s="96"/>
      <c r="CC282" s="96"/>
      <c r="CD282" s="96"/>
      <c r="CE282" s="96"/>
      <c r="CF282" s="96"/>
      <c r="CG282" s="96"/>
      <c r="CH282" s="96"/>
      <c r="CI282" s="96"/>
      <c r="CJ282" s="96"/>
      <c r="CK282" s="96"/>
      <c r="CL282" s="96"/>
      <c r="CM282" s="96"/>
      <c r="CN282" s="96"/>
      <c r="CO282" s="96"/>
      <c r="CP282" s="96"/>
      <c r="CQ282" s="96"/>
      <c r="CR282" s="96"/>
      <c r="CS282" s="96"/>
      <c r="CT282" s="96"/>
      <c r="CU282" s="96"/>
      <c r="CV282" s="96"/>
      <c r="CW282" s="96"/>
      <c r="CX282" s="96"/>
      <c r="CY282" s="96"/>
      <c r="CZ282" s="96"/>
      <c r="DA282" s="96"/>
      <c r="DB282" s="96"/>
      <c r="DC282" s="96"/>
      <c r="DD282" s="96"/>
      <c r="DE282" s="96"/>
      <c r="DF282" s="96"/>
      <c r="DG282" s="96"/>
      <c r="DH282" s="96"/>
      <c r="DI282" s="96"/>
      <c r="DJ282" s="96"/>
      <c r="DK282" s="96"/>
      <c r="DL282" s="96"/>
      <c r="DM282" s="96"/>
      <c r="DN282" s="96"/>
      <c r="DO282" s="96"/>
      <c r="DP282" s="96"/>
      <c r="DQ282" s="96"/>
      <c r="DR282" s="96"/>
      <c r="DS282" s="96"/>
      <c r="DT282" s="96"/>
      <c r="DU282" s="96"/>
      <c r="DV282" s="96"/>
      <c r="DW282" s="96"/>
      <c r="DX282" s="96"/>
      <c r="DY282" s="96"/>
      <c r="DZ282" s="96"/>
      <c r="EA282" s="96"/>
      <c r="EB282" s="96"/>
      <c r="EC282" s="96"/>
      <c r="ED282" s="96"/>
      <c r="EE282" s="96"/>
      <c r="EF282" s="96"/>
      <c r="EG282" s="96"/>
      <c r="EH282" s="96"/>
      <c r="EI282" s="96"/>
      <c r="EJ282" s="96"/>
      <c r="EK282" s="96"/>
      <c r="EL282" s="96"/>
      <c r="EM282" s="96"/>
      <c r="EN282" s="96"/>
      <c r="EO282" s="96"/>
      <c r="EP282" s="96"/>
      <c r="EQ282" s="96"/>
      <c r="ER282" s="96"/>
      <c r="ES282" s="96"/>
      <c r="ET282" s="96"/>
      <c r="EU282" s="96"/>
      <c r="EV282" s="96"/>
      <c r="EW282" s="96"/>
      <c r="EX282" s="96"/>
      <c r="EY282" s="96"/>
      <c r="EZ282" s="96"/>
      <c r="FA282" s="96"/>
      <c r="FB282" s="96"/>
      <c r="FC282" s="96"/>
      <c r="FD282" s="96"/>
      <c r="FE282" s="96"/>
      <c r="FF282" s="96"/>
      <c r="FG282" s="96"/>
      <c r="FH282" s="96"/>
      <c r="FI282" s="96"/>
      <c r="FJ282" s="96"/>
      <c r="FK282" s="96"/>
      <c r="FL282" s="96"/>
      <c r="FM282" s="96"/>
      <c r="FN282" s="96"/>
      <c r="FO282" s="96"/>
      <c r="FP282" s="96"/>
      <c r="FQ282" s="96"/>
      <c r="FR282" s="96"/>
      <c r="FS282" s="96"/>
      <c r="FT282" s="96"/>
      <c r="FU282" s="96"/>
      <c r="FV282" s="96"/>
      <c r="FW282" s="96"/>
      <c r="FX282" s="96"/>
      <c r="FY282" s="96"/>
      <c r="FZ282" s="96"/>
      <c r="GA282" s="96"/>
      <c r="GB282" s="96"/>
      <c r="GC282" s="96"/>
      <c r="GD282" s="96"/>
      <c r="GE282" s="96"/>
      <c r="GF282" s="96"/>
      <c r="GG282" s="96"/>
      <c r="GH282" s="96"/>
      <c r="GI282" s="96"/>
      <c r="GJ282" s="96"/>
      <c r="GK282" s="96"/>
      <c r="GL282" s="96"/>
      <c r="GM282" s="96"/>
      <c r="GN282" s="96"/>
      <c r="GO282" s="96"/>
      <c r="GP282" s="96"/>
    </row>
    <row r="283" spans="1:198" ht="16.5" hidden="1" customHeight="1">
      <c r="A283" s="349"/>
      <c r="B283" s="401"/>
      <c r="C283" s="351"/>
      <c r="D283" s="351"/>
      <c r="E283" s="353"/>
      <c r="F283" s="388"/>
      <c r="G283" s="383"/>
      <c r="H283" s="170"/>
      <c r="I283" s="222" t="s">
        <v>26</v>
      </c>
      <c r="J283" s="162">
        <f t="shared" ref="J283:L283" si="81">SUM(J279:J282)</f>
        <v>0</v>
      </c>
      <c r="K283" s="162">
        <f t="shared" si="81"/>
        <v>0</v>
      </c>
      <c r="L283" s="162">
        <f t="shared" si="81"/>
        <v>0</v>
      </c>
      <c r="M283" s="162">
        <f>SUM(M279:M282)</f>
        <v>0</v>
      </c>
      <c r="N283" s="162">
        <f>SUM(N279:N282)</f>
        <v>0</v>
      </c>
      <c r="O283" s="162">
        <f t="shared" ref="O283" si="82">SUM(O279:O282)</f>
        <v>0</v>
      </c>
      <c r="P283" s="162">
        <f>SUM(P279:P282)</f>
        <v>0</v>
      </c>
      <c r="Q283" s="161">
        <f>SUM(Q279:Q282)</f>
        <v>0</v>
      </c>
      <c r="R283" s="162"/>
      <c r="S283" s="162"/>
      <c r="T283" s="162"/>
      <c r="U283" s="162"/>
      <c r="V283" s="162"/>
      <c r="W283" s="162"/>
      <c r="X283" s="356"/>
      <c r="Y283" s="40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96"/>
      <c r="CB283" s="96"/>
      <c r="CC283" s="96"/>
      <c r="CD283" s="96"/>
      <c r="CE283" s="96"/>
      <c r="CF283" s="96"/>
      <c r="CG283" s="96"/>
      <c r="CH283" s="96"/>
      <c r="CI283" s="96"/>
      <c r="CJ283" s="96"/>
      <c r="CK283" s="96"/>
      <c r="CL283" s="96"/>
      <c r="CM283" s="96"/>
      <c r="CN283" s="96"/>
      <c r="CO283" s="96"/>
      <c r="CP283" s="96"/>
      <c r="CQ283" s="96"/>
      <c r="CR283" s="96"/>
      <c r="CS283" s="96"/>
      <c r="CT283" s="96"/>
      <c r="CU283" s="96"/>
      <c r="CV283" s="96"/>
      <c r="CW283" s="96"/>
      <c r="CX283" s="96"/>
      <c r="CY283" s="96"/>
      <c r="CZ283" s="96"/>
      <c r="DA283" s="96"/>
      <c r="DB283" s="96"/>
      <c r="DC283" s="96"/>
      <c r="DD283" s="96"/>
      <c r="DE283" s="96"/>
      <c r="DF283" s="96"/>
      <c r="DG283" s="96"/>
      <c r="DH283" s="96"/>
      <c r="DI283" s="96"/>
      <c r="DJ283" s="96"/>
      <c r="DK283" s="96"/>
      <c r="DL283" s="96"/>
      <c r="DM283" s="96"/>
      <c r="DN283" s="96"/>
      <c r="DO283" s="96"/>
      <c r="DP283" s="96"/>
      <c r="DQ283" s="96"/>
      <c r="DR283" s="96"/>
      <c r="DS283" s="96"/>
      <c r="DT283" s="96"/>
      <c r="DU283" s="96"/>
      <c r="DV283" s="96"/>
      <c r="DW283" s="96"/>
      <c r="DX283" s="96"/>
      <c r="DY283" s="96"/>
      <c r="DZ283" s="96"/>
      <c r="EA283" s="96"/>
      <c r="EB283" s="96"/>
      <c r="EC283" s="96"/>
      <c r="ED283" s="96"/>
      <c r="EE283" s="96"/>
      <c r="EF283" s="96"/>
      <c r="EG283" s="96"/>
      <c r="EH283" s="96"/>
      <c r="EI283" s="96"/>
      <c r="EJ283" s="96"/>
      <c r="EK283" s="96"/>
      <c r="EL283" s="96"/>
      <c r="EM283" s="96"/>
      <c r="EN283" s="96"/>
      <c r="EO283" s="96"/>
      <c r="EP283" s="96"/>
      <c r="EQ283" s="96"/>
      <c r="ER283" s="96"/>
      <c r="ES283" s="96"/>
      <c r="ET283" s="96"/>
      <c r="EU283" s="96"/>
      <c r="EV283" s="96"/>
      <c r="EW283" s="96"/>
      <c r="EX283" s="96"/>
      <c r="EY283" s="96"/>
      <c r="EZ283" s="96"/>
      <c r="FA283" s="96"/>
      <c r="FB283" s="96"/>
      <c r="FC283" s="96"/>
      <c r="FD283" s="96"/>
      <c r="FE283" s="96"/>
      <c r="FF283" s="96"/>
      <c r="FG283" s="96"/>
      <c r="FH283" s="96"/>
      <c r="FI283" s="96"/>
      <c r="FJ283" s="96"/>
      <c r="FK283" s="96"/>
      <c r="FL283" s="96"/>
      <c r="FM283" s="96"/>
      <c r="FN283" s="96"/>
      <c r="FO283" s="96"/>
      <c r="FP283" s="96"/>
      <c r="FQ283" s="96"/>
      <c r="FR283" s="96"/>
      <c r="FS283" s="96"/>
      <c r="FT283" s="96"/>
      <c r="FU283" s="96"/>
      <c r="FV283" s="96"/>
      <c r="FW283" s="96"/>
      <c r="FX283" s="96"/>
      <c r="FY283" s="96"/>
      <c r="FZ283" s="96"/>
      <c r="GA283" s="96"/>
      <c r="GB283" s="96"/>
      <c r="GC283" s="96"/>
      <c r="GD283" s="96"/>
      <c r="GE283" s="96"/>
      <c r="GF283" s="96"/>
      <c r="GG283" s="96"/>
      <c r="GH283" s="96"/>
      <c r="GI283" s="96"/>
      <c r="GJ283" s="96"/>
      <c r="GK283" s="96"/>
      <c r="GL283" s="96"/>
      <c r="GM283" s="96"/>
      <c r="GN283" s="96"/>
      <c r="GO283" s="96"/>
      <c r="GP283" s="96"/>
    </row>
    <row r="284" spans="1:198" ht="13.15" customHeight="1">
      <c r="A284" s="349">
        <v>13</v>
      </c>
      <c r="B284" s="350" t="s">
        <v>53</v>
      </c>
      <c r="C284" s="351">
        <v>2014</v>
      </c>
      <c r="D284" s="351">
        <v>2033</v>
      </c>
      <c r="E284" s="353" t="s">
        <v>265</v>
      </c>
      <c r="F284" s="388">
        <f>371212+X284</f>
        <v>921212</v>
      </c>
      <c r="G284" s="383">
        <v>60016</v>
      </c>
      <c r="H284" s="170">
        <v>6050</v>
      </c>
      <c r="I284" s="155" t="s">
        <v>28</v>
      </c>
      <c r="J284" s="164">
        <v>0</v>
      </c>
      <c r="K284" s="157">
        <v>0</v>
      </c>
      <c r="L284" s="164"/>
      <c r="N284" s="157"/>
      <c r="O284" s="156"/>
      <c r="P284" s="156"/>
      <c r="Q284" s="156"/>
      <c r="R284" s="164"/>
      <c r="S284" s="164">
        <v>0</v>
      </c>
      <c r="T284" s="164">
        <v>0</v>
      </c>
      <c r="U284" s="164">
        <v>200000</v>
      </c>
      <c r="V284" s="164">
        <v>350000</v>
      </c>
      <c r="W284" s="157"/>
      <c r="X284" s="356">
        <f>SUM(L288:W288)</f>
        <v>550000</v>
      </c>
      <c r="Y284" s="141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96"/>
      <c r="CB284" s="96"/>
      <c r="CC284" s="96"/>
      <c r="CD284" s="96"/>
      <c r="CE284" s="96"/>
      <c r="CF284" s="96"/>
      <c r="CG284" s="96"/>
      <c r="CH284" s="96"/>
      <c r="CI284" s="96"/>
      <c r="CJ284" s="96"/>
      <c r="CK284" s="96"/>
      <c r="CL284" s="96"/>
      <c r="CM284" s="96"/>
      <c r="CN284" s="96"/>
      <c r="CO284" s="96"/>
      <c r="CP284" s="96"/>
      <c r="CQ284" s="96"/>
      <c r="CR284" s="96"/>
      <c r="CS284" s="96"/>
      <c r="CT284" s="96"/>
      <c r="CU284" s="96"/>
      <c r="CV284" s="96"/>
      <c r="CW284" s="96"/>
      <c r="CX284" s="96"/>
      <c r="CY284" s="96"/>
      <c r="CZ284" s="96"/>
      <c r="DA284" s="96"/>
      <c r="DB284" s="96"/>
      <c r="DC284" s="96"/>
      <c r="DD284" s="96"/>
      <c r="DE284" s="96"/>
      <c r="DF284" s="96"/>
      <c r="DG284" s="96"/>
      <c r="DH284" s="96"/>
      <c r="DI284" s="96"/>
      <c r="DJ284" s="96"/>
      <c r="DK284" s="96"/>
      <c r="DL284" s="96"/>
      <c r="DM284" s="96"/>
      <c r="DN284" s="96"/>
      <c r="DO284" s="96"/>
      <c r="DP284" s="96"/>
      <c r="DQ284" s="96"/>
      <c r="DR284" s="96"/>
      <c r="DS284" s="96"/>
      <c r="DT284" s="96"/>
      <c r="DU284" s="96"/>
      <c r="DV284" s="96"/>
      <c r="DW284" s="96"/>
      <c r="DX284" s="96"/>
      <c r="DY284" s="96"/>
      <c r="DZ284" s="96"/>
      <c r="EA284" s="96"/>
      <c r="EB284" s="96"/>
      <c r="EC284" s="96"/>
      <c r="ED284" s="96"/>
      <c r="EE284" s="96"/>
      <c r="EF284" s="96"/>
      <c r="EG284" s="96"/>
      <c r="EH284" s="96"/>
      <c r="EI284" s="96"/>
      <c r="EJ284" s="96"/>
      <c r="EK284" s="96"/>
      <c r="EL284" s="96"/>
      <c r="EM284" s="96"/>
      <c r="EN284" s="96"/>
      <c r="EO284" s="96"/>
      <c r="EP284" s="96"/>
      <c r="EQ284" s="96"/>
      <c r="ER284" s="96"/>
      <c r="ES284" s="96"/>
      <c r="ET284" s="96"/>
      <c r="EU284" s="96"/>
      <c r="EV284" s="96"/>
      <c r="EW284" s="96"/>
      <c r="EX284" s="96"/>
      <c r="EY284" s="96"/>
      <c r="EZ284" s="96"/>
      <c r="FA284" s="96"/>
      <c r="FB284" s="96"/>
      <c r="FC284" s="96"/>
      <c r="FD284" s="96"/>
      <c r="FE284" s="96"/>
      <c r="FF284" s="96"/>
      <c r="FG284" s="96"/>
      <c r="FH284" s="96"/>
      <c r="FI284" s="96"/>
      <c r="FJ284" s="96"/>
      <c r="FK284" s="96"/>
      <c r="FL284" s="96"/>
      <c r="FM284" s="96"/>
      <c r="FN284" s="96"/>
      <c r="FO284" s="96"/>
      <c r="FP284" s="96"/>
      <c r="FQ284" s="96"/>
      <c r="FR284" s="96"/>
      <c r="FS284" s="96"/>
      <c r="FT284" s="96"/>
      <c r="FU284" s="96"/>
      <c r="FV284" s="96"/>
      <c r="FW284" s="96"/>
      <c r="FX284" s="96"/>
      <c r="FY284" s="96"/>
      <c r="FZ284" s="96"/>
      <c r="GA284" s="96"/>
      <c r="GB284" s="96"/>
      <c r="GC284" s="96"/>
      <c r="GD284" s="96"/>
      <c r="GE284" s="96"/>
      <c r="GF284" s="96"/>
      <c r="GG284" s="96"/>
      <c r="GH284" s="96"/>
      <c r="GI284" s="96"/>
      <c r="GJ284" s="96"/>
      <c r="GK284" s="96"/>
      <c r="GL284" s="96"/>
      <c r="GM284" s="96"/>
      <c r="GN284" s="96"/>
      <c r="GO284" s="96"/>
      <c r="GP284" s="96"/>
    </row>
    <row r="285" spans="1:198" ht="13.15" customHeight="1">
      <c r="A285" s="349"/>
      <c r="B285" s="350"/>
      <c r="C285" s="351"/>
      <c r="D285" s="351"/>
      <c r="E285" s="353"/>
      <c r="F285" s="388"/>
      <c r="G285" s="383"/>
      <c r="H285" s="170"/>
      <c r="I285" s="155" t="s">
        <v>31</v>
      </c>
      <c r="J285" s="157"/>
      <c r="K285" s="157"/>
      <c r="L285" s="157"/>
      <c r="M285" s="158"/>
      <c r="N285" s="158"/>
      <c r="O285" s="158"/>
      <c r="P285" s="158"/>
      <c r="Q285" s="158"/>
      <c r="R285" s="158"/>
      <c r="S285" s="158"/>
      <c r="T285" s="158"/>
      <c r="U285" s="158"/>
      <c r="V285" s="158"/>
      <c r="W285" s="158"/>
      <c r="X285" s="356"/>
      <c r="Y285" s="40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96"/>
      <c r="CB285" s="96"/>
      <c r="CC285" s="96"/>
      <c r="CD285" s="96"/>
      <c r="CE285" s="96"/>
      <c r="CF285" s="96"/>
      <c r="CG285" s="96"/>
      <c r="CH285" s="96"/>
      <c r="CI285" s="96"/>
      <c r="CJ285" s="96"/>
      <c r="CK285" s="96"/>
      <c r="CL285" s="96"/>
      <c r="CM285" s="96"/>
      <c r="CN285" s="96"/>
      <c r="CO285" s="96"/>
      <c r="CP285" s="96"/>
      <c r="CQ285" s="96"/>
      <c r="CR285" s="96"/>
      <c r="CS285" s="96"/>
      <c r="CT285" s="96"/>
      <c r="CU285" s="96"/>
      <c r="CV285" s="96"/>
      <c r="CW285" s="96"/>
      <c r="CX285" s="96"/>
      <c r="CY285" s="96"/>
      <c r="CZ285" s="96"/>
      <c r="DA285" s="96"/>
      <c r="DB285" s="96"/>
      <c r="DC285" s="96"/>
      <c r="DD285" s="96"/>
      <c r="DE285" s="96"/>
      <c r="DF285" s="96"/>
      <c r="DG285" s="96"/>
      <c r="DH285" s="96"/>
      <c r="DI285" s="96"/>
      <c r="DJ285" s="96"/>
      <c r="DK285" s="96"/>
      <c r="DL285" s="96"/>
      <c r="DM285" s="96"/>
      <c r="DN285" s="96"/>
      <c r="DO285" s="96"/>
      <c r="DP285" s="96"/>
      <c r="DQ285" s="96"/>
      <c r="DR285" s="96"/>
      <c r="DS285" s="96"/>
      <c r="DT285" s="96"/>
      <c r="DU285" s="96"/>
      <c r="DV285" s="96"/>
      <c r="DW285" s="96"/>
      <c r="DX285" s="96"/>
      <c r="DY285" s="96"/>
      <c r="DZ285" s="96"/>
      <c r="EA285" s="96"/>
      <c r="EB285" s="96"/>
      <c r="EC285" s="96"/>
      <c r="ED285" s="96"/>
      <c r="EE285" s="96"/>
      <c r="EF285" s="96"/>
      <c r="EG285" s="96"/>
      <c r="EH285" s="96"/>
      <c r="EI285" s="96"/>
      <c r="EJ285" s="96"/>
      <c r="EK285" s="96"/>
      <c r="EL285" s="96"/>
      <c r="EM285" s="96"/>
      <c r="EN285" s="96"/>
      <c r="EO285" s="96"/>
      <c r="EP285" s="96"/>
      <c r="EQ285" s="96"/>
      <c r="ER285" s="96"/>
      <c r="ES285" s="96"/>
      <c r="ET285" s="96"/>
      <c r="EU285" s="96"/>
      <c r="EV285" s="96"/>
      <c r="EW285" s="96"/>
      <c r="EX285" s="96"/>
      <c r="EY285" s="96"/>
      <c r="EZ285" s="96"/>
      <c r="FA285" s="96"/>
      <c r="FB285" s="96"/>
      <c r="FC285" s="96"/>
      <c r="FD285" s="96"/>
      <c r="FE285" s="96"/>
      <c r="FF285" s="96"/>
      <c r="FG285" s="96"/>
      <c r="FH285" s="96"/>
      <c r="FI285" s="96"/>
      <c r="FJ285" s="96"/>
      <c r="FK285" s="96"/>
      <c r="FL285" s="96"/>
      <c r="FM285" s="96"/>
      <c r="FN285" s="96"/>
      <c r="FO285" s="96"/>
      <c r="FP285" s="96"/>
      <c r="FQ285" s="96"/>
      <c r="FR285" s="96"/>
      <c r="FS285" s="96"/>
      <c r="FT285" s="96"/>
      <c r="FU285" s="96"/>
      <c r="FV285" s="96"/>
      <c r="FW285" s="96"/>
      <c r="FX285" s="96"/>
      <c r="FY285" s="96"/>
      <c r="FZ285" s="96"/>
      <c r="GA285" s="96"/>
      <c r="GB285" s="96"/>
      <c r="GC285" s="96"/>
      <c r="GD285" s="96"/>
      <c r="GE285" s="96"/>
      <c r="GF285" s="96"/>
      <c r="GG285" s="96"/>
      <c r="GH285" s="96"/>
      <c r="GI285" s="96"/>
      <c r="GJ285" s="96"/>
      <c r="GK285" s="96"/>
      <c r="GL285" s="96"/>
      <c r="GM285" s="96"/>
      <c r="GN285" s="96"/>
      <c r="GO285" s="96"/>
      <c r="GP285" s="96"/>
    </row>
    <row r="286" spans="1:198" ht="13.15" customHeight="1">
      <c r="A286" s="349"/>
      <c r="B286" s="350"/>
      <c r="C286" s="351"/>
      <c r="D286" s="351"/>
      <c r="E286" s="353"/>
      <c r="F286" s="388"/>
      <c r="G286" s="383"/>
      <c r="H286" s="170"/>
      <c r="I286" s="155" t="s">
        <v>30</v>
      </c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  <c r="U286" s="158"/>
      <c r="V286" s="158"/>
      <c r="W286" s="158"/>
      <c r="X286" s="356"/>
      <c r="Y286" s="40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96"/>
      <c r="CB286" s="96"/>
      <c r="CC286" s="96"/>
      <c r="CD286" s="96"/>
      <c r="CE286" s="96"/>
      <c r="CF286" s="96"/>
      <c r="CG286" s="96"/>
      <c r="CH286" s="96"/>
      <c r="CI286" s="96"/>
      <c r="CJ286" s="96"/>
      <c r="CK286" s="96"/>
      <c r="CL286" s="96"/>
      <c r="CM286" s="96"/>
      <c r="CN286" s="96"/>
      <c r="CO286" s="96"/>
      <c r="CP286" s="96"/>
      <c r="CQ286" s="96"/>
      <c r="CR286" s="96"/>
      <c r="CS286" s="96"/>
      <c r="CT286" s="96"/>
      <c r="CU286" s="96"/>
      <c r="CV286" s="96"/>
      <c r="CW286" s="96"/>
      <c r="CX286" s="96"/>
      <c r="CY286" s="96"/>
      <c r="CZ286" s="96"/>
      <c r="DA286" s="96"/>
      <c r="DB286" s="96"/>
      <c r="DC286" s="96"/>
      <c r="DD286" s="96"/>
      <c r="DE286" s="96"/>
      <c r="DF286" s="96"/>
      <c r="DG286" s="96"/>
      <c r="DH286" s="96"/>
      <c r="DI286" s="96"/>
      <c r="DJ286" s="96"/>
      <c r="DK286" s="96"/>
      <c r="DL286" s="96"/>
      <c r="DM286" s="96"/>
      <c r="DN286" s="96"/>
      <c r="DO286" s="96"/>
      <c r="DP286" s="96"/>
      <c r="DQ286" s="96"/>
      <c r="DR286" s="96"/>
      <c r="DS286" s="96"/>
      <c r="DT286" s="96"/>
      <c r="DU286" s="96"/>
      <c r="DV286" s="96"/>
      <c r="DW286" s="96"/>
      <c r="DX286" s="96"/>
      <c r="DY286" s="96"/>
      <c r="DZ286" s="96"/>
      <c r="EA286" s="96"/>
      <c r="EB286" s="96"/>
      <c r="EC286" s="96"/>
      <c r="ED286" s="96"/>
      <c r="EE286" s="96"/>
      <c r="EF286" s="96"/>
      <c r="EG286" s="96"/>
      <c r="EH286" s="96"/>
      <c r="EI286" s="96"/>
      <c r="EJ286" s="96"/>
      <c r="EK286" s="96"/>
      <c r="EL286" s="96"/>
      <c r="EM286" s="96"/>
      <c r="EN286" s="96"/>
      <c r="EO286" s="96"/>
      <c r="EP286" s="96"/>
      <c r="EQ286" s="96"/>
      <c r="ER286" s="96"/>
      <c r="ES286" s="96"/>
      <c r="ET286" s="96"/>
      <c r="EU286" s="96"/>
      <c r="EV286" s="96"/>
      <c r="EW286" s="96"/>
      <c r="EX286" s="96"/>
      <c r="EY286" s="96"/>
      <c r="EZ286" s="96"/>
      <c r="FA286" s="96"/>
      <c r="FB286" s="96"/>
      <c r="FC286" s="96"/>
      <c r="FD286" s="96"/>
      <c r="FE286" s="96"/>
      <c r="FF286" s="96"/>
      <c r="FG286" s="96"/>
      <c r="FH286" s="96"/>
      <c r="FI286" s="96"/>
      <c r="FJ286" s="96"/>
      <c r="FK286" s="96"/>
      <c r="FL286" s="96"/>
      <c r="FM286" s="96"/>
      <c r="FN286" s="96"/>
      <c r="FO286" s="96"/>
      <c r="FP286" s="96"/>
      <c r="FQ286" s="96"/>
      <c r="FR286" s="96"/>
      <c r="FS286" s="96"/>
      <c r="FT286" s="96"/>
      <c r="FU286" s="96"/>
      <c r="FV286" s="96"/>
      <c r="FW286" s="96"/>
      <c r="FX286" s="96"/>
      <c r="FY286" s="96"/>
      <c r="FZ286" s="96"/>
      <c r="GA286" s="96"/>
      <c r="GB286" s="96"/>
      <c r="GC286" s="96"/>
      <c r="GD286" s="96"/>
      <c r="GE286" s="96"/>
      <c r="GF286" s="96"/>
      <c r="GG286" s="96"/>
      <c r="GH286" s="96"/>
      <c r="GI286" s="96"/>
      <c r="GJ286" s="96"/>
      <c r="GK286" s="96"/>
      <c r="GL286" s="96"/>
      <c r="GM286" s="96"/>
      <c r="GN286" s="96"/>
      <c r="GO286" s="96"/>
      <c r="GP286" s="96"/>
    </row>
    <row r="287" spans="1:198" ht="13.15" customHeight="1">
      <c r="A287" s="349"/>
      <c r="B287" s="350"/>
      <c r="C287" s="351"/>
      <c r="D287" s="351"/>
      <c r="E287" s="353"/>
      <c r="F287" s="388"/>
      <c r="G287" s="383"/>
      <c r="H287" s="170"/>
      <c r="I287" s="155" t="s">
        <v>32</v>
      </c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356"/>
      <c r="Y287" s="40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96"/>
      <c r="CB287" s="96"/>
      <c r="CC287" s="96"/>
      <c r="CD287" s="96"/>
      <c r="CE287" s="96"/>
      <c r="CF287" s="96"/>
      <c r="CG287" s="96"/>
      <c r="CH287" s="96"/>
      <c r="CI287" s="96"/>
      <c r="CJ287" s="96"/>
      <c r="CK287" s="96"/>
      <c r="CL287" s="96"/>
      <c r="CM287" s="96"/>
      <c r="CN287" s="96"/>
      <c r="CO287" s="96"/>
      <c r="CP287" s="96"/>
      <c r="CQ287" s="96"/>
      <c r="CR287" s="96"/>
      <c r="CS287" s="96"/>
      <c r="CT287" s="96"/>
      <c r="CU287" s="96"/>
      <c r="CV287" s="96"/>
      <c r="CW287" s="96"/>
      <c r="CX287" s="96"/>
      <c r="CY287" s="96"/>
      <c r="CZ287" s="96"/>
      <c r="DA287" s="96"/>
      <c r="DB287" s="96"/>
      <c r="DC287" s="96"/>
      <c r="DD287" s="96"/>
      <c r="DE287" s="96"/>
      <c r="DF287" s="96"/>
      <c r="DG287" s="96"/>
      <c r="DH287" s="96"/>
      <c r="DI287" s="96"/>
      <c r="DJ287" s="96"/>
      <c r="DK287" s="96"/>
      <c r="DL287" s="96"/>
      <c r="DM287" s="96"/>
      <c r="DN287" s="96"/>
      <c r="DO287" s="96"/>
      <c r="DP287" s="96"/>
      <c r="DQ287" s="96"/>
      <c r="DR287" s="96"/>
      <c r="DS287" s="96"/>
      <c r="DT287" s="96"/>
      <c r="DU287" s="96"/>
      <c r="DV287" s="96"/>
      <c r="DW287" s="96"/>
      <c r="DX287" s="96"/>
      <c r="DY287" s="96"/>
      <c r="DZ287" s="96"/>
      <c r="EA287" s="96"/>
      <c r="EB287" s="96"/>
      <c r="EC287" s="96"/>
      <c r="ED287" s="96"/>
      <c r="EE287" s="96"/>
      <c r="EF287" s="96"/>
      <c r="EG287" s="96"/>
      <c r="EH287" s="96"/>
      <c r="EI287" s="96"/>
      <c r="EJ287" s="96"/>
      <c r="EK287" s="96"/>
      <c r="EL287" s="96"/>
      <c r="EM287" s="96"/>
      <c r="EN287" s="96"/>
      <c r="EO287" s="96"/>
      <c r="EP287" s="96"/>
      <c r="EQ287" s="96"/>
      <c r="ER287" s="96"/>
      <c r="ES287" s="96"/>
      <c r="ET287" s="96"/>
      <c r="EU287" s="96"/>
      <c r="EV287" s="96"/>
      <c r="EW287" s="96"/>
      <c r="EX287" s="96"/>
      <c r="EY287" s="96"/>
      <c r="EZ287" s="96"/>
      <c r="FA287" s="96"/>
      <c r="FB287" s="96"/>
      <c r="FC287" s="96"/>
      <c r="FD287" s="96"/>
      <c r="FE287" s="96"/>
      <c r="FF287" s="96"/>
      <c r="FG287" s="96"/>
      <c r="FH287" s="96"/>
      <c r="FI287" s="96"/>
      <c r="FJ287" s="96"/>
      <c r="FK287" s="96"/>
      <c r="FL287" s="96"/>
      <c r="FM287" s="96"/>
      <c r="FN287" s="96"/>
      <c r="FO287" s="96"/>
      <c r="FP287" s="96"/>
      <c r="FQ287" s="96"/>
      <c r="FR287" s="96"/>
      <c r="FS287" s="96"/>
      <c r="FT287" s="96"/>
      <c r="FU287" s="96"/>
      <c r="FV287" s="96"/>
      <c r="FW287" s="96"/>
      <c r="FX287" s="96"/>
      <c r="FY287" s="96"/>
      <c r="FZ287" s="96"/>
      <c r="GA287" s="96"/>
      <c r="GB287" s="96"/>
      <c r="GC287" s="96"/>
      <c r="GD287" s="96"/>
      <c r="GE287" s="96"/>
      <c r="GF287" s="96"/>
      <c r="GG287" s="96"/>
      <c r="GH287" s="96"/>
      <c r="GI287" s="96"/>
      <c r="GJ287" s="96"/>
      <c r="GK287" s="96"/>
      <c r="GL287" s="96"/>
      <c r="GM287" s="96"/>
      <c r="GN287" s="96"/>
      <c r="GO287" s="96"/>
      <c r="GP287" s="96"/>
    </row>
    <row r="288" spans="1:198" ht="12.75" customHeight="1">
      <c r="A288" s="349"/>
      <c r="B288" s="350"/>
      <c r="C288" s="351"/>
      <c r="D288" s="351"/>
      <c r="E288" s="353"/>
      <c r="F288" s="388"/>
      <c r="G288" s="383"/>
      <c r="H288" s="170"/>
      <c r="I288" s="222" t="s">
        <v>26</v>
      </c>
      <c r="J288" s="162">
        <f t="shared" ref="J288:O288" si="83">SUM(J284:J287)</f>
        <v>0</v>
      </c>
      <c r="K288" s="162">
        <f t="shared" si="83"/>
        <v>0</v>
      </c>
      <c r="L288" s="162">
        <f t="shared" si="83"/>
        <v>0</v>
      </c>
      <c r="M288" s="162">
        <f>SUM(M284:M287)</f>
        <v>0</v>
      </c>
      <c r="N288" s="162">
        <f>SUM(N284:N287)</f>
        <v>0</v>
      </c>
      <c r="O288" s="162">
        <f t="shared" si="83"/>
        <v>0</v>
      </c>
      <c r="P288" s="162">
        <f>SUM(P284:P287)</f>
        <v>0</v>
      </c>
      <c r="Q288" s="161">
        <f>SUM(Q284:Q287)</f>
        <v>0</v>
      </c>
      <c r="R288" s="161">
        <f t="shared" ref="R288:W288" si="84">SUM(R284:R287)</f>
        <v>0</v>
      </c>
      <c r="S288" s="161">
        <f t="shared" si="84"/>
        <v>0</v>
      </c>
      <c r="T288" s="161">
        <f t="shared" si="84"/>
        <v>0</v>
      </c>
      <c r="U288" s="161">
        <f t="shared" si="84"/>
        <v>200000</v>
      </c>
      <c r="V288" s="161">
        <f t="shared" si="84"/>
        <v>350000</v>
      </c>
      <c r="W288" s="161">
        <f t="shared" si="84"/>
        <v>0</v>
      </c>
      <c r="X288" s="356"/>
      <c r="Y288" s="40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96"/>
      <c r="CB288" s="96"/>
      <c r="CC288" s="96"/>
      <c r="CD288" s="96"/>
      <c r="CE288" s="96"/>
      <c r="CF288" s="96"/>
      <c r="CG288" s="96"/>
      <c r="CH288" s="96"/>
      <c r="CI288" s="96"/>
      <c r="CJ288" s="96"/>
      <c r="CK288" s="96"/>
      <c r="CL288" s="96"/>
      <c r="CM288" s="96"/>
      <c r="CN288" s="96"/>
      <c r="CO288" s="96"/>
      <c r="CP288" s="96"/>
      <c r="CQ288" s="96"/>
      <c r="CR288" s="96"/>
      <c r="CS288" s="96"/>
      <c r="CT288" s="96"/>
      <c r="CU288" s="96"/>
      <c r="CV288" s="96"/>
      <c r="CW288" s="96"/>
      <c r="CX288" s="96"/>
      <c r="CY288" s="96"/>
      <c r="CZ288" s="96"/>
      <c r="DA288" s="96"/>
      <c r="DB288" s="96"/>
      <c r="DC288" s="96"/>
      <c r="DD288" s="96"/>
      <c r="DE288" s="96"/>
      <c r="DF288" s="96"/>
      <c r="DG288" s="96"/>
      <c r="DH288" s="96"/>
      <c r="DI288" s="96"/>
      <c r="DJ288" s="96"/>
      <c r="DK288" s="96"/>
      <c r="DL288" s="96"/>
      <c r="DM288" s="96"/>
      <c r="DN288" s="96"/>
      <c r="DO288" s="96"/>
      <c r="DP288" s="96"/>
      <c r="DQ288" s="96"/>
      <c r="DR288" s="96"/>
      <c r="DS288" s="96"/>
      <c r="DT288" s="96"/>
      <c r="DU288" s="96"/>
      <c r="DV288" s="96"/>
      <c r="DW288" s="96"/>
      <c r="DX288" s="96"/>
      <c r="DY288" s="96"/>
      <c r="DZ288" s="96"/>
      <c r="EA288" s="96"/>
      <c r="EB288" s="96"/>
      <c r="EC288" s="96"/>
      <c r="ED288" s="96"/>
      <c r="EE288" s="96"/>
      <c r="EF288" s="96"/>
      <c r="EG288" s="96"/>
      <c r="EH288" s="96"/>
      <c r="EI288" s="96"/>
      <c r="EJ288" s="96"/>
      <c r="EK288" s="96"/>
      <c r="EL288" s="96"/>
      <c r="EM288" s="96"/>
      <c r="EN288" s="96"/>
      <c r="EO288" s="96"/>
      <c r="EP288" s="96"/>
      <c r="EQ288" s="96"/>
      <c r="ER288" s="96"/>
      <c r="ES288" s="96"/>
      <c r="ET288" s="96"/>
      <c r="EU288" s="96"/>
      <c r="EV288" s="96"/>
      <c r="EW288" s="96"/>
      <c r="EX288" s="96"/>
      <c r="EY288" s="96"/>
      <c r="EZ288" s="96"/>
      <c r="FA288" s="96"/>
      <c r="FB288" s="96"/>
      <c r="FC288" s="96"/>
      <c r="FD288" s="96"/>
      <c r="FE288" s="96"/>
      <c r="FF288" s="96"/>
      <c r="FG288" s="96"/>
      <c r="FH288" s="96"/>
      <c r="FI288" s="96"/>
      <c r="FJ288" s="96"/>
      <c r="FK288" s="96"/>
      <c r="FL288" s="96"/>
      <c r="FM288" s="96"/>
      <c r="FN288" s="96"/>
      <c r="FO288" s="96"/>
      <c r="FP288" s="96"/>
      <c r="FQ288" s="96"/>
      <c r="FR288" s="96"/>
      <c r="FS288" s="96"/>
      <c r="FT288" s="96"/>
      <c r="FU288" s="96"/>
      <c r="FV288" s="96"/>
      <c r="FW288" s="96"/>
      <c r="FX288" s="96"/>
      <c r="FY288" s="96"/>
      <c r="FZ288" s="96"/>
      <c r="GA288" s="96"/>
      <c r="GB288" s="96"/>
      <c r="GC288" s="96"/>
      <c r="GD288" s="96"/>
      <c r="GE288" s="96"/>
      <c r="GF288" s="96"/>
      <c r="GG288" s="96"/>
      <c r="GH288" s="96"/>
      <c r="GI288" s="96"/>
      <c r="GJ288" s="96"/>
      <c r="GK288" s="96"/>
      <c r="GL288" s="96"/>
      <c r="GM288" s="96"/>
      <c r="GN288" s="96"/>
      <c r="GO288" s="96"/>
      <c r="GP288" s="96"/>
    </row>
    <row r="289" spans="1:198" ht="12.75" customHeight="1">
      <c r="A289" s="349">
        <v>14</v>
      </c>
      <c r="B289" s="350" t="s">
        <v>54</v>
      </c>
      <c r="C289" s="351">
        <v>2014</v>
      </c>
      <c r="D289" s="351">
        <v>2032</v>
      </c>
      <c r="E289" s="353" t="s">
        <v>265</v>
      </c>
      <c r="F289" s="388">
        <f>47281+X289</f>
        <v>847281</v>
      </c>
      <c r="G289" s="383">
        <v>60016</v>
      </c>
      <c r="H289" s="170">
        <v>6050</v>
      </c>
      <c r="I289" s="155" t="s">
        <v>28</v>
      </c>
      <c r="J289" s="164"/>
      <c r="K289" s="164"/>
      <c r="L289" s="164">
        <v>0</v>
      </c>
      <c r="M289" s="164"/>
      <c r="N289" s="158"/>
      <c r="O289" s="158"/>
      <c r="P289" s="157"/>
      <c r="Q289" s="164">
        <v>0</v>
      </c>
      <c r="R289" s="164">
        <v>0</v>
      </c>
      <c r="S289" s="164">
        <v>0</v>
      </c>
      <c r="T289" s="164">
        <v>300000</v>
      </c>
      <c r="U289" s="164">
        <v>500000</v>
      </c>
      <c r="V289" s="157"/>
      <c r="W289" s="157"/>
      <c r="X289" s="356">
        <f>SUM(L293:W293)</f>
        <v>800000</v>
      </c>
      <c r="Y289" s="141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96"/>
      <c r="CB289" s="96"/>
      <c r="CC289" s="96"/>
      <c r="CD289" s="96"/>
      <c r="CE289" s="96"/>
      <c r="CF289" s="96"/>
      <c r="CG289" s="96"/>
      <c r="CH289" s="96"/>
      <c r="CI289" s="96"/>
      <c r="CJ289" s="96"/>
      <c r="CK289" s="96"/>
      <c r="CL289" s="96"/>
      <c r="CM289" s="96"/>
      <c r="CN289" s="96"/>
      <c r="CO289" s="96"/>
      <c r="CP289" s="96"/>
      <c r="CQ289" s="96"/>
      <c r="CR289" s="96"/>
      <c r="CS289" s="96"/>
      <c r="CT289" s="96"/>
      <c r="CU289" s="96"/>
      <c r="CV289" s="96"/>
      <c r="CW289" s="96"/>
      <c r="CX289" s="96"/>
      <c r="CY289" s="96"/>
      <c r="CZ289" s="96"/>
      <c r="DA289" s="96"/>
      <c r="DB289" s="96"/>
      <c r="DC289" s="96"/>
      <c r="DD289" s="96"/>
      <c r="DE289" s="96"/>
      <c r="DF289" s="96"/>
      <c r="DG289" s="96"/>
      <c r="DH289" s="96"/>
      <c r="DI289" s="96"/>
      <c r="DJ289" s="96"/>
      <c r="DK289" s="96"/>
      <c r="DL289" s="96"/>
      <c r="DM289" s="96"/>
      <c r="DN289" s="96"/>
      <c r="DO289" s="96"/>
      <c r="DP289" s="96"/>
      <c r="DQ289" s="96"/>
      <c r="DR289" s="96"/>
      <c r="DS289" s="96"/>
      <c r="DT289" s="96"/>
      <c r="DU289" s="96"/>
      <c r="DV289" s="96"/>
      <c r="DW289" s="96"/>
      <c r="DX289" s="96"/>
      <c r="DY289" s="96"/>
      <c r="DZ289" s="96"/>
      <c r="EA289" s="96"/>
      <c r="EB289" s="96"/>
      <c r="EC289" s="96"/>
      <c r="ED289" s="96"/>
      <c r="EE289" s="96"/>
      <c r="EF289" s="96"/>
      <c r="EG289" s="96"/>
      <c r="EH289" s="96"/>
      <c r="EI289" s="96"/>
      <c r="EJ289" s="96"/>
      <c r="EK289" s="96"/>
      <c r="EL289" s="96"/>
      <c r="EM289" s="96"/>
      <c r="EN289" s="96"/>
      <c r="EO289" s="96"/>
      <c r="EP289" s="96"/>
      <c r="EQ289" s="96"/>
      <c r="ER289" s="96"/>
      <c r="ES289" s="96"/>
      <c r="ET289" s="96"/>
      <c r="EU289" s="96"/>
      <c r="EV289" s="96"/>
      <c r="EW289" s="96"/>
      <c r="EX289" s="96"/>
      <c r="EY289" s="96"/>
      <c r="EZ289" s="96"/>
      <c r="FA289" s="96"/>
      <c r="FB289" s="96"/>
      <c r="FC289" s="96"/>
      <c r="FD289" s="96"/>
      <c r="FE289" s="96"/>
      <c r="FF289" s="96"/>
      <c r="FG289" s="96"/>
      <c r="FH289" s="96"/>
      <c r="FI289" s="96"/>
      <c r="FJ289" s="96"/>
      <c r="FK289" s="96"/>
      <c r="FL289" s="96"/>
      <c r="FM289" s="96"/>
      <c r="FN289" s="96"/>
      <c r="FO289" s="96"/>
      <c r="FP289" s="96"/>
      <c r="FQ289" s="96"/>
      <c r="FR289" s="96"/>
      <c r="FS289" s="96"/>
      <c r="FT289" s="96"/>
      <c r="FU289" s="96"/>
      <c r="FV289" s="96"/>
      <c r="FW289" s="96"/>
      <c r="FX289" s="96"/>
      <c r="FY289" s="96"/>
      <c r="FZ289" s="96"/>
      <c r="GA289" s="96"/>
      <c r="GB289" s="96"/>
      <c r="GC289" s="96"/>
      <c r="GD289" s="96"/>
      <c r="GE289" s="96"/>
      <c r="GF289" s="96"/>
      <c r="GG289" s="96"/>
      <c r="GH289" s="96"/>
      <c r="GI289" s="96"/>
      <c r="GJ289" s="96"/>
      <c r="GK289" s="96"/>
      <c r="GL289" s="96"/>
      <c r="GM289" s="96"/>
      <c r="GN289" s="96"/>
      <c r="GO289" s="96"/>
      <c r="GP289" s="96"/>
    </row>
    <row r="290" spans="1:198" ht="12.75" customHeight="1">
      <c r="A290" s="349"/>
      <c r="B290" s="350"/>
      <c r="C290" s="351"/>
      <c r="D290" s="351"/>
      <c r="E290" s="353"/>
      <c r="F290" s="388"/>
      <c r="G290" s="383"/>
      <c r="H290" s="170"/>
      <c r="I290" s="155" t="s">
        <v>31</v>
      </c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  <c r="U290" s="158"/>
      <c r="V290" s="158"/>
      <c r="W290" s="158"/>
      <c r="X290" s="356"/>
      <c r="Y290" s="40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6"/>
      <c r="AV290" s="96"/>
      <c r="AW290" s="96"/>
      <c r="AX290" s="96"/>
      <c r="AY290" s="96"/>
      <c r="AZ290" s="96"/>
      <c r="BA290" s="96"/>
      <c r="BB290" s="96"/>
      <c r="BC290" s="96"/>
      <c r="BD290" s="96"/>
      <c r="BE290" s="96"/>
      <c r="BF290" s="96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6"/>
      <c r="BS290" s="96"/>
      <c r="BT290" s="96"/>
      <c r="BU290" s="96"/>
      <c r="BV290" s="96"/>
      <c r="BW290" s="96"/>
      <c r="BX290" s="96"/>
      <c r="BY290" s="96"/>
      <c r="BZ290" s="96"/>
      <c r="CA290" s="96"/>
      <c r="CB290" s="96"/>
      <c r="CC290" s="96"/>
      <c r="CD290" s="96"/>
      <c r="CE290" s="96"/>
      <c r="CF290" s="96"/>
      <c r="CG290" s="96"/>
      <c r="CH290" s="96"/>
      <c r="CI290" s="96"/>
      <c r="CJ290" s="96"/>
      <c r="CK290" s="96"/>
      <c r="CL290" s="96"/>
      <c r="CM290" s="96"/>
      <c r="CN290" s="96"/>
      <c r="CO290" s="96"/>
      <c r="CP290" s="96"/>
      <c r="CQ290" s="96"/>
      <c r="CR290" s="96"/>
      <c r="CS290" s="96"/>
      <c r="CT290" s="96"/>
      <c r="CU290" s="96"/>
      <c r="CV290" s="96"/>
      <c r="CW290" s="96"/>
      <c r="CX290" s="96"/>
      <c r="CY290" s="96"/>
      <c r="CZ290" s="96"/>
      <c r="DA290" s="96"/>
      <c r="DB290" s="96"/>
      <c r="DC290" s="96"/>
      <c r="DD290" s="96"/>
      <c r="DE290" s="96"/>
      <c r="DF290" s="96"/>
      <c r="DG290" s="96"/>
      <c r="DH290" s="96"/>
      <c r="DI290" s="96"/>
      <c r="DJ290" s="96"/>
      <c r="DK290" s="96"/>
      <c r="DL290" s="96"/>
      <c r="DM290" s="96"/>
      <c r="DN290" s="96"/>
      <c r="DO290" s="96"/>
      <c r="DP290" s="96"/>
      <c r="DQ290" s="96"/>
      <c r="DR290" s="96"/>
      <c r="DS290" s="96"/>
      <c r="DT290" s="96"/>
      <c r="DU290" s="96"/>
      <c r="DV290" s="96"/>
      <c r="DW290" s="96"/>
      <c r="DX290" s="96"/>
      <c r="DY290" s="96"/>
      <c r="DZ290" s="96"/>
      <c r="EA290" s="96"/>
      <c r="EB290" s="96"/>
      <c r="EC290" s="96"/>
      <c r="ED290" s="96"/>
      <c r="EE290" s="96"/>
      <c r="EF290" s="96"/>
      <c r="EG290" s="96"/>
      <c r="EH290" s="96"/>
      <c r="EI290" s="96"/>
      <c r="EJ290" s="96"/>
      <c r="EK290" s="96"/>
      <c r="EL290" s="96"/>
      <c r="EM290" s="96"/>
      <c r="EN290" s="96"/>
      <c r="EO290" s="96"/>
      <c r="EP290" s="96"/>
      <c r="EQ290" s="96"/>
      <c r="ER290" s="96"/>
      <c r="ES290" s="96"/>
      <c r="ET290" s="96"/>
      <c r="EU290" s="96"/>
      <c r="EV290" s="96"/>
      <c r="EW290" s="96"/>
      <c r="EX290" s="96"/>
      <c r="EY290" s="96"/>
      <c r="EZ290" s="96"/>
      <c r="FA290" s="96"/>
      <c r="FB290" s="96"/>
      <c r="FC290" s="96"/>
      <c r="FD290" s="96"/>
      <c r="FE290" s="96"/>
      <c r="FF290" s="96"/>
      <c r="FG290" s="96"/>
      <c r="FH290" s="96"/>
      <c r="FI290" s="96"/>
      <c r="FJ290" s="96"/>
      <c r="FK290" s="96"/>
      <c r="FL290" s="96"/>
      <c r="FM290" s="96"/>
      <c r="FN290" s="96"/>
      <c r="FO290" s="96"/>
      <c r="FP290" s="96"/>
      <c r="FQ290" s="96"/>
      <c r="FR290" s="96"/>
      <c r="FS290" s="96"/>
      <c r="FT290" s="96"/>
      <c r="FU290" s="96"/>
      <c r="FV290" s="96"/>
      <c r="FW290" s="96"/>
      <c r="FX290" s="96"/>
      <c r="FY290" s="96"/>
      <c r="FZ290" s="96"/>
      <c r="GA290" s="96"/>
      <c r="GB290" s="96"/>
      <c r="GC290" s="96"/>
      <c r="GD290" s="96"/>
      <c r="GE290" s="96"/>
      <c r="GF290" s="96"/>
      <c r="GG290" s="96"/>
      <c r="GH290" s="96"/>
      <c r="GI290" s="96"/>
      <c r="GJ290" s="96"/>
      <c r="GK290" s="96"/>
      <c r="GL290" s="96"/>
      <c r="GM290" s="96"/>
      <c r="GN290" s="96"/>
      <c r="GO290" s="96"/>
      <c r="GP290" s="96"/>
    </row>
    <row r="291" spans="1:198" ht="12.75" customHeight="1">
      <c r="A291" s="349"/>
      <c r="B291" s="350"/>
      <c r="C291" s="351"/>
      <c r="D291" s="351"/>
      <c r="E291" s="353"/>
      <c r="F291" s="388"/>
      <c r="G291" s="383"/>
      <c r="H291" s="170"/>
      <c r="I291" s="155" t="s">
        <v>30</v>
      </c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  <c r="U291" s="158"/>
      <c r="V291" s="158"/>
      <c r="W291" s="158"/>
      <c r="X291" s="356"/>
      <c r="Y291" s="40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6"/>
      <c r="AV291" s="96"/>
      <c r="AW291" s="96"/>
      <c r="AX291" s="96"/>
      <c r="AY291" s="96"/>
      <c r="AZ291" s="96"/>
      <c r="BA291" s="96"/>
      <c r="BB291" s="96"/>
      <c r="BC291" s="96"/>
      <c r="BD291" s="96"/>
      <c r="BE291" s="96"/>
      <c r="BF291" s="96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6"/>
      <c r="BS291" s="96"/>
      <c r="BT291" s="96"/>
      <c r="BU291" s="96"/>
      <c r="BV291" s="96"/>
      <c r="BW291" s="96"/>
      <c r="BX291" s="96"/>
      <c r="BY291" s="96"/>
      <c r="BZ291" s="96"/>
      <c r="CA291" s="96"/>
      <c r="CB291" s="96"/>
      <c r="CC291" s="96"/>
      <c r="CD291" s="96"/>
      <c r="CE291" s="96"/>
      <c r="CF291" s="96"/>
      <c r="CG291" s="96"/>
      <c r="CH291" s="96"/>
      <c r="CI291" s="96"/>
      <c r="CJ291" s="96"/>
      <c r="CK291" s="96"/>
      <c r="CL291" s="96"/>
      <c r="CM291" s="96"/>
      <c r="CN291" s="96"/>
      <c r="CO291" s="96"/>
      <c r="CP291" s="96"/>
      <c r="CQ291" s="96"/>
      <c r="CR291" s="96"/>
      <c r="CS291" s="96"/>
      <c r="CT291" s="96"/>
      <c r="CU291" s="96"/>
      <c r="CV291" s="96"/>
      <c r="CW291" s="96"/>
      <c r="CX291" s="96"/>
      <c r="CY291" s="96"/>
      <c r="CZ291" s="96"/>
      <c r="DA291" s="96"/>
      <c r="DB291" s="96"/>
      <c r="DC291" s="96"/>
      <c r="DD291" s="96"/>
      <c r="DE291" s="96"/>
      <c r="DF291" s="96"/>
      <c r="DG291" s="96"/>
      <c r="DH291" s="96"/>
      <c r="DI291" s="96"/>
      <c r="DJ291" s="96"/>
      <c r="DK291" s="96"/>
      <c r="DL291" s="96"/>
      <c r="DM291" s="96"/>
      <c r="DN291" s="96"/>
      <c r="DO291" s="96"/>
      <c r="DP291" s="96"/>
      <c r="DQ291" s="96"/>
      <c r="DR291" s="96"/>
      <c r="DS291" s="96"/>
      <c r="DT291" s="96"/>
      <c r="DU291" s="96"/>
      <c r="DV291" s="96"/>
      <c r="DW291" s="96"/>
      <c r="DX291" s="96"/>
      <c r="DY291" s="96"/>
      <c r="DZ291" s="96"/>
      <c r="EA291" s="96"/>
      <c r="EB291" s="96"/>
      <c r="EC291" s="96"/>
      <c r="ED291" s="96"/>
      <c r="EE291" s="96"/>
      <c r="EF291" s="96"/>
      <c r="EG291" s="96"/>
      <c r="EH291" s="96"/>
      <c r="EI291" s="96"/>
      <c r="EJ291" s="96"/>
      <c r="EK291" s="96"/>
      <c r="EL291" s="96"/>
      <c r="EM291" s="96"/>
      <c r="EN291" s="96"/>
      <c r="EO291" s="96"/>
      <c r="EP291" s="96"/>
      <c r="EQ291" s="96"/>
      <c r="ER291" s="96"/>
      <c r="ES291" s="96"/>
      <c r="ET291" s="96"/>
      <c r="EU291" s="96"/>
      <c r="EV291" s="96"/>
      <c r="EW291" s="96"/>
      <c r="EX291" s="96"/>
      <c r="EY291" s="96"/>
      <c r="EZ291" s="96"/>
      <c r="FA291" s="96"/>
      <c r="FB291" s="96"/>
      <c r="FC291" s="96"/>
      <c r="FD291" s="96"/>
      <c r="FE291" s="96"/>
      <c r="FF291" s="96"/>
      <c r="FG291" s="96"/>
      <c r="FH291" s="96"/>
      <c r="FI291" s="96"/>
      <c r="FJ291" s="96"/>
      <c r="FK291" s="96"/>
      <c r="FL291" s="96"/>
      <c r="FM291" s="96"/>
      <c r="FN291" s="96"/>
      <c r="FO291" s="96"/>
      <c r="FP291" s="96"/>
      <c r="FQ291" s="96"/>
      <c r="FR291" s="96"/>
      <c r="FS291" s="96"/>
      <c r="FT291" s="96"/>
      <c r="FU291" s="96"/>
      <c r="FV291" s="96"/>
      <c r="FW291" s="96"/>
      <c r="FX291" s="96"/>
      <c r="FY291" s="96"/>
      <c r="FZ291" s="96"/>
      <c r="GA291" s="96"/>
      <c r="GB291" s="96"/>
      <c r="GC291" s="96"/>
      <c r="GD291" s="96"/>
      <c r="GE291" s="96"/>
      <c r="GF291" s="96"/>
      <c r="GG291" s="96"/>
      <c r="GH291" s="96"/>
      <c r="GI291" s="96"/>
      <c r="GJ291" s="96"/>
      <c r="GK291" s="96"/>
      <c r="GL291" s="96"/>
      <c r="GM291" s="96"/>
      <c r="GN291" s="96"/>
      <c r="GO291" s="96"/>
      <c r="GP291" s="96"/>
    </row>
    <row r="292" spans="1:198" ht="12.75" customHeight="1">
      <c r="A292" s="349"/>
      <c r="B292" s="350"/>
      <c r="C292" s="351"/>
      <c r="D292" s="351"/>
      <c r="E292" s="353"/>
      <c r="F292" s="388"/>
      <c r="G292" s="383"/>
      <c r="H292" s="170"/>
      <c r="I292" s="155" t="s">
        <v>32</v>
      </c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356"/>
      <c r="Y292" s="40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96"/>
      <c r="CB292" s="96"/>
      <c r="CC292" s="96"/>
      <c r="CD292" s="96"/>
      <c r="CE292" s="96"/>
      <c r="CF292" s="96"/>
      <c r="CG292" s="96"/>
      <c r="CH292" s="96"/>
      <c r="CI292" s="96"/>
      <c r="CJ292" s="96"/>
      <c r="CK292" s="96"/>
      <c r="CL292" s="96"/>
      <c r="CM292" s="96"/>
      <c r="CN292" s="96"/>
      <c r="CO292" s="96"/>
      <c r="CP292" s="96"/>
      <c r="CQ292" s="96"/>
      <c r="CR292" s="96"/>
      <c r="CS292" s="96"/>
      <c r="CT292" s="96"/>
      <c r="CU292" s="96"/>
      <c r="CV292" s="96"/>
      <c r="CW292" s="96"/>
      <c r="CX292" s="96"/>
      <c r="CY292" s="96"/>
      <c r="CZ292" s="96"/>
      <c r="DA292" s="96"/>
      <c r="DB292" s="96"/>
      <c r="DC292" s="96"/>
      <c r="DD292" s="96"/>
      <c r="DE292" s="96"/>
      <c r="DF292" s="96"/>
      <c r="DG292" s="96"/>
      <c r="DH292" s="96"/>
      <c r="DI292" s="96"/>
      <c r="DJ292" s="96"/>
      <c r="DK292" s="96"/>
      <c r="DL292" s="96"/>
      <c r="DM292" s="96"/>
      <c r="DN292" s="96"/>
      <c r="DO292" s="96"/>
      <c r="DP292" s="96"/>
      <c r="DQ292" s="96"/>
      <c r="DR292" s="96"/>
      <c r="DS292" s="96"/>
      <c r="DT292" s="96"/>
      <c r="DU292" s="96"/>
      <c r="DV292" s="96"/>
      <c r="DW292" s="96"/>
      <c r="DX292" s="96"/>
      <c r="DY292" s="96"/>
      <c r="DZ292" s="96"/>
      <c r="EA292" s="96"/>
      <c r="EB292" s="96"/>
      <c r="EC292" s="96"/>
      <c r="ED292" s="96"/>
      <c r="EE292" s="96"/>
      <c r="EF292" s="96"/>
      <c r="EG292" s="96"/>
      <c r="EH292" s="96"/>
      <c r="EI292" s="96"/>
      <c r="EJ292" s="96"/>
      <c r="EK292" s="96"/>
      <c r="EL292" s="96"/>
      <c r="EM292" s="96"/>
      <c r="EN292" s="96"/>
      <c r="EO292" s="96"/>
      <c r="EP292" s="96"/>
      <c r="EQ292" s="96"/>
      <c r="ER292" s="96"/>
      <c r="ES292" s="96"/>
      <c r="ET292" s="96"/>
      <c r="EU292" s="96"/>
      <c r="EV292" s="96"/>
      <c r="EW292" s="96"/>
      <c r="EX292" s="96"/>
      <c r="EY292" s="96"/>
      <c r="EZ292" s="96"/>
      <c r="FA292" s="96"/>
      <c r="FB292" s="96"/>
      <c r="FC292" s="96"/>
      <c r="FD292" s="96"/>
      <c r="FE292" s="96"/>
      <c r="FF292" s="96"/>
      <c r="FG292" s="96"/>
      <c r="FH292" s="96"/>
      <c r="FI292" s="96"/>
      <c r="FJ292" s="96"/>
      <c r="FK292" s="96"/>
      <c r="FL292" s="96"/>
      <c r="FM292" s="96"/>
      <c r="FN292" s="96"/>
      <c r="FO292" s="96"/>
      <c r="FP292" s="96"/>
      <c r="FQ292" s="96"/>
      <c r="FR292" s="96"/>
      <c r="FS292" s="96"/>
      <c r="FT292" s="96"/>
      <c r="FU292" s="96"/>
      <c r="FV292" s="96"/>
      <c r="FW292" s="96"/>
      <c r="FX292" s="96"/>
      <c r="FY292" s="96"/>
      <c r="FZ292" s="96"/>
      <c r="GA292" s="96"/>
      <c r="GB292" s="96"/>
      <c r="GC292" s="96"/>
      <c r="GD292" s="96"/>
      <c r="GE292" s="96"/>
      <c r="GF292" s="96"/>
      <c r="GG292" s="96"/>
      <c r="GH292" s="96"/>
      <c r="GI292" s="96"/>
      <c r="GJ292" s="96"/>
      <c r="GK292" s="96"/>
      <c r="GL292" s="96"/>
      <c r="GM292" s="96"/>
      <c r="GN292" s="96"/>
      <c r="GO292" s="96"/>
      <c r="GP292" s="96"/>
    </row>
    <row r="293" spans="1:198" ht="12.6" customHeight="1">
      <c r="A293" s="349"/>
      <c r="B293" s="350"/>
      <c r="C293" s="351"/>
      <c r="D293" s="351"/>
      <c r="E293" s="353"/>
      <c r="F293" s="388"/>
      <c r="G293" s="383"/>
      <c r="H293" s="170"/>
      <c r="I293" s="222" t="s">
        <v>26</v>
      </c>
      <c r="J293" s="162">
        <f>SUM(J289:J292)</f>
        <v>0</v>
      </c>
      <c r="K293" s="162">
        <f t="shared" ref="K293:O293" si="85">SUM(K289:K292)</f>
        <v>0</v>
      </c>
      <c r="L293" s="162">
        <f t="shared" si="85"/>
        <v>0</v>
      </c>
      <c r="M293" s="162">
        <f t="shared" si="85"/>
        <v>0</v>
      </c>
      <c r="N293" s="162">
        <f t="shared" si="85"/>
        <v>0</v>
      </c>
      <c r="O293" s="162">
        <f t="shared" si="85"/>
        <v>0</v>
      </c>
      <c r="P293" s="162">
        <f>SUM(P289:P292)</f>
        <v>0</v>
      </c>
      <c r="Q293" s="162">
        <f t="shared" ref="Q293:S293" si="86">SUM(Q289:Q292)</f>
        <v>0</v>
      </c>
      <c r="R293" s="162">
        <f t="shared" si="86"/>
        <v>0</v>
      </c>
      <c r="S293" s="162">
        <f t="shared" si="86"/>
        <v>0</v>
      </c>
      <c r="T293" s="162">
        <f t="shared" ref="T293" si="87">SUM(T289:T292)</f>
        <v>300000</v>
      </c>
      <c r="U293" s="162">
        <f t="shared" ref="U293" si="88">SUM(U289:U292)</f>
        <v>500000</v>
      </c>
      <c r="V293" s="162">
        <f t="shared" ref="V293" si="89">SUM(V289:V292)</f>
        <v>0</v>
      </c>
      <c r="W293" s="162">
        <f t="shared" ref="W293" si="90">SUM(W289:W292)</f>
        <v>0</v>
      </c>
      <c r="X293" s="356"/>
      <c r="Y293" s="40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96"/>
      <c r="CB293" s="96"/>
      <c r="CC293" s="96"/>
      <c r="CD293" s="96"/>
      <c r="CE293" s="96"/>
      <c r="CF293" s="96"/>
      <c r="CG293" s="96"/>
      <c r="CH293" s="96"/>
      <c r="CI293" s="96"/>
      <c r="CJ293" s="96"/>
      <c r="CK293" s="96"/>
      <c r="CL293" s="96"/>
      <c r="CM293" s="96"/>
      <c r="CN293" s="96"/>
      <c r="CO293" s="96"/>
      <c r="CP293" s="96"/>
      <c r="CQ293" s="96"/>
      <c r="CR293" s="96"/>
      <c r="CS293" s="96"/>
      <c r="CT293" s="96"/>
      <c r="CU293" s="96"/>
      <c r="CV293" s="96"/>
      <c r="CW293" s="96"/>
      <c r="CX293" s="96"/>
      <c r="CY293" s="96"/>
      <c r="CZ293" s="96"/>
      <c r="DA293" s="96"/>
      <c r="DB293" s="96"/>
      <c r="DC293" s="96"/>
      <c r="DD293" s="96"/>
      <c r="DE293" s="96"/>
      <c r="DF293" s="96"/>
      <c r="DG293" s="96"/>
      <c r="DH293" s="96"/>
      <c r="DI293" s="96"/>
      <c r="DJ293" s="96"/>
      <c r="DK293" s="96"/>
      <c r="DL293" s="96"/>
      <c r="DM293" s="96"/>
      <c r="DN293" s="96"/>
      <c r="DO293" s="96"/>
      <c r="DP293" s="96"/>
      <c r="DQ293" s="96"/>
      <c r="DR293" s="96"/>
      <c r="DS293" s="96"/>
      <c r="DT293" s="96"/>
      <c r="DU293" s="96"/>
      <c r="DV293" s="96"/>
      <c r="DW293" s="96"/>
      <c r="DX293" s="96"/>
      <c r="DY293" s="96"/>
      <c r="DZ293" s="96"/>
      <c r="EA293" s="96"/>
      <c r="EB293" s="96"/>
      <c r="EC293" s="96"/>
      <c r="ED293" s="96"/>
      <c r="EE293" s="96"/>
      <c r="EF293" s="96"/>
      <c r="EG293" s="96"/>
      <c r="EH293" s="96"/>
      <c r="EI293" s="96"/>
      <c r="EJ293" s="96"/>
      <c r="EK293" s="96"/>
      <c r="EL293" s="96"/>
      <c r="EM293" s="96"/>
      <c r="EN293" s="96"/>
      <c r="EO293" s="96"/>
      <c r="EP293" s="96"/>
      <c r="EQ293" s="96"/>
      <c r="ER293" s="96"/>
      <c r="ES293" s="96"/>
      <c r="ET293" s="96"/>
      <c r="EU293" s="96"/>
      <c r="EV293" s="96"/>
      <c r="EW293" s="96"/>
      <c r="EX293" s="96"/>
      <c r="EY293" s="96"/>
      <c r="EZ293" s="96"/>
      <c r="FA293" s="96"/>
      <c r="FB293" s="96"/>
      <c r="FC293" s="96"/>
      <c r="FD293" s="96"/>
      <c r="FE293" s="96"/>
      <c r="FF293" s="96"/>
      <c r="FG293" s="96"/>
      <c r="FH293" s="96"/>
      <c r="FI293" s="96"/>
      <c r="FJ293" s="96"/>
      <c r="FK293" s="96"/>
      <c r="FL293" s="96"/>
      <c r="FM293" s="96"/>
      <c r="FN293" s="96"/>
      <c r="FO293" s="96"/>
      <c r="FP293" s="96"/>
      <c r="FQ293" s="96"/>
      <c r="FR293" s="96"/>
      <c r="FS293" s="96"/>
      <c r="FT293" s="96"/>
      <c r="FU293" s="96"/>
      <c r="FV293" s="96"/>
      <c r="FW293" s="96"/>
      <c r="FX293" s="96"/>
      <c r="FY293" s="96"/>
      <c r="FZ293" s="96"/>
      <c r="GA293" s="96"/>
      <c r="GB293" s="96"/>
      <c r="GC293" s="96"/>
      <c r="GD293" s="96"/>
      <c r="GE293" s="96"/>
      <c r="GF293" s="96"/>
      <c r="GG293" s="96"/>
      <c r="GH293" s="96"/>
      <c r="GI293" s="96"/>
      <c r="GJ293" s="96"/>
      <c r="GK293" s="96"/>
      <c r="GL293" s="96"/>
      <c r="GM293" s="96"/>
      <c r="GN293" s="96"/>
      <c r="GO293" s="96"/>
      <c r="GP293" s="96"/>
    </row>
    <row r="294" spans="1:198" ht="14.25" customHeight="1">
      <c r="A294" s="349">
        <v>15</v>
      </c>
      <c r="B294" s="350" t="s">
        <v>243</v>
      </c>
      <c r="C294" s="351">
        <v>2015</v>
      </c>
      <c r="D294" s="352">
        <v>2026</v>
      </c>
      <c r="E294" s="353" t="s">
        <v>265</v>
      </c>
      <c r="F294" s="388">
        <f>634131+X294+35000</f>
        <v>6736802</v>
      </c>
      <c r="G294" s="502">
        <v>60016</v>
      </c>
      <c r="H294" s="170">
        <v>6050</v>
      </c>
      <c r="I294" s="155" t="s">
        <v>28</v>
      </c>
      <c r="J294" s="164">
        <v>262000</v>
      </c>
      <c r="K294" s="164"/>
      <c r="L294" s="164"/>
      <c r="M294" s="164"/>
      <c r="N294" s="337">
        <v>2635074</v>
      </c>
      <c r="O294" s="164">
        <v>3300000</v>
      </c>
      <c r="P294" s="164">
        <v>0</v>
      </c>
      <c r="Q294" s="164">
        <v>0</v>
      </c>
      <c r="R294" s="164">
        <v>0</v>
      </c>
      <c r="S294" s="164">
        <v>0</v>
      </c>
      <c r="T294" s="164"/>
      <c r="U294" s="157"/>
      <c r="V294" s="157"/>
      <c r="W294" s="157"/>
      <c r="X294" s="356">
        <f>SUM(L298:W298)</f>
        <v>6067671</v>
      </c>
      <c r="Y294" s="141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96"/>
      <c r="CB294" s="96"/>
      <c r="CC294" s="96"/>
      <c r="CD294" s="96"/>
      <c r="CE294" s="96"/>
      <c r="CF294" s="96"/>
      <c r="CG294" s="96"/>
      <c r="CH294" s="96"/>
      <c r="CI294" s="96"/>
      <c r="CJ294" s="96"/>
      <c r="CK294" s="96"/>
      <c r="CL294" s="96"/>
      <c r="CM294" s="96"/>
      <c r="CN294" s="96"/>
      <c r="CO294" s="96"/>
      <c r="CP294" s="96"/>
      <c r="CQ294" s="96"/>
      <c r="CR294" s="96"/>
      <c r="CS294" s="96"/>
      <c r="CT294" s="96"/>
      <c r="CU294" s="96"/>
      <c r="CV294" s="96"/>
      <c r="CW294" s="96"/>
      <c r="CX294" s="96"/>
      <c r="CY294" s="96"/>
      <c r="CZ294" s="96"/>
      <c r="DA294" s="96"/>
      <c r="DB294" s="96"/>
      <c r="DC294" s="96"/>
      <c r="DD294" s="96"/>
      <c r="DE294" s="96"/>
      <c r="DF294" s="96"/>
      <c r="DG294" s="96"/>
      <c r="DH294" s="96"/>
      <c r="DI294" s="96"/>
      <c r="DJ294" s="96"/>
      <c r="DK294" s="96"/>
      <c r="DL294" s="96"/>
      <c r="DM294" s="96"/>
      <c r="DN294" s="96"/>
      <c r="DO294" s="96"/>
      <c r="DP294" s="96"/>
      <c r="DQ294" s="96"/>
      <c r="DR294" s="96"/>
      <c r="DS294" s="96"/>
      <c r="DT294" s="96"/>
      <c r="DU294" s="96"/>
      <c r="DV294" s="96"/>
      <c r="DW294" s="96"/>
      <c r="DX294" s="96"/>
      <c r="DY294" s="96"/>
      <c r="DZ294" s="96"/>
      <c r="EA294" s="96"/>
      <c r="EB294" s="96"/>
      <c r="EC294" s="96"/>
      <c r="ED294" s="96"/>
      <c r="EE294" s="96"/>
      <c r="EF294" s="96"/>
      <c r="EG294" s="96"/>
      <c r="EH294" s="96"/>
      <c r="EI294" s="96"/>
      <c r="EJ294" s="96"/>
      <c r="EK294" s="96"/>
      <c r="EL294" s="96"/>
      <c r="EM294" s="96"/>
      <c r="EN294" s="96"/>
      <c r="EO294" s="96"/>
      <c r="EP294" s="96"/>
      <c r="EQ294" s="96"/>
      <c r="ER294" s="96"/>
      <c r="ES294" s="96"/>
      <c r="ET294" s="96"/>
      <c r="EU294" s="96"/>
      <c r="EV294" s="96"/>
      <c r="EW294" s="96"/>
      <c r="EX294" s="96"/>
      <c r="EY294" s="96"/>
      <c r="EZ294" s="96"/>
      <c r="FA294" s="96"/>
      <c r="FB294" s="96"/>
      <c r="FC294" s="96"/>
      <c r="FD294" s="96"/>
      <c r="FE294" s="96"/>
      <c r="FF294" s="96"/>
      <c r="FG294" s="96"/>
      <c r="FH294" s="96"/>
      <c r="FI294" s="96"/>
      <c r="FJ294" s="96"/>
      <c r="FK294" s="96"/>
      <c r="FL294" s="96"/>
      <c r="FM294" s="96"/>
      <c r="FN294" s="96"/>
      <c r="FO294" s="96"/>
      <c r="FP294" s="96"/>
      <c r="FQ294" s="96"/>
      <c r="FR294" s="96"/>
      <c r="FS294" s="96"/>
      <c r="FT294" s="96"/>
      <c r="FU294" s="96"/>
      <c r="FV294" s="96"/>
      <c r="FW294" s="96"/>
      <c r="FX294" s="96"/>
      <c r="FY294" s="96"/>
      <c r="FZ294" s="96"/>
      <c r="GA294" s="96"/>
      <c r="GB294" s="96"/>
      <c r="GC294" s="96"/>
      <c r="GD294" s="96"/>
      <c r="GE294" s="96"/>
      <c r="GF294" s="96"/>
      <c r="GG294" s="96"/>
      <c r="GH294" s="96"/>
      <c r="GI294" s="96"/>
      <c r="GJ294" s="96"/>
      <c r="GK294" s="96"/>
      <c r="GL294" s="96"/>
      <c r="GM294" s="96"/>
      <c r="GN294" s="96"/>
      <c r="GO294" s="96"/>
      <c r="GP294" s="96"/>
    </row>
    <row r="295" spans="1:198" ht="14.25" customHeight="1">
      <c r="A295" s="349"/>
      <c r="B295" s="350"/>
      <c r="C295" s="351"/>
      <c r="D295" s="352"/>
      <c r="E295" s="353"/>
      <c r="F295" s="388"/>
      <c r="G295" s="503"/>
      <c r="H295" s="170"/>
      <c r="I295" s="155" t="s">
        <v>31</v>
      </c>
      <c r="J295" s="164"/>
      <c r="K295" s="156"/>
      <c r="L295" s="156"/>
      <c r="M295" s="321"/>
      <c r="N295" s="338"/>
      <c r="O295" s="156">
        <v>132597</v>
      </c>
      <c r="P295" s="158"/>
      <c r="Q295" s="158"/>
      <c r="R295" s="158"/>
      <c r="S295" s="158"/>
      <c r="T295" s="158"/>
      <c r="U295" s="158"/>
      <c r="V295" s="158"/>
      <c r="W295" s="158"/>
      <c r="X295" s="356"/>
      <c r="Y295" s="40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96"/>
      <c r="CB295" s="96"/>
      <c r="CC295" s="96"/>
      <c r="CD295" s="96"/>
      <c r="CE295" s="96"/>
      <c r="CF295" s="96"/>
      <c r="CG295" s="96"/>
      <c r="CH295" s="96"/>
      <c r="CI295" s="96"/>
      <c r="CJ295" s="96"/>
      <c r="CK295" s="96"/>
      <c r="CL295" s="96"/>
      <c r="CM295" s="96"/>
      <c r="CN295" s="96"/>
      <c r="CO295" s="96"/>
      <c r="CP295" s="96"/>
      <c r="CQ295" s="96"/>
      <c r="CR295" s="96"/>
      <c r="CS295" s="96"/>
      <c r="CT295" s="96"/>
      <c r="CU295" s="96"/>
      <c r="CV295" s="96"/>
      <c r="CW295" s="96"/>
      <c r="CX295" s="96"/>
      <c r="CY295" s="96"/>
      <c r="CZ295" s="96"/>
      <c r="DA295" s="96"/>
      <c r="DB295" s="96"/>
      <c r="DC295" s="96"/>
      <c r="DD295" s="96"/>
      <c r="DE295" s="96"/>
      <c r="DF295" s="96"/>
      <c r="DG295" s="96"/>
      <c r="DH295" s="96"/>
      <c r="DI295" s="96"/>
      <c r="DJ295" s="96"/>
      <c r="DK295" s="96"/>
      <c r="DL295" s="96"/>
      <c r="DM295" s="96"/>
      <c r="DN295" s="96"/>
      <c r="DO295" s="96"/>
      <c r="DP295" s="96"/>
      <c r="DQ295" s="96"/>
      <c r="DR295" s="96"/>
      <c r="DS295" s="96"/>
      <c r="DT295" s="96"/>
      <c r="DU295" s="96"/>
      <c r="DV295" s="96"/>
      <c r="DW295" s="96"/>
      <c r="DX295" s="96"/>
      <c r="DY295" s="96"/>
      <c r="DZ295" s="96"/>
      <c r="EA295" s="96"/>
      <c r="EB295" s="96"/>
      <c r="EC295" s="96"/>
      <c r="ED295" s="96"/>
      <c r="EE295" s="96"/>
      <c r="EF295" s="96"/>
      <c r="EG295" s="96"/>
      <c r="EH295" s="96"/>
      <c r="EI295" s="96"/>
      <c r="EJ295" s="96"/>
      <c r="EK295" s="96"/>
      <c r="EL295" s="96"/>
      <c r="EM295" s="96"/>
      <c r="EN295" s="96"/>
      <c r="EO295" s="96"/>
      <c r="EP295" s="96"/>
      <c r="EQ295" s="96"/>
      <c r="ER295" s="96"/>
      <c r="ES295" s="96"/>
      <c r="ET295" s="96"/>
      <c r="EU295" s="96"/>
      <c r="EV295" s="96"/>
      <c r="EW295" s="96"/>
      <c r="EX295" s="96"/>
      <c r="EY295" s="96"/>
      <c r="EZ295" s="96"/>
      <c r="FA295" s="96"/>
      <c r="FB295" s="96"/>
      <c r="FC295" s="96"/>
      <c r="FD295" s="96"/>
      <c r="FE295" s="96"/>
      <c r="FF295" s="96"/>
      <c r="FG295" s="96"/>
      <c r="FH295" s="96"/>
      <c r="FI295" s="96"/>
      <c r="FJ295" s="96"/>
      <c r="FK295" s="96"/>
      <c r="FL295" s="96"/>
      <c r="FM295" s="96"/>
      <c r="FN295" s="96"/>
      <c r="FO295" s="96"/>
      <c r="FP295" s="96"/>
      <c r="FQ295" s="96"/>
      <c r="FR295" s="96"/>
      <c r="FS295" s="96"/>
      <c r="FT295" s="96"/>
      <c r="FU295" s="96"/>
      <c r="FV295" s="96"/>
      <c r="FW295" s="96"/>
      <c r="FX295" s="96"/>
      <c r="FY295" s="96"/>
      <c r="FZ295" s="96"/>
      <c r="GA295" s="96"/>
      <c r="GB295" s="96"/>
      <c r="GC295" s="96"/>
      <c r="GD295" s="96"/>
      <c r="GE295" s="96"/>
      <c r="GF295" s="96"/>
      <c r="GG295" s="96"/>
      <c r="GH295" s="96"/>
      <c r="GI295" s="96"/>
      <c r="GJ295" s="96"/>
      <c r="GK295" s="96"/>
      <c r="GL295" s="96"/>
      <c r="GM295" s="96"/>
      <c r="GN295" s="96"/>
      <c r="GO295" s="96"/>
      <c r="GP295" s="96"/>
    </row>
    <row r="296" spans="1:198" ht="14.25" customHeight="1">
      <c r="A296" s="349"/>
      <c r="B296" s="350"/>
      <c r="C296" s="351"/>
      <c r="D296" s="352"/>
      <c r="E296" s="353"/>
      <c r="F296" s="388"/>
      <c r="G296" s="503"/>
      <c r="H296" s="170"/>
      <c r="I296" s="155" t="s">
        <v>30</v>
      </c>
      <c r="J296" s="156"/>
      <c r="K296" s="156"/>
      <c r="L296" s="156"/>
      <c r="M296" s="158"/>
      <c r="N296" s="156"/>
      <c r="O296" s="156"/>
      <c r="P296" s="158"/>
      <c r="Q296" s="158"/>
      <c r="R296" s="158"/>
      <c r="S296" s="158"/>
      <c r="T296" s="158"/>
      <c r="U296" s="158"/>
      <c r="V296" s="158"/>
      <c r="W296" s="158"/>
      <c r="X296" s="356"/>
      <c r="Y296" s="40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96"/>
      <c r="CB296" s="96"/>
      <c r="CC296" s="96"/>
      <c r="CD296" s="96"/>
      <c r="CE296" s="96"/>
      <c r="CF296" s="96"/>
      <c r="CG296" s="96"/>
      <c r="CH296" s="96"/>
      <c r="CI296" s="96"/>
      <c r="CJ296" s="96"/>
      <c r="CK296" s="96"/>
      <c r="CL296" s="96"/>
      <c r="CM296" s="96"/>
      <c r="CN296" s="96"/>
      <c r="CO296" s="96"/>
      <c r="CP296" s="96"/>
      <c r="CQ296" s="96"/>
      <c r="CR296" s="96"/>
      <c r="CS296" s="96"/>
      <c r="CT296" s="96"/>
      <c r="CU296" s="96"/>
      <c r="CV296" s="96"/>
      <c r="CW296" s="96"/>
      <c r="CX296" s="96"/>
      <c r="CY296" s="96"/>
      <c r="CZ296" s="96"/>
      <c r="DA296" s="96"/>
      <c r="DB296" s="96"/>
      <c r="DC296" s="96"/>
      <c r="DD296" s="96"/>
      <c r="DE296" s="96"/>
      <c r="DF296" s="96"/>
      <c r="DG296" s="96"/>
      <c r="DH296" s="96"/>
      <c r="DI296" s="96"/>
      <c r="DJ296" s="96"/>
      <c r="DK296" s="96"/>
      <c r="DL296" s="96"/>
      <c r="DM296" s="96"/>
      <c r="DN296" s="96"/>
      <c r="DO296" s="96"/>
      <c r="DP296" s="96"/>
      <c r="DQ296" s="96"/>
      <c r="DR296" s="96"/>
      <c r="DS296" s="96"/>
      <c r="DT296" s="96"/>
      <c r="DU296" s="96"/>
      <c r="DV296" s="96"/>
      <c r="DW296" s="96"/>
      <c r="DX296" s="96"/>
      <c r="DY296" s="96"/>
      <c r="DZ296" s="96"/>
      <c r="EA296" s="96"/>
      <c r="EB296" s="96"/>
      <c r="EC296" s="96"/>
      <c r="ED296" s="96"/>
      <c r="EE296" s="96"/>
      <c r="EF296" s="96"/>
      <c r="EG296" s="96"/>
      <c r="EH296" s="96"/>
      <c r="EI296" s="96"/>
      <c r="EJ296" s="96"/>
      <c r="EK296" s="96"/>
      <c r="EL296" s="96"/>
      <c r="EM296" s="96"/>
      <c r="EN296" s="96"/>
      <c r="EO296" s="96"/>
      <c r="EP296" s="96"/>
      <c r="EQ296" s="96"/>
      <c r="ER296" s="96"/>
      <c r="ES296" s="96"/>
      <c r="ET296" s="96"/>
      <c r="EU296" s="96"/>
      <c r="EV296" s="96"/>
      <c r="EW296" s="96"/>
      <c r="EX296" s="96"/>
      <c r="EY296" s="96"/>
      <c r="EZ296" s="96"/>
      <c r="FA296" s="96"/>
      <c r="FB296" s="96"/>
      <c r="FC296" s="96"/>
      <c r="FD296" s="96"/>
      <c r="FE296" s="96"/>
      <c r="FF296" s="96"/>
      <c r="FG296" s="96"/>
      <c r="FH296" s="96"/>
      <c r="FI296" s="96"/>
      <c r="FJ296" s="96"/>
      <c r="FK296" s="96"/>
      <c r="FL296" s="96"/>
      <c r="FM296" s="96"/>
      <c r="FN296" s="96"/>
      <c r="FO296" s="96"/>
      <c r="FP296" s="96"/>
      <c r="FQ296" s="96"/>
      <c r="FR296" s="96"/>
      <c r="FS296" s="96"/>
      <c r="FT296" s="96"/>
      <c r="FU296" s="96"/>
      <c r="FV296" s="96"/>
      <c r="FW296" s="96"/>
      <c r="FX296" s="96"/>
      <c r="FY296" s="96"/>
      <c r="FZ296" s="96"/>
      <c r="GA296" s="96"/>
      <c r="GB296" s="96"/>
      <c r="GC296" s="96"/>
      <c r="GD296" s="96"/>
      <c r="GE296" s="96"/>
      <c r="GF296" s="96"/>
      <c r="GG296" s="96"/>
      <c r="GH296" s="96"/>
      <c r="GI296" s="96"/>
      <c r="GJ296" s="96"/>
      <c r="GK296" s="96"/>
      <c r="GL296" s="96"/>
      <c r="GM296" s="96"/>
      <c r="GN296" s="96"/>
      <c r="GO296" s="96"/>
      <c r="GP296" s="96"/>
    </row>
    <row r="297" spans="1:198" ht="14.25" customHeight="1">
      <c r="A297" s="349"/>
      <c r="B297" s="350"/>
      <c r="C297" s="351"/>
      <c r="D297" s="352"/>
      <c r="E297" s="353"/>
      <c r="F297" s="388"/>
      <c r="G297" s="503"/>
      <c r="H297" s="170"/>
      <c r="I297" s="155" t="s">
        <v>32</v>
      </c>
      <c r="J297" s="156"/>
      <c r="K297" s="156"/>
      <c r="L297" s="156"/>
      <c r="M297" s="158"/>
      <c r="N297" s="158"/>
      <c r="O297" s="158"/>
      <c r="P297" s="158"/>
      <c r="Q297" s="158"/>
      <c r="R297" s="158"/>
      <c r="S297" s="158"/>
      <c r="T297" s="158"/>
      <c r="U297" s="158"/>
      <c r="V297" s="158"/>
      <c r="W297" s="158"/>
      <c r="X297" s="356"/>
      <c r="Y297" s="40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96"/>
      <c r="CB297" s="96"/>
      <c r="CC297" s="96"/>
      <c r="CD297" s="96"/>
      <c r="CE297" s="96"/>
      <c r="CF297" s="96"/>
      <c r="CG297" s="96"/>
      <c r="CH297" s="96"/>
      <c r="CI297" s="96"/>
      <c r="CJ297" s="96"/>
      <c r="CK297" s="96"/>
      <c r="CL297" s="96"/>
      <c r="CM297" s="96"/>
      <c r="CN297" s="96"/>
      <c r="CO297" s="96"/>
      <c r="CP297" s="96"/>
      <c r="CQ297" s="96"/>
      <c r="CR297" s="96"/>
      <c r="CS297" s="96"/>
      <c r="CT297" s="96"/>
      <c r="CU297" s="96"/>
      <c r="CV297" s="96"/>
      <c r="CW297" s="96"/>
      <c r="CX297" s="96"/>
      <c r="CY297" s="96"/>
      <c r="CZ297" s="96"/>
      <c r="DA297" s="96"/>
      <c r="DB297" s="96"/>
      <c r="DC297" s="96"/>
      <c r="DD297" s="96"/>
      <c r="DE297" s="96"/>
      <c r="DF297" s="96"/>
      <c r="DG297" s="96"/>
      <c r="DH297" s="96"/>
      <c r="DI297" s="96"/>
      <c r="DJ297" s="96"/>
      <c r="DK297" s="96"/>
      <c r="DL297" s="96"/>
      <c r="DM297" s="96"/>
      <c r="DN297" s="96"/>
      <c r="DO297" s="96"/>
      <c r="DP297" s="96"/>
      <c r="DQ297" s="96"/>
      <c r="DR297" s="96"/>
      <c r="DS297" s="96"/>
      <c r="DT297" s="96"/>
      <c r="DU297" s="96"/>
      <c r="DV297" s="96"/>
      <c r="DW297" s="96"/>
      <c r="DX297" s="96"/>
      <c r="DY297" s="96"/>
      <c r="DZ297" s="96"/>
      <c r="EA297" s="96"/>
      <c r="EB297" s="96"/>
      <c r="EC297" s="96"/>
      <c r="ED297" s="96"/>
      <c r="EE297" s="96"/>
      <c r="EF297" s="96"/>
      <c r="EG297" s="96"/>
      <c r="EH297" s="96"/>
      <c r="EI297" s="96"/>
      <c r="EJ297" s="96"/>
      <c r="EK297" s="96"/>
      <c r="EL297" s="96"/>
      <c r="EM297" s="96"/>
      <c r="EN297" s="96"/>
      <c r="EO297" s="96"/>
      <c r="EP297" s="96"/>
      <c r="EQ297" s="96"/>
      <c r="ER297" s="96"/>
      <c r="ES297" s="96"/>
      <c r="ET297" s="96"/>
      <c r="EU297" s="96"/>
      <c r="EV297" s="96"/>
      <c r="EW297" s="96"/>
      <c r="EX297" s="96"/>
      <c r="EY297" s="96"/>
      <c r="EZ297" s="96"/>
      <c r="FA297" s="96"/>
      <c r="FB297" s="96"/>
      <c r="FC297" s="96"/>
      <c r="FD297" s="96"/>
      <c r="FE297" s="96"/>
      <c r="FF297" s="96"/>
      <c r="FG297" s="96"/>
      <c r="FH297" s="96"/>
      <c r="FI297" s="96"/>
      <c r="FJ297" s="96"/>
      <c r="FK297" s="96"/>
      <c r="FL297" s="96"/>
      <c r="FM297" s="96"/>
      <c r="FN297" s="96"/>
      <c r="FO297" s="96"/>
      <c r="FP297" s="96"/>
      <c r="FQ297" s="96"/>
      <c r="FR297" s="96"/>
      <c r="FS297" s="96"/>
      <c r="FT297" s="96"/>
      <c r="FU297" s="96"/>
      <c r="FV297" s="96"/>
      <c r="FW297" s="96"/>
      <c r="FX297" s="96"/>
      <c r="FY297" s="96"/>
      <c r="FZ297" s="96"/>
      <c r="GA297" s="96"/>
      <c r="GB297" s="96"/>
      <c r="GC297" s="96"/>
      <c r="GD297" s="96"/>
      <c r="GE297" s="96"/>
      <c r="GF297" s="96"/>
      <c r="GG297" s="96"/>
      <c r="GH297" s="96"/>
      <c r="GI297" s="96"/>
      <c r="GJ297" s="96"/>
      <c r="GK297" s="96"/>
      <c r="GL297" s="96"/>
      <c r="GM297" s="96"/>
      <c r="GN297" s="96"/>
      <c r="GO297" s="96"/>
      <c r="GP297" s="96"/>
    </row>
    <row r="298" spans="1:198" ht="14.25" customHeight="1">
      <c r="A298" s="349"/>
      <c r="B298" s="350"/>
      <c r="C298" s="351"/>
      <c r="D298" s="352"/>
      <c r="E298" s="353"/>
      <c r="F298" s="388"/>
      <c r="G298" s="504"/>
      <c r="H298" s="170"/>
      <c r="I298" s="160" t="s">
        <v>26</v>
      </c>
      <c r="J298" s="161">
        <f t="shared" ref="J298:P298" si="91">SUM(J294:J297)</f>
        <v>262000</v>
      </c>
      <c r="K298" s="161">
        <f t="shared" si="91"/>
        <v>0</v>
      </c>
      <c r="L298" s="161">
        <f t="shared" si="91"/>
        <v>0</v>
      </c>
      <c r="M298" s="161">
        <f t="shared" si="91"/>
        <v>0</v>
      </c>
      <c r="N298" s="161">
        <f t="shared" si="91"/>
        <v>2635074</v>
      </c>
      <c r="O298" s="161">
        <f t="shared" si="91"/>
        <v>3432597</v>
      </c>
      <c r="P298" s="161">
        <f t="shared" si="91"/>
        <v>0</v>
      </c>
      <c r="Q298" s="161">
        <f>SUM(Q294:Q297)</f>
        <v>0</v>
      </c>
      <c r="R298" s="161">
        <f>SUM(R294:R297)</f>
        <v>0</v>
      </c>
      <c r="S298" s="161">
        <f>SUM(S294:S297)</f>
        <v>0</v>
      </c>
      <c r="T298" s="161"/>
      <c r="U298" s="161"/>
      <c r="V298" s="161"/>
      <c r="W298" s="161"/>
      <c r="X298" s="356"/>
      <c r="Y298" s="40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96"/>
      <c r="CB298" s="96"/>
      <c r="CC298" s="96"/>
      <c r="CD298" s="96"/>
      <c r="CE298" s="96"/>
      <c r="CF298" s="96"/>
      <c r="CG298" s="96"/>
      <c r="CH298" s="96"/>
      <c r="CI298" s="96"/>
      <c r="CJ298" s="96"/>
      <c r="CK298" s="96"/>
      <c r="CL298" s="96"/>
      <c r="CM298" s="96"/>
      <c r="CN298" s="96"/>
      <c r="CO298" s="96"/>
      <c r="CP298" s="96"/>
      <c r="CQ298" s="96"/>
      <c r="CR298" s="96"/>
      <c r="CS298" s="96"/>
      <c r="CT298" s="96"/>
      <c r="CU298" s="96"/>
      <c r="CV298" s="96"/>
      <c r="CW298" s="96"/>
      <c r="CX298" s="96"/>
      <c r="CY298" s="96"/>
      <c r="CZ298" s="96"/>
      <c r="DA298" s="96"/>
      <c r="DB298" s="96"/>
      <c r="DC298" s="96"/>
      <c r="DD298" s="96"/>
      <c r="DE298" s="96"/>
      <c r="DF298" s="96"/>
      <c r="DG298" s="96"/>
      <c r="DH298" s="96"/>
      <c r="DI298" s="96"/>
      <c r="DJ298" s="96"/>
      <c r="DK298" s="96"/>
      <c r="DL298" s="96"/>
      <c r="DM298" s="96"/>
      <c r="DN298" s="96"/>
      <c r="DO298" s="96"/>
      <c r="DP298" s="96"/>
      <c r="DQ298" s="96"/>
      <c r="DR298" s="96"/>
      <c r="DS298" s="96"/>
      <c r="DT298" s="96"/>
      <c r="DU298" s="96"/>
      <c r="DV298" s="96"/>
      <c r="DW298" s="96"/>
      <c r="DX298" s="96"/>
      <c r="DY298" s="96"/>
      <c r="DZ298" s="96"/>
      <c r="EA298" s="96"/>
      <c r="EB298" s="96"/>
      <c r="EC298" s="96"/>
      <c r="ED298" s="96"/>
      <c r="EE298" s="96"/>
      <c r="EF298" s="96"/>
      <c r="EG298" s="96"/>
      <c r="EH298" s="96"/>
      <c r="EI298" s="96"/>
      <c r="EJ298" s="96"/>
      <c r="EK298" s="96"/>
      <c r="EL298" s="96"/>
      <c r="EM298" s="96"/>
      <c r="EN298" s="96"/>
      <c r="EO298" s="96"/>
      <c r="EP298" s="96"/>
      <c r="EQ298" s="96"/>
      <c r="ER298" s="96"/>
      <c r="ES298" s="96"/>
      <c r="ET298" s="96"/>
      <c r="EU298" s="96"/>
      <c r="EV298" s="96"/>
      <c r="EW298" s="96"/>
      <c r="EX298" s="96"/>
      <c r="EY298" s="96"/>
      <c r="EZ298" s="96"/>
      <c r="FA298" s="96"/>
      <c r="FB298" s="96"/>
      <c r="FC298" s="96"/>
      <c r="FD298" s="96"/>
      <c r="FE298" s="96"/>
      <c r="FF298" s="96"/>
      <c r="FG298" s="96"/>
      <c r="FH298" s="96"/>
      <c r="FI298" s="96"/>
      <c r="FJ298" s="96"/>
      <c r="FK298" s="96"/>
      <c r="FL298" s="96"/>
      <c r="FM298" s="96"/>
      <c r="FN298" s="96"/>
      <c r="FO298" s="96"/>
      <c r="FP298" s="96"/>
      <c r="FQ298" s="96"/>
      <c r="FR298" s="96"/>
      <c r="FS298" s="96"/>
      <c r="FT298" s="96"/>
      <c r="FU298" s="96"/>
      <c r="FV298" s="96"/>
      <c r="FW298" s="96"/>
      <c r="FX298" s="96"/>
      <c r="FY298" s="96"/>
      <c r="FZ298" s="96"/>
      <c r="GA298" s="96"/>
      <c r="GB298" s="96"/>
      <c r="GC298" s="96"/>
      <c r="GD298" s="96"/>
      <c r="GE298" s="96"/>
      <c r="GF298" s="96"/>
      <c r="GG298" s="96"/>
      <c r="GH298" s="96"/>
      <c r="GI298" s="96"/>
      <c r="GJ298" s="96"/>
      <c r="GK298" s="96"/>
      <c r="GL298" s="96"/>
      <c r="GM298" s="96"/>
      <c r="GN298" s="96"/>
      <c r="GO298" s="96"/>
      <c r="GP298" s="96"/>
    </row>
    <row r="299" spans="1:198" ht="14.25" customHeight="1">
      <c r="A299" s="349">
        <v>16</v>
      </c>
      <c r="B299" s="350" t="s">
        <v>56</v>
      </c>
      <c r="C299" s="424">
        <v>2015</v>
      </c>
      <c r="D299" s="379">
        <v>2033</v>
      </c>
      <c r="E299" s="353" t="s">
        <v>265</v>
      </c>
      <c r="F299" s="412">
        <f>1489972+132269+X299+243200</f>
        <v>17257441</v>
      </c>
      <c r="G299" s="411">
        <v>60016</v>
      </c>
      <c r="H299" s="90">
        <v>6060</v>
      </c>
      <c r="I299" s="61" t="s">
        <v>28</v>
      </c>
      <c r="J299" s="87">
        <v>384000</v>
      </c>
      <c r="K299" s="87">
        <v>620000</v>
      </c>
      <c r="L299" s="87"/>
      <c r="M299" s="323"/>
      <c r="N299" s="87">
        <v>292000</v>
      </c>
      <c r="O299" s="87">
        <f>1000000+300000</f>
        <v>1300000</v>
      </c>
      <c r="P299" s="87">
        <v>1300000</v>
      </c>
      <c r="Q299" s="87">
        <v>2500000</v>
      </c>
      <c r="R299" s="87">
        <v>2000000</v>
      </c>
      <c r="S299" s="87">
        <v>2000000</v>
      </c>
      <c r="T299" s="87">
        <v>2000000</v>
      </c>
      <c r="U299" s="87">
        <v>2000000</v>
      </c>
      <c r="V299" s="87">
        <v>2000000</v>
      </c>
      <c r="W299" s="87"/>
      <c r="X299" s="385">
        <f>SUM(L303:W303)</f>
        <v>15392000</v>
      </c>
      <c r="Y299" s="141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96"/>
      <c r="CB299" s="96"/>
      <c r="CC299" s="96"/>
      <c r="CD299" s="96"/>
      <c r="CE299" s="96"/>
      <c r="CF299" s="96"/>
      <c r="CG299" s="96"/>
      <c r="CH299" s="96"/>
      <c r="CI299" s="96"/>
      <c r="CJ299" s="96"/>
      <c r="CK299" s="96"/>
      <c r="CL299" s="96"/>
      <c r="CM299" s="96"/>
      <c r="CN299" s="96"/>
      <c r="CO299" s="96"/>
      <c r="CP299" s="96"/>
      <c r="CQ299" s="96"/>
      <c r="CR299" s="96"/>
      <c r="CS299" s="96"/>
      <c r="CT299" s="96"/>
      <c r="CU299" s="96"/>
      <c r="CV299" s="96"/>
      <c r="CW299" s="96"/>
      <c r="CX299" s="96"/>
      <c r="CY299" s="96"/>
      <c r="CZ299" s="96"/>
      <c r="DA299" s="96"/>
      <c r="DB299" s="96"/>
      <c r="DC299" s="96"/>
      <c r="DD299" s="96"/>
      <c r="DE299" s="96"/>
      <c r="DF299" s="96"/>
      <c r="DG299" s="96"/>
      <c r="DH299" s="96"/>
      <c r="DI299" s="96"/>
      <c r="DJ299" s="96"/>
      <c r="DK299" s="96"/>
      <c r="DL299" s="96"/>
      <c r="DM299" s="96"/>
      <c r="DN299" s="96"/>
      <c r="DO299" s="96"/>
      <c r="DP299" s="96"/>
      <c r="DQ299" s="96"/>
      <c r="DR299" s="96"/>
      <c r="DS299" s="96"/>
      <c r="DT299" s="96"/>
      <c r="DU299" s="96"/>
      <c r="DV299" s="96"/>
      <c r="DW299" s="96"/>
      <c r="DX299" s="96"/>
      <c r="DY299" s="96"/>
      <c r="DZ299" s="96"/>
      <c r="EA299" s="96"/>
      <c r="EB299" s="96"/>
      <c r="EC299" s="96"/>
      <c r="ED299" s="96"/>
      <c r="EE299" s="96"/>
      <c r="EF299" s="96"/>
      <c r="EG299" s="96"/>
      <c r="EH299" s="96"/>
      <c r="EI299" s="96"/>
      <c r="EJ299" s="96"/>
      <c r="EK299" s="96"/>
      <c r="EL299" s="96"/>
      <c r="EM299" s="96"/>
      <c r="EN299" s="96"/>
      <c r="EO299" s="96"/>
      <c r="EP299" s="96"/>
      <c r="EQ299" s="96"/>
      <c r="ER299" s="96"/>
      <c r="ES299" s="96"/>
      <c r="ET299" s="96"/>
      <c r="EU299" s="96"/>
      <c r="EV299" s="96"/>
      <c r="EW299" s="96"/>
      <c r="EX299" s="96"/>
      <c r="EY299" s="96"/>
      <c r="EZ299" s="96"/>
      <c r="FA299" s="96"/>
      <c r="FB299" s="96"/>
      <c r="FC299" s="96"/>
      <c r="FD299" s="96"/>
      <c r="FE299" s="96"/>
      <c r="FF299" s="96"/>
      <c r="FG299" s="96"/>
      <c r="FH299" s="96"/>
      <c r="FI299" s="96"/>
      <c r="FJ299" s="96"/>
      <c r="FK299" s="96"/>
      <c r="FL299" s="96"/>
      <c r="FM299" s="96"/>
      <c r="FN299" s="96"/>
      <c r="FO299" s="96"/>
      <c r="FP299" s="96"/>
      <c r="FQ299" s="96"/>
      <c r="FR299" s="96"/>
      <c r="FS299" s="96"/>
      <c r="FT299" s="96"/>
      <c r="FU299" s="96"/>
      <c r="FV299" s="96"/>
      <c r="FW299" s="96"/>
      <c r="FX299" s="96"/>
      <c r="FY299" s="96"/>
      <c r="FZ299" s="96"/>
      <c r="GA299" s="96"/>
      <c r="GB299" s="96"/>
      <c r="GC299" s="96"/>
      <c r="GD299" s="96"/>
      <c r="GE299" s="96"/>
      <c r="GF299" s="96"/>
      <c r="GG299" s="96"/>
      <c r="GH299" s="96"/>
      <c r="GI299" s="96"/>
      <c r="GJ299" s="96"/>
      <c r="GK299" s="96"/>
      <c r="GL299" s="96"/>
      <c r="GM299" s="96"/>
      <c r="GN299" s="96"/>
      <c r="GO299" s="96"/>
      <c r="GP299" s="96"/>
    </row>
    <row r="300" spans="1:198" ht="14.25" customHeight="1">
      <c r="A300" s="349"/>
      <c r="B300" s="350"/>
      <c r="C300" s="424"/>
      <c r="D300" s="379"/>
      <c r="E300" s="353"/>
      <c r="F300" s="412"/>
      <c r="G300" s="411"/>
      <c r="H300" s="89"/>
      <c r="I300" s="60" t="s">
        <v>31</v>
      </c>
      <c r="J300" s="85"/>
      <c r="K300" s="77"/>
      <c r="L300" s="7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385"/>
      <c r="Y300" s="40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96"/>
      <c r="CB300" s="96"/>
      <c r="CC300" s="96"/>
      <c r="CD300" s="96"/>
      <c r="CE300" s="96"/>
      <c r="CF300" s="96"/>
      <c r="CG300" s="96"/>
      <c r="CH300" s="96"/>
      <c r="CI300" s="96"/>
      <c r="CJ300" s="96"/>
      <c r="CK300" s="96"/>
      <c r="CL300" s="96"/>
      <c r="CM300" s="96"/>
      <c r="CN300" s="96"/>
      <c r="CO300" s="96"/>
      <c r="CP300" s="96"/>
      <c r="CQ300" s="96"/>
      <c r="CR300" s="96"/>
      <c r="CS300" s="96"/>
      <c r="CT300" s="96"/>
      <c r="CU300" s="96"/>
      <c r="CV300" s="96"/>
      <c r="CW300" s="96"/>
      <c r="CX300" s="96"/>
      <c r="CY300" s="96"/>
      <c r="CZ300" s="96"/>
      <c r="DA300" s="96"/>
      <c r="DB300" s="96"/>
      <c r="DC300" s="96"/>
      <c r="DD300" s="96"/>
      <c r="DE300" s="96"/>
      <c r="DF300" s="96"/>
      <c r="DG300" s="96"/>
      <c r="DH300" s="96"/>
      <c r="DI300" s="96"/>
      <c r="DJ300" s="96"/>
      <c r="DK300" s="96"/>
      <c r="DL300" s="96"/>
      <c r="DM300" s="96"/>
      <c r="DN300" s="96"/>
      <c r="DO300" s="96"/>
      <c r="DP300" s="96"/>
      <c r="DQ300" s="96"/>
      <c r="DR300" s="96"/>
      <c r="DS300" s="96"/>
      <c r="DT300" s="96"/>
      <c r="DU300" s="96"/>
      <c r="DV300" s="96"/>
      <c r="DW300" s="96"/>
      <c r="DX300" s="96"/>
      <c r="DY300" s="96"/>
      <c r="DZ300" s="96"/>
      <c r="EA300" s="96"/>
      <c r="EB300" s="96"/>
      <c r="EC300" s="96"/>
      <c r="ED300" s="96"/>
      <c r="EE300" s="96"/>
      <c r="EF300" s="96"/>
      <c r="EG300" s="96"/>
      <c r="EH300" s="96"/>
      <c r="EI300" s="96"/>
      <c r="EJ300" s="96"/>
      <c r="EK300" s="96"/>
      <c r="EL300" s="96"/>
      <c r="EM300" s="96"/>
      <c r="EN300" s="96"/>
      <c r="EO300" s="96"/>
      <c r="EP300" s="96"/>
      <c r="EQ300" s="96"/>
      <c r="ER300" s="96"/>
      <c r="ES300" s="96"/>
      <c r="ET300" s="96"/>
      <c r="EU300" s="96"/>
      <c r="EV300" s="96"/>
      <c r="EW300" s="96"/>
      <c r="EX300" s="96"/>
      <c r="EY300" s="96"/>
      <c r="EZ300" s="96"/>
      <c r="FA300" s="96"/>
      <c r="FB300" s="96"/>
      <c r="FC300" s="96"/>
      <c r="FD300" s="96"/>
      <c r="FE300" s="96"/>
      <c r="FF300" s="96"/>
      <c r="FG300" s="96"/>
      <c r="FH300" s="96"/>
      <c r="FI300" s="96"/>
      <c r="FJ300" s="96"/>
      <c r="FK300" s="96"/>
      <c r="FL300" s="96"/>
      <c r="FM300" s="96"/>
      <c r="FN300" s="96"/>
      <c r="FO300" s="96"/>
      <c r="FP300" s="96"/>
      <c r="FQ300" s="96"/>
      <c r="FR300" s="96"/>
      <c r="FS300" s="96"/>
      <c r="FT300" s="96"/>
      <c r="FU300" s="96"/>
      <c r="FV300" s="96"/>
      <c r="FW300" s="96"/>
      <c r="FX300" s="96"/>
      <c r="FY300" s="96"/>
      <c r="FZ300" s="96"/>
      <c r="GA300" s="96"/>
      <c r="GB300" s="96"/>
      <c r="GC300" s="96"/>
      <c r="GD300" s="96"/>
      <c r="GE300" s="96"/>
      <c r="GF300" s="96"/>
      <c r="GG300" s="96"/>
      <c r="GH300" s="96"/>
      <c r="GI300" s="96"/>
      <c r="GJ300" s="96"/>
      <c r="GK300" s="96"/>
      <c r="GL300" s="96"/>
      <c r="GM300" s="96"/>
      <c r="GN300" s="96"/>
      <c r="GO300" s="96"/>
      <c r="GP300" s="96"/>
    </row>
    <row r="301" spans="1:198" ht="14.25" customHeight="1">
      <c r="A301" s="349"/>
      <c r="B301" s="350"/>
      <c r="C301" s="424"/>
      <c r="D301" s="379"/>
      <c r="E301" s="353"/>
      <c r="F301" s="412"/>
      <c r="G301" s="411"/>
      <c r="H301" s="89"/>
      <c r="I301" s="60" t="s">
        <v>30</v>
      </c>
      <c r="J301" s="85"/>
      <c r="K301" s="77"/>
      <c r="L301" s="77"/>
      <c r="M301" s="77"/>
      <c r="N301" s="77"/>
      <c r="O301" s="77"/>
      <c r="P301" s="77"/>
      <c r="Q301" s="77"/>
      <c r="R301" s="87"/>
      <c r="S301" s="87"/>
      <c r="T301" s="87"/>
      <c r="U301" s="87"/>
      <c r="V301" s="87"/>
      <c r="W301" s="87"/>
      <c r="X301" s="385"/>
      <c r="Y301" s="40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96"/>
      <c r="CB301" s="96"/>
      <c r="CC301" s="96"/>
      <c r="CD301" s="96"/>
      <c r="CE301" s="96"/>
      <c r="CF301" s="96"/>
      <c r="CG301" s="96"/>
      <c r="CH301" s="96"/>
      <c r="CI301" s="96"/>
      <c r="CJ301" s="96"/>
      <c r="CK301" s="96"/>
      <c r="CL301" s="96"/>
      <c r="CM301" s="96"/>
      <c r="CN301" s="96"/>
      <c r="CO301" s="96"/>
      <c r="CP301" s="96"/>
      <c r="CQ301" s="96"/>
      <c r="CR301" s="96"/>
      <c r="CS301" s="96"/>
      <c r="CT301" s="96"/>
      <c r="CU301" s="96"/>
      <c r="CV301" s="96"/>
      <c r="CW301" s="96"/>
      <c r="CX301" s="96"/>
      <c r="CY301" s="96"/>
      <c r="CZ301" s="96"/>
      <c r="DA301" s="96"/>
      <c r="DB301" s="96"/>
      <c r="DC301" s="96"/>
      <c r="DD301" s="96"/>
      <c r="DE301" s="96"/>
      <c r="DF301" s="96"/>
      <c r="DG301" s="96"/>
      <c r="DH301" s="96"/>
      <c r="DI301" s="96"/>
      <c r="DJ301" s="96"/>
      <c r="DK301" s="96"/>
      <c r="DL301" s="96"/>
      <c r="DM301" s="96"/>
      <c r="DN301" s="96"/>
      <c r="DO301" s="96"/>
      <c r="DP301" s="96"/>
      <c r="DQ301" s="96"/>
      <c r="DR301" s="96"/>
      <c r="DS301" s="96"/>
      <c r="DT301" s="96"/>
      <c r="DU301" s="96"/>
      <c r="DV301" s="96"/>
      <c r="DW301" s="96"/>
      <c r="DX301" s="96"/>
      <c r="DY301" s="96"/>
      <c r="DZ301" s="96"/>
      <c r="EA301" s="96"/>
      <c r="EB301" s="96"/>
      <c r="EC301" s="96"/>
      <c r="ED301" s="96"/>
      <c r="EE301" s="96"/>
      <c r="EF301" s="96"/>
      <c r="EG301" s="96"/>
      <c r="EH301" s="96"/>
      <c r="EI301" s="96"/>
      <c r="EJ301" s="96"/>
      <c r="EK301" s="96"/>
      <c r="EL301" s="96"/>
      <c r="EM301" s="96"/>
      <c r="EN301" s="96"/>
      <c r="EO301" s="96"/>
      <c r="EP301" s="96"/>
      <c r="EQ301" s="96"/>
      <c r="ER301" s="96"/>
      <c r="ES301" s="96"/>
      <c r="ET301" s="96"/>
      <c r="EU301" s="96"/>
      <c r="EV301" s="96"/>
      <c r="EW301" s="96"/>
      <c r="EX301" s="96"/>
      <c r="EY301" s="96"/>
      <c r="EZ301" s="96"/>
      <c r="FA301" s="96"/>
      <c r="FB301" s="96"/>
      <c r="FC301" s="96"/>
      <c r="FD301" s="96"/>
      <c r="FE301" s="96"/>
      <c r="FF301" s="96"/>
      <c r="FG301" s="96"/>
      <c r="FH301" s="96"/>
      <c r="FI301" s="96"/>
      <c r="FJ301" s="96"/>
      <c r="FK301" s="96"/>
      <c r="FL301" s="96"/>
      <c r="FM301" s="96"/>
      <c r="FN301" s="96"/>
      <c r="FO301" s="96"/>
      <c r="FP301" s="96"/>
      <c r="FQ301" s="96"/>
      <c r="FR301" s="96"/>
      <c r="FS301" s="96"/>
      <c r="FT301" s="96"/>
      <c r="FU301" s="96"/>
      <c r="FV301" s="96"/>
      <c r="FW301" s="96"/>
      <c r="FX301" s="96"/>
      <c r="FY301" s="96"/>
      <c r="FZ301" s="96"/>
      <c r="GA301" s="96"/>
      <c r="GB301" s="96"/>
      <c r="GC301" s="96"/>
      <c r="GD301" s="96"/>
      <c r="GE301" s="96"/>
      <c r="GF301" s="96"/>
      <c r="GG301" s="96"/>
      <c r="GH301" s="96"/>
      <c r="GI301" s="96"/>
      <c r="GJ301" s="96"/>
      <c r="GK301" s="96"/>
      <c r="GL301" s="96"/>
      <c r="GM301" s="96"/>
      <c r="GN301" s="96"/>
      <c r="GO301" s="96"/>
      <c r="GP301" s="96"/>
    </row>
    <row r="302" spans="1:198" ht="14.25" customHeight="1">
      <c r="A302" s="349"/>
      <c r="B302" s="350"/>
      <c r="C302" s="424"/>
      <c r="D302" s="379"/>
      <c r="E302" s="353"/>
      <c r="F302" s="412"/>
      <c r="G302" s="411"/>
      <c r="H302" s="89"/>
      <c r="I302" s="60" t="s">
        <v>32</v>
      </c>
      <c r="J302" s="85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385"/>
      <c r="Y302" s="40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96"/>
      <c r="CB302" s="96"/>
      <c r="CC302" s="96"/>
      <c r="CD302" s="96"/>
      <c r="CE302" s="96"/>
      <c r="CF302" s="96"/>
      <c r="CG302" s="96"/>
      <c r="CH302" s="96"/>
      <c r="CI302" s="96"/>
      <c r="CJ302" s="96"/>
      <c r="CK302" s="96"/>
      <c r="CL302" s="96"/>
      <c r="CM302" s="96"/>
      <c r="CN302" s="96"/>
      <c r="CO302" s="96"/>
      <c r="CP302" s="96"/>
      <c r="CQ302" s="96"/>
      <c r="CR302" s="96"/>
      <c r="CS302" s="96"/>
      <c r="CT302" s="96"/>
      <c r="CU302" s="96"/>
      <c r="CV302" s="96"/>
      <c r="CW302" s="96"/>
      <c r="CX302" s="96"/>
      <c r="CY302" s="96"/>
      <c r="CZ302" s="96"/>
      <c r="DA302" s="96"/>
      <c r="DB302" s="96"/>
      <c r="DC302" s="96"/>
      <c r="DD302" s="96"/>
      <c r="DE302" s="96"/>
      <c r="DF302" s="96"/>
      <c r="DG302" s="96"/>
      <c r="DH302" s="96"/>
      <c r="DI302" s="96"/>
      <c r="DJ302" s="96"/>
      <c r="DK302" s="96"/>
      <c r="DL302" s="96"/>
      <c r="DM302" s="96"/>
      <c r="DN302" s="96"/>
      <c r="DO302" s="96"/>
      <c r="DP302" s="96"/>
      <c r="DQ302" s="96"/>
      <c r="DR302" s="96"/>
      <c r="DS302" s="96"/>
      <c r="DT302" s="96"/>
      <c r="DU302" s="96"/>
      <c r="DV302" s="96"/>
      <c r="DW302" s="96"/>
      <c r="DX302" s="96"/>
      <c r="DY302" s="96"/>
      <c r="DZ302" s="96"/>
      <c r="EA302" s="96"/>
      <c r="EB302" s="96"/>
      <c r="EC302" s="96"/>
      <c r="ED302" s="96"/>
      <c r="EE302" s="96"/>
      <c r="EF302" s="96"/>
      <c r="EG302" s="96"/>
      <c r="EH302" s="96"/>
      <c r="EI302" s="96"/>
      <c r="EJ302" s="96"/>
      <c r="EK302" s="96"/>
      <c r="EL302" s="96"/>
      <c r="EM302" s="96"/>
      <c r="EN302" s="96"/>
      <c r="EO302" s="96"/>
      <c r="EP302" s="96"/>
      <c r="EQ302" s="96"/>
      <c r="ER302" s="96"/>
      <c r="ES302" s="96"/>
      <c r="ET302" s="96"/>
      <c r="EU302" s="96"/>
      <c r="EV302" s="96"/>
      <c r="EW302" s="96"/>
      <c r="EX302" s="96"/>
      <c r="EY302" s="96"/>
      <c r="EZ302" s="96"/>
      <c r="FA302" s="96"/>
      <c r="FB302" s="96"/>
      <c r="FC302" s="96"/>
      <c r="FD302" s="96"/>
      <c r="FE302" s="96"/>
      <c r="FF302" s="96"/>
      <c r="FG302" s="96"/>
      <c r="FH302" s="96"/>
      <c r="FI302" s="96"/>
      <c r="FJ302" s="96"/>
      <c r="FK302" s="96"/>
      <c r="FL302" s="96"/>
      <c r="FM302" s="96"/>
      <c r="FN302" s="96"/>
      <c r="FO302" s="96"/>
      <c r="FP302" s="96"/>
      <c r="FQ302" s="96"/>
      <c r="FR302" s="96"/>
      <c r="FS302" s="96"/>
      <c r="FT302" s="96"/>
      <c r="FU302" s="96"/>
      <c r="FV302" s="96"/>
      <c r="FW302" s="96"/>
      <c r="FX302" s="96"/>
      <c r="FY302" s="96"/>
      <c r="FZ302" s="96"/>
      <c r="GA302" s="96"/>
      <c r="GB302" s="96"/>
      <c r="GC302" s="96"/>
      <c r="GD302" s="96"/>
      <c r="GE302" s="96"/>
      <c r="GF302" s="96"/>
      <c r="GG302" s="96"/>
      <c r="GH302" s="96"/>
      <c r="GI302" s="96"/>
      <c r="GJ302" s="96"/>
      <c r="GK302" s="96"/>
      <c r="GL302" s="96"/>
      <c r="GM302" s="96"/>
      <c r="GN302" s="96"/>
      <c r="GO302" s="96"/>
      <c r="GP302" s="96"/>
    </row>
    <row r="303" spans="1:198" ht="14.25" customHeight="1">
      <c r="A303" s="349"/>
      <c r="B303" s="350"/>
      <c r="C303" s="424"/>
      <c r="D303" s="379"/>
      <c r="E303" s="353"/>
      <c r="F303" s="412"/>
      <c r="G303" s="411"/>
      <c r="H303" s="89"/>
      <c r="I303" s="64" t="s">
        <v>26</v>
      </c>
      <c r="J303" s="65">
        <f>SUM(J299:J302)</f>
        <v>384000</v>
      </c>
      <c r="K303" s="65">
        <f t="shared" ref="K303:W303" si="92">SUM(K299:K302)</f>
        <v>620000</v>
      </c>
      <c r="L303" s="65">
        <f t="shared" si="92"/>
        <v>0</v>
      </c>
      <c r="M303" s="65">
        <f t="shared" si="92"/>
        <v>0</v>
      </c>
      <c r="N303" s="65">
        <f t="shared" si="92"/>
        <v>292000</v>
      </c>
      <c r="O303" s="65">
        <f t="shared" si="92"/>
        <v>1300000</v>
      </c>
      <c r="P303" s="65">
        <f t="shared" si="92"/>
        <v>1300000</v>
      </c>
      <c r="Q303" s="65">
        <f t="shared" si="92"/>
        <v>2500000</v>
      </c>
      <c r="R303" s="65">
        <f t="shared" si="92"/>
        <v>2000000</v>
      </c>
      <c r="S303" s="65">
        <f t="shared" si="92"/>
        <v>2000000</v>
      </c>
      <c r="T303" s="65">
        <f t="shared" si="92"/>
        <v>2000000</v>
      </c>
      <c r="U303" s="65">
        <f t="shared" si="92"/>
        <v>2000000</v>
      </c>
      <c r="V303" s="65">
        <f t="shared" si="92"/>
        <v>2000000</v>
      </c>
      <c r="W303" s="65">
        <f t="shared" si="92"/>
        <v>0</v>
      </c>
      <c r="X303" s="385"/>
      <c r="Y303" s="40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96"/>
      <c r="CB303" s="96"/>
      <c r="CC303" s="96"/>
      <c r="CD303" s="96"/>
      <c r="CE303" s="96"/>
      <c r="CF303" s="96"/>
      <c r="CG303" s="96"/>
      <c r="CH303" s="96"/>
      <c r="CI303" s="96"/>
      <c r="CJ303" s="96"/>
      <c r="CK303" s="96"/>
      <c r="CL303" s="96"/>
      <c r="CM303" s="96"/>
      <c r="CN303" s="96"/>
      <c r="CO303" s="96"/>
      <c r="CP303" s="96"/>
      <c r="CQ303" s="96"/>
      <c r="CR303" s="96"/>
      <c r="CS303" s="96"/>
      <c r="CT303" s="96"/>
      <c r="CU303" s="96"/>
      <c r="CV303" s="96"/>
      <c r="CW303" s="96"/>
      <c r="CX303" s="96"/>
      <c r="CY303" s="96"/>
      <c r="CZ303" s="96"/>
      <c r="DA303" s="96"/>
      <c r="DB303" s="96"/>
      <c r="DC303" s="96"/>
      <c r="DD303" s="96"/>
      <c r="DE303" s="96"/>
      <c r="DF303" s="96"/>
      <c r="DG303" s="96"/>
      <c r="DH303" s="96"/>
      <c r="DI303" s="96"/>
      <c r="DJ303" s="96"/>
      <c r="DK303" s="96"/>
      <c r="DL303" s="96"/>
      <c r="DM303" s="96"/>
      <c r="DN303" s="96"/>
      <c r="DO303" s="96"/>
      <c r="DP303" s="96"/>
      <c r="DQ303" s="96"/>
      <c r="DR303" s="96"/>
      <c r="DS303" s="96"/>
      <c r="DT303" s="96"/>
      <c r="DU303" s="96"/>
      <c r="DV303" s="96"/>
      <c r="DW303" s="96"/>
      <c r="DX303" s="96"/>
      <c r="DY303" s="96"/>
      <c r="DZ303" s="96"/>
      <c r="EA303" s="96"/>
      <c r="EB303" s="96"/>
      <c r="EC303" s="96"/>
      <c r="ED303" s="96"/>
      <c r="EE303" s="96"/>
      <c r="EF303" s="96"/>
      <c r="EG303" s="96"/>
      <c r="EH303" s="96"/>
      <c r="EI303" s="96"/>
      <c r="EJ303" s="96"/>
      <c r="EK303" s="96"/>
      <c r="EL303" s="96"/>
      <c r="EM303" s="96"/>
      <c r="EN303" s="96"/>
      <c r="EO303" s="96"/>
      <c r="EP303" s="96"/>
      <c r="EQ303" s="96"/>
      <c r="ER303" s="96"/>
      <c r="ES303" s="96"/>
      <c r="ET303" s="96"/>
      <c r="EU303" s="96"/>
      <c r="EV303" s="96"/>
      <c r="EW303" s="96"/>
      <c r="EX303" s="96"/>
      <c r="EY303" s="96"/>
      <c r="EZ303" s="96"/>
      <c r="FA303" s="96"/>
      <c r="FB303" s="96"/>
      <c r="FC303" s="96"/>
      <c r="FD303" s="96"/>
      <c r="FE303" s="96"/>
      <c r="FF303" s="96"/>
      <c r="FG303" s="96"/>
      <c r="FH303" s="96"/>
      <c r="FI303" s="96"/>
      <c r="FJ303" s="96"/>
      <c r="FK303" s="96"/>
      <c r="FL303" s="96"/>
      <c r="FM303" s="96"/>
      <c r="FN303" s="96"/>
      <c r="FO303" s="96"/>
      <c r="FP303" s="96"/>
      <c r="FQ303" s="96"/>
      <c r="FR303" s="96"/>
      <c r="FS303" s="96"/>
      <c r="FT303" s="96"/>
      <c r="FU303" s="96"/>
      <c r="FV303" s="96"/>
      <c r="FW303" s="96"/>
      <c r="FX303" s="96"/>
      <c r="FY303" s="96"/>
      <c r="FZ303" s="96"/>
      <c r="GA303" s="96"/>
      <c r="GB303" s="96"/>
      <c r="GC303" s="96"/>
      <c r="GD303" s="96"/>
      <c r="GE303" s="96"/>
      <c r="GF303" s="96"/>
      <c r="GG303" s="96"/>
      <c r="GH303" s="96"/>
      <c r="GI303" s="96"/>
      <c r="GJ303" s="96"/>
      <c r="GK303" s="96"/>
      <c r="GL303" s="96"/>
      <c r="GM303" s="96"/>
      <c r="GN303" s="96"/>
      <c r="GO303" s="96"/>
      <c r="GP303" s="96"/>
    </row>
    <row r="304" spans="1:198" ht="15" customHeight="1">
      <c r="A304" s="349">
        <v>17</v>
      </c>
      <c r="B304" s="350" t="s">
        <v>220</v>
      </c>
      <c r="C304" s="351">
        <v>2014</v>
      </c>
      <c r="D304" s="352">
        <v>2031</v>
      </c>
      <c r="E304" s="353" t="s">
        <v>265</v>
      </c>
      <c r="F304" s="388">
        <f>19500+X304</f>
        <v>614500</v>
      </c>
      <c r="G304" s="383">
        <v>60016</v>
      </c>
      <c r="H304" s="170">
        <v>6050</v>
      </c>
      <c r="I304" s="155" t="s">
        <v>28</v>
      </c>
      <c r="J304" s="156">
        <v>725418</v>
      </c>
      <c r="K304" s="158"/>
      <c r="L304" s="199"/>
      <c r="M304" s="199"/>
      <c r="N304" s="199"/>
      <c r="O304" s="157"/>
      <c r="P304" s="164">
        <v>45000</v>
      </c>
      <c r="Q304" s="164"/>
      <c r="R304" s="164">
        <v>0</v>
      </c>
      <c r="S304" s="164">
        <v>100000</v>
      </c>
      <c r="T304" s="164">
        <v>450000</v>
      </c>
      <c r="U304" s="157"/>
      <c r="V304" s="157"/>
      <c r="W304" s="157"/>
      <c r="X304" s="356">
        <f>SUM(L308:W308)</f>
        <v>595000</v>
      </c>
      <c r="Y304" s="141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96"/>
      <c r="CB304" s="96"/>
      <c r="CC304" s="96"/>
      <c r="CD304" s="96"/>
      <c r="CE304" s="96"/>
      <c r="CF304" s="96"/>
      <c r="CG304" s="96"/>
      <c r="CH304" s="96"/>
      <c r="CI304" s="96"/>
      <c r="CJ304" s="96"/>
      <c r="CK304" s="96"/>
      <c r="CL304" s="96"/>
      <c r="CM304" s="96"/>
      <c r="CN304" s="96"/>
      <c r="CO304" s="96"/>
      <c r="CP304" s="96"/>
      <c r="CQ304" s="96"/>
      <c r="CR304" s="96"/>
      <c r="CS304" s="96"/>
      <c r="CT304" s="96"/>
      <c r="CU304" s="96"/>
      <c r="CV304" s="96"/>
      <c r="CW304" s="96"/>
      <c r="CX304" s="96"/>
      <c r="CY304" s="96"/>
      <c r="CZ304" s="96"/>
      <c r="DA304" s="96"/>
      <c r="DB304" s="96"/>
      <c r="DC304" s="96"/>
      <c r="DD304" s="96"/>
      <c r="DE304" s="96"/>
      <c r="DF304" s="96"/>
      <c r="DG304" s="96"/>
      <c r="DH304" s="96"/>
      <c r="DI304" s="96"/>
      <c r="DJ304" s="96"/>
      <c r="DK304" s="96"/>
      <c r="DL304" s="96"/>
      <c r="DM304" s="96"/>
      <c r="DN304" s="96"/>
      <c r="DO304" s="96"/>
      <c r="DP304" s="96"/>
      <c r="DQ304" s="96"/>
      <c r="DR304" s="96"/>
      <c r="DS304" s="96"/>
      <c r="DT304" s="96"/>
      <c r="DU304" s="96"/>
      <c r="DV304" s="96"/>
      <c r="DW304" s="96"/>
      <c r="DX304" s="96"/>
      <c r="DY304" s="96"/>
      <c r="DZ304" s="96"/>
      <c r="EA304" s="96"/>
      <c r="EB304" s="96"/>
      <c r="EC304" s="96"/>
      <c r="ED304" s="96"/>
      <c r="EE304" s="96"/>
      <c r="EF304" s="96"/>
      <c r="EG304" s="96"/>
      <c r="EH304" s="96"/>
      <c r="EI304" s="96"/>
      <c r="EJ304" s="96"/>
      <c r="EK304" s="96"/>
      <c r="EL304" s="96"/>
      <c r="EM304" s="96"/>
      <c r="EN304" s="96"/>
      <c r="EO304" s="96"/>
      <c r="EP304" s="96"/>
      <c r="EQ304" s="96"/>
      <c r="ER304" s="96"/>
      <c r="ES304" s="96"/>
      <c r="ET304" s="96"/>
      <c r="EU304" s="96"/>
      <c r="EV304" s="96"/>
      <c r="EW304" s="96"/>
      <c r="EX304" s="96"/>
      <c r="EY304" s="96"/>
      <c r="EZ304" s="96"/>
      <c r="FA304" s="96"/>
      <c r="FB304" s="96"/>
      <c r="FC304" s="96"/>
      <c r="FD304" s="96"/>
      <c r="FE304" s="96"/>
      <c r="FF304" s="96"/>
      <c r="FG304" s="96"/>
      <c r="FH304" s="96"/>
      <c r="FI304" s="96"/>
      <c r="FJ304" s="96"/>
      <c r="FK304" s="96"/>
      <c r="FL304" s="96"/>
      <c r="FM304" s="96"/>
      <c r="FN304" s="96"/>
      <c r="FO304" s="96"/>
      <c r="FP304" s="96"/>
      <c r="FQ304" s="96"/>
      <c r="FR304" s="96"/>
      <c r="FS304" s="96"/>
      <c r="FT304" s="96"/>
      <c r="FU304" s="96"/>
      <c r="FV304" s="96"/>
      <c r="FW304" s="96"/>
      <c r="FX304" s="96"/>
      <c r="FY304" s="96"/>
      <c r="FZ304" s="96"/>
      <c r="GA304" s="96"/>
      <c r="GB304" s="96"/>
      <c r="GC304" s="96"/>
      <c r="GD304" s="96"/>
      <c r="GE304" s="96"/>
      <c r="GF304" s="96"/>
      <c r="GG304" s="96"/>
      <c r="GH304" s="96"/>
      <c r="GI304" s="96"/>
      <c r="GJ304" s="96"/>
      <c r="GK304" s="96"/>
      <c r="GL304" s="96"/>
      <c r="GM304" s="96"/>
      <c r="GN304" s="96"/>
      <c r="GO304" s="96"/>
      <c r="GP304" s="96"/>
    </row>
    <row r="305" spans="1:198" ht="15" customHeight="1">
      <c r="A305" s="349"/>
      <c r="B305" s="350"/>
      <c r="C305" s="351"/>
      <c r="D305" s="352"/>
      <c r="E305" s="353"/>
      <c r="F305" s="388"/>
      <c r="G305" s="383"/>
      <c r="H305" s="170"/>
      <c r="I305" s="155" t="s">
        <v>31</v>
      </c>
      <c r="J305" s="158"/>
      <c r="K305" s="158"/>
      <c r="L305" s="199"/>
      <c r="M305" s="199"/>
      <c r="N305" s="167"/>
      <c r="O305" s="167"/>
      <c r="P305" s="199"/>
      <c r="Q305" s="199"/>
      <c r="R305" s="199"/>
      <c r="S305" s="199"/>
      <c r="T305" s="199"/>
      <c r="U305" s="199"/>
      <c r="V305" s="199"/>
      <c r="W305" s="199"/>
      <c r="X305" s="356"/>
      <c r="Y305" s="40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96"/>
      <c r="CB305" s="96"/>
      <c r="CC305" s="96"/>
      <c r="CD305" s="96"/>
      <c r="CE305" s="96"/>
      <c r="CF305" s="96"/>
      <c r="CG305" s="96"/>
      <c r="CH305" s="96"/>
      <c r="CI305" s="96"/>
      <c r="CJ305" s="96"/>
      <c r="CK305" s="96"/>
      <c r="CL305" s="96"/>
      <c r="CM305" s="96"/>
      <c r="CN305" s="96"/>
      <c r="CO305" s="96"/>
      <c r="CP305" s="96"/>
      <c r="CQ305" s="96"/>
      <c r="CR305" s="96"/>
      <c r="CS305" s="96"/>
      <c r="CT305" s="96"/>
      <c r="CU305" s="96"/>
      <c r="CV305" s="96"/>
      <c r="CW305" s="96"/>
      <c r="CX305" s="96"/>
      <c r="CY305" s="96"/>
      <c r="CZ305" s="96"/>
      <c r="DA305" s="96"/>
      <c r="DB305" s="96"/>
      <c r="DC305" s="96"/>
      <c r="DD305" s="96"/>
      <c r="DE305" s="96"/>
      <c r="DF305" s="96"/>
      <c r="DG305" s="96"/>
      <c r="DH305" s="96"/>
      <c r="DI305" s="96"/>
      <c r="DJ305" s="96"/>
      <c r="DK305" s="96"/>
      <c r="DL305" s="96"/>
      <c r="DM305" s="96"/>
      <c r="DN305" s="96"/>
      <c r="DO305" s="96"/>
      <c r="DP305" s="96"/>
      <c r="DQ305" s="96"/>
      <c r="DR305" s="96"/>
      <c r="DS305" s="96"/>
      <c r="DT305" s="96"/>
      <c r="DU305" s="96"/>
      <c r="DV305" s="96"/>
      <c r="DW305" s="96"/>
      <c r="DX305" s="96"/>
      <c r="DY305" s="96"/>
      <c r="DZ305" s="96"/>
      <c r="EA305" s="96"/>
      <c r="EB305" s="96"/>
      <c r="EC305" s="96"/>
      <c r="ED305" s="96"/>
      <c r="EE305" s="96"/>
      <c r="EF305" s="96"/>
      <c r="EG305" s="96"/>
      <c r="EH305" s="96"/>
      <c r="EI305" s="96"/>
      <c r="EJ305" s="96"/>
      <c r="EK305" s="96"/>
      <c r="EL305" s="96"/>
      <c r="EM305" s="96"/>
      <c r="EN305" s="96"/>
      <c r="EO305" s="96"/>
      <c r="EP305" s="96"/>
      <c r="EQ305" s="96"/>
      <c r="ER305" s="96"/>
      <c r="ES305" s="96"/>
      <c r="ET305" s="96"/>
      <c r="EU305" s="96"/>
      <c r="EV305" s="96"/>
      <c r="EW305" s="96"/>
      <c r="EX305" s="96"/>
      <c r="EY305" s="96"/>
      <c r="EZ305" s="96"/>
      <c r="FA305" s="96"/>
      <c r="FB305" s="96"/>
      <c r="FC305" s="96"/>
      <c r="FD305" s="96"/>
      <c r="FE305" s="96"/>
      <c r="FF305" s="96"/>
      <c r="FG305" s="96"/>
      <c r="FH305" s="96"/>
      <c r="FI305" s="96"/>
      <c r="FJ305" s="96"/>
      <c r="FK305" s="96"/>
      <c r="FL305" s="96"/>
      <c r="FM305" s="96"/>
      <c r="FN305" s="96"/>
      <c r="FO305" s="96"/>
      <c r="FP305" s="96"/>
      <c r="FQ305" s="96"/>
      <c r="FR305" s="96"/>
      <c r="FS305" s="96"/>
      <c r="FT305" s="96"/>
      <c r="FU305" s="96"/>
      <c r="FV305" s="96"/>
      <c r="FW305" s="96"/>
      <c r="FX305" s="96"/>
      <c r="FY305" s="96"/>
      <c r="FZ305" s="96"/>
      <c r="GA305" s="96"/>
      <c r="GB305" s="96"/>
      <c r="GC305" s="96"/>
      <c r="GD305" s="96"/>
      <c r="GE305" s="96"/>
      <c r="GF305" s="96"/>
      <c r="GG305" s="96"/>
      <c r="GH305" s="96"/>
      <c r="GI305" s="96"/>
      <c r="GJ305" s="96"/>
      <c r="GK305" s="96"/>
      <c r="GL305" s="96"/>
      <c r="GM305" s="96"/>
      <c r="GN305" s="96"/>
      <c r="GO305" s="96"/>
      <c r="GP305" s="96"/>
    </row>
    <row r="306" spans="1:198" ht="15" customHeight="1">
      <c r="A306" s="349"/>
      <c r="B306" s="350"/>
      <c r="C306" s="351"/>
      <c r="D306" s="352"/>
      <c r="E306" s="353"/>
      <c r="F306" s="388"/>
      <c r="G306" s="383"/>
      <c r="H306" s="170"/>
      <c r="I306" s="155" t="s">
        <v>30</v>
      </c>
      <c r="J306" s="158"/>
      <c r="K306" s="158"/>
      <c r="L306" s="199"/>
      <c r="M306" s="199"/>
      <c r="N306" s="199"/>
      <c r="O306" s="199"/>
      <c r="P306" s="199"/>
      <c r="Q306" s="199"/>
      <c r="R306" s="199"/>
      <c r="S306" s="199"/>
      <c r="T306" s="199"/>
      <c r="U306" s="199"/>
      <c r="V306" s="199"/>
      <c r="W306" s="199"/>
      <c r="X306" s="356"/>
      <c r="Y306" s="40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96"/>
      <c r="CB306" s="96"/>
      <c r="CC306" s="96"/>
      <c r="CD306" s="96"/>
      <c r="CE306" s="96"/>
      <c r="CF306" s="96"/>
      <c r="CG306" s="96"/>
      <c r="CH306" s="96"/>
      <c r="CI306" s="96"/>
      <c r="CJ306" s="96"/>
      <c r="CK306" s="96"/>
      <c r="CL306" s="96"/>
      <c r="CM306" s="96"/>
      <c r="CN306" s="96"/>
      <c r="CO306" s="96"/>
      <c r="CP306" s="96"/>
      <c r="CQ306" s="96"/>
      <c r="CR306" s="96"/>
      <c r="CS306" s="96"/>
      <c r="CT306" s="96"/>
      <c r="CU306" s="96"/>
      <c r="CV306" s="96"/>
      <c r="CW306" s="96"/>
      <c r="CX306" s="96"/>
      <c r="CY306" s="96"/>
      <c r="CZ306" s="96"/>
      <c r="DA306" s="96"/>
      <c r="DB306" s="96"/>
      <c r="DC306" s="96"/>
      <c r="DD306" s="96"/>
      <c r="DE306" s="96"/>
      <c r="DF306" s="96"/>
      <c r="DG306" s="96"/>
      <c r="DH306" s="96"/>
      <c r="DI306" s="96"/>
      <c r="DJ306" s="96"/>
      <c r="DK306" s="96"/>
      <c r="DL306" s="96"/>
      <c r="DM306" s="96"/>
      <c r="DN306" s="96"/>
      <c r="DO306" s="96"/>
      <c r="DP306" s="96"/>
      <c r="DQ306" s="96"/>
      <c r="DR306" s="96"/>
      <c r="DS306" s="96"/>
      <c r="DT306" s="96"/>
      <c r="DU306" s="96"/>
      <c r="DV306" s="96"/>
      <c r="DW306" s="96"/>
      <c r="DX306" s="96"/>
      <c r="DY306" s="96"/>
      <c r="DZ306" s="96"/>
      <c r="EA306" s="96"/>
      <c r="EB306" s="96"/>
      <c r="EC306" s="96"/>
      <c r="ED306" s="96"/>
      <c r="EE306" s="96"/>
      <c r="EF306" s="96"/>
      <c r="EG306" s="96"/>
      <c r="EH306" s="96"/>
      <c r="EI306" s="96"/>
      <c r="EJ306" s="96"/>
      <c r="EK306" s="96"/>
      <c r="EL306" s="96"/>
      <c r="EM306" s="96"/>
      <c r="EN306" s="96"/>
      <c r="EO306" s="96"/>
      <c r="EP306" s="96"/>
      <c r="EQ306" s="96"/>
      <c r="ER306" s="96"/>
      <c r="ES306" s="96"/>
      <c r="ET306" s="96"/>
      <c r="EU306" s="96"/>
      <c r="EV306" s="96"/>
      <c r="EW306" s="96"/>
      <c r="EX306" s="96"/>
      <c r="EY306" s="96"/>
      <c r="EZ306" s="96"/>
      <c r="FA306" s="96"/>
      <c r="FB306" s="96"/>
      <c r="FC306" s="96"/>
      <c r="FD306" s="96"/>
      <c r="FE306" s="96"/>
      <c r="FF306" s="96"/>
      <c r="FG306" s="96"/>
      <c r="FH306" s="96"/>
      <c r="FI306" s="96"/>
      <c r="FJ306" s="96"/>
      <c r="FK306" s="96"/>
      <c r="FL306" s="96"/>
      <c r="FM306" s="96"/>
      <c r="FN306" s="96"/>
      <c r="FO306" s="96"/>
      <c r="FP306" s="96"/>
      <c r="FQ306" s="96"/>
      <c r="FR306" s="96"/>
      <c r="FS306" s="96"/>
      <c r="FT306" s="96"/>
      <c r="FU306" s="96"/>
      <c r="FV306" s="96"/>
      <c r="FW306" s="96"/>
      <c r="FX306" s="96"/>
      <c r="FY306" s="96"/>
      <c r="FZ306" s="96"/>
      <c r="GA306" s="96"/>
      <c r="GB306" s="96"/>
      <c r="GC306" s="96"/>
      <c r="GD306" s="96"/>
      <c r="GE306" s="96"/>
      <c r="GF306" s="96"/>
      <c r="GG306" s="96"/>
      <c r="GH306" s="96"/>
      <c r="GI306" s="96"/>
      <c r="GJ306" s="96"/>
      <c r="GK306" s="96"/>
      <c r="GL306" s="96"/>
      <c r="GM306" s="96"/>
      <c r="GN306" s="96"/>
      <c r="GO306" s="96"/>
      <c r="GP306" s="96"/>
    </row>
    <row r="307" spans="1:198" ht="15" customHeight="1">
      <c r="A307" s="349"/>
      <c r="B307" s="350"/>
      <c r="C307" s="351"/>
      <c r="D307" s="352"/>
      <c r="E307" s="353"/>
      <c r="F307" s="388"/>
      <c r="G307" s="383"/>
      <c r="H307" s="170"/>
      <c r="I307" s="155" t="s">
        <v>33</v>
      </c>
      <c r="J307" s="186"/>
      <c r="K307" s="186"/>
      <c r="L307" s="199"/>
      <c r="M307" s="199"/>
      <c r="N307" s="199"/>
      <c r="O307" s="199"/>
      <c r="P307" s="199"/>
      <c r="Q307" s="199"/>
      <c r="R307" s="199"/>
      <c r="S307" s="199"/>
      <c r="T307" s="199"/>
      <c r="U307" s="199"/>
      <c r="V307" s="199"/>
      <c r="W307" s="199"/>
      <c r="X307" s="356"/>
      <c r="Y307" s="40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96"/>
      <c r="CB307" s="96"/>
      <c r="CC307" s="96"/>
      <c r="CD307" s="96"/>
      <c r="CE307" s="96"/>
      <c r="CF307" s="96"/>
      <c r="CG307" s="96"/>
      <c r="CH307" s="96"/>
      <c r="CI307" s="96"/>
      <c r="CJ307" s="96"/>
      <c r="CK307" s="96"/>
      <c r="CL307" s="96"/>
      <c r="CM307" s="96"/>
      <c r="CN307" s="96"/>
      <c r="CO307" s="96"/>
      <c r="CP307" s="96"/>
      <c r="CQ307" s="96"/>
      <c r="CR307" s="96"/>
      <c r="CS307" s="96"/>
      <c r="CT307" s="96"/>
      <c r="CU307" s="96"/>
      <c r="CV307" s="96"/>
      <c r="CW307" s="96"/>
      <c r="CX307" s="96"/>
      <c r="CY307" s="96"/>
      <c r="CZ307" s="96"/>
      <c r="DA307" s="96"/>
      <c r="DB307" s="96"/>
      <c r="DC307" s="96"/>
      <c r="DD307" s="96"/>
      <c r="DE307" s="96"/>
      <c r="DF307" s="96"/>
      <c r="DG307" s="96"/>
      <c r="DH307" s="96"/>
      <c r="DI307" s="96"/>
      <c r="DJ307" s="96"/>
      <c r="DK307" s="96"/>
      <c r="DL307" s="96"/>
      <c r="DM307" s="96"/>
      <c r="DN307" s="96"/>
      <c r="DO307" s="96"/>
      <c r="DP307" s="96"/>
      <c r="DQ307" s="96"/>
      <c r="DR307" s="96"/>
      <c r="DS307" s="96"/>
      <c r="DT307" s="96"/>
      <c r="DU307" s="96"/>
      <c r="DV307" s="96"/>
      <c r="DW307" s="96"/>
      <c r="DX307" s="96"/>
      <c r="DY307" s="96"/>
      <c r="DZ307" s="96"/>
      <c r="EA307" s="96"/>
      <c r="EB307" s="96"/>
      <c r="EC307" s="96"/>
      <c r="ED307" s="96"/>
      <c r="EE307" s="96"/>
      <c r="EF307" s="96"/>
      <c r="EG307" s="96"/>
      <c r="EH307" s="96"/>
      <c r="EI307" s="96"/>
      <c r="EJ307" s="96"/>
      <c r="EK307" s="96"/>
      <c r="EL307" s="96"/>
      <c r="EM307" s="96"/>
      <c r="EN307" s="96"/>
      <c r="EO307" s="96"/>
      <c r="EP307" s="96"/>
      <c r="EQ307" s="96"/>
      <c r="ER307" s="96"/>
      <c r="ES307" s="96"/>
      <c r="ET307" s="96"/>
      <c r="EU307" s="96"/>
      <c r="EV307" s="96"/>
      <c r="EW307" s="96"/>
      <c r="EX307" s="96"/>
      <c r="EY307" s="96"/>
      <c r="EZ307" s="96"/>
      <c r="FA307" s="96"/>
      <c r="FB307" s="96"/>
      <c r="FC307" s="96"/>
      <c r="FD307" s="96"/>
      <c r="FE307" s="96"/>
      <c r="FF307" s="96"/>
      <c r="FG307" s="96"/>
      <c r="FH307" s="96"/>
      <c r="FI307" s="96"/>
      <c r="FJ307" s="96"/>
      <c r="FK307" s="96"/>
      <c r="FL307" s="96"/>
      <c r="FM307" s="96"/>
      <c r="FN307" s="96"/>
      <c r="FO307" s="96"/>
      <c r="FP307" s="96"/>
      <c r="FQ307" s="96"/>
      <c r="FR307" s="96"/>
      <c r="FS307" s="96"/>
      <c r="FT307" s="96"/>
      <c r="FU307" s="96"/>
      <c r="FV307" s="96"/>
      <c r="FW307" s="96"/>
      <c r="FX307" s="96"/>
      <c r="FY307" s="96"/>
      <c r="FZ307" s="96"/>
      <c r="GA307" s="96"/>
      <c r="GB307" s="96"/>
      <c r="GC307" s="96"/>
      <c r="GD307" s="96"/>
      <c r="GE307" s="96"/>
      <c r="GF307" s="96"/>
      <c r="GG307" s="96"/>
      <c r="GH307" s="96"/>
      <c r="GI307" s="96"/>
      <c r="GJ307" s="96"/>
      <c r="GK307" s="96"/>
      <c r="GL307" s="96"/>
      <c r="GM307" s="96"/>
      <c r="GN307" s="96"/>
      <c r="GO307" s="96"/>
      <c r="GP307" s="96"/>
    </row>
    <row r="308" spans="1:198" ht="13.5" customHeight="1">
      <c r="A308" s="349"/>
      <c r="B308" s="350"/>
      <c r="C308" s="351"/>
      <c r="D308" s="352"/>
      <c r="E308" s="353"/>
      <c r="F308" s="388"/>
      <c r="G308" s="383"/>
      <c r="H308" s="170"/>
      <c r="I308" s="160" t="s">
        <v>26</v>
      </c>
      <c r="J308" s="161">
        <f>J304+J305+J306+J307</f>
        <v>725418</v>
      </c>
      <c r="K308" s="161">
        <f>K304+K305+K306+K307</f>
        <v>0</v>
      </c>
      <c r="L308" s="162">
        <f>L304+L305+L306+L307</f>
        <v>0</v>
      </c>
      <c r="M308" s="162">
        <f>M304+M305+M306+M307</f>
        <v>0</v>
      </c>
      <c r="N308" s="162">
        <f t="shared" ref="N308:W308" si="93">N304+N305+N306+N307</f>
        <v>0</v>
      </c>
      <c r="O308" s="162">
        <f t="shared" si="93"/>
        <v>0</v>
      </c>
      <c r="P308" s="162">
        <f t="shared" si="93"/>
        <v>45000</v>
      </c>
      <c r="Q308" s="162">
        <f t="shared" si="93"/>
        <v>0</v>
      </c>
      <c r="R308" s="162">
        <f t="shared" si="93"/>
        <v>0</v>
      </c>
      <c r="S308" s="162">
        <f t="shared" si="93"/>
        <v>100000</v>
      </c>
      <c r="T308" s="162">
        <f t="shared" si="93"/>
        <v>450000</v>
      </c>
      <c r="U308" s="162">
        <f t="shared" si="93"/>
        <v>0</v>
      </c>
      <c r="V308" s="162">
        <f t="shared" si="93"/>
        <v>0</v>
      </c>
      <c r="W308" s="162">
        <f t="shared" si="93"/>
        <v>0</v>
      </c>
      <c r="X308" s="356"/>
      <c r="Y308" s="40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96"/>
      <c r="CB308" s="96"/>
      <c r="CC308" s="96"/>
      <c r="CD308" s="96"/>
      <c r="CE308" s="96"/>
      <c r="CF308" s="96"/>
      <c r="CG308" s="96"/>
      <c r="CH308" s="96"/>
      <c r="CI308" s="96"/>
      <c r="CJ308" s="96"/>
      <c r="CK308" s="96"/>
      <c r="CL308" s="96"/>
      <c r="CM308" s="96"/>
      <c r="CN308" s="96"/>
      <c r="CO308" s="96"/>
      <c r="CP308" s="96"/>
      <c r="CQ308" s="96"/>
      <c r="CR308" s="96"/>
      <c r="CS308" s="96"/>
      <c r="CT308" s="96"/>
      <c r="CU308" s="96"/>
      <c r="CV308" s="96"/>
      <c r="CW308" s="96"/>
      <c r="CX308" s="96"/>
      <c r="CY308" s="96"/>
      <c r="CZ308" s="96"/>
      <c r="DA308" s="96"/>
      <c r="DB308" s="96"/>
      <c r="DC308" s="96"/>
      <c r="DD308" s="96"/>
      <c r="DE308" s="96"/>
      <c r="DF308" s="96"/>
      <c r="DG308" s="96"/>
      <c r="DH308" s="96"/>
      <c r="DI308" s="96"/>
      <c r="DJ308" s="96"/>
      <c r="DK308" s="96"/>
      <c r="DL308" s="96"/>
      <c r="DM308" s="96"/>
      <c r="DN308" s="96"/>
      <c r="DO308" s="96"/>
      <c r="DP308" s="96"/>
      <c r="DQ308" s="96"/>
      <c r="DR308" s="96"/>
      <c r="DS308" s="96"/>
      <c r="DT308" s="96"/>
      <c r="DU308" s="96"/>
      <c r="DV308" s="96"/>
      <c r="DW308" s="96"/>
      <c r="DX308" s="96"/>
      <c r="DY308" s="96"/>
      <c r="DZ308" s="96"/>
      <c r="EA308" s="96"/>
      <c r="EB308" s="96"/>
      <c r="EC308" s="96"/>
      <c r="ED308" s="96"/>
      <c r="EE308" s="96"/>
      <c r="EF308" s="96"/>
      <c r="EG308" s="96"/>
      <c r="EH308" s="96"/>
      <c r="EI308" s="96"/>
      <c r="EJ308" s="96"/>
      <c r="EK308" s="96"/>
      <c r="EL308" s="96"/>
      <c r="EM308" s="96"/>
      <c r="EN308" s="96"/>
      <c r="EO308" s="96"/>
      <c r="EP308" s="96"/>
      <c r="EQ308" s="96"/>
      <c r="ER308" s="96"/>
      <c r="ES308" s="96"/>
      <c r="ET308" s="96"/>
      <c r="EU308" s="96"/>
      <c r="EV308" s="96"/>
      <c r="EW308" s="96"/>
      <c r="EX308" s="96"/>
      <c r="EY308" s="96"/>
      <c r="EZ308" s="96"/>
      <c r="FA308" s="96"/>
      <c r="FB308" s="96"/>
      <c r="FC308" s="96"/>
      <c r="FD308" s="96"/>
      <c r="FE308" s="96"/>
      <c r="FF308" s="96"/>
      <c r="FG308" s="96"/>
      <c r="FH308" s="96"/>
      <c r="FI308" s="96"/>
      <c r="FJ308" s="96"/>
      <c r="FK308" s="96"/>
      <c r="FL308" s="96"/>
      <c r="FM308" s="96"/>
      <c r="FN308" s="96"/>
      <c r="FO308" s="96"/>
      <c r="FP308" s="96"/>
      <c r="FQ308" s="96"/>
      <c r="FR308" s="96"/>
      <c r="FS308" s="96"/>
      <c r="FT308" s="96"/>
      <c r="FU308" s="96"/>
      <c r="FV308" s="96"/>
      <c r="FW308" s="96"/>
      <c r="FX308" s="96"/>
      <c r="FY308" s="96"/>
      <c r="FZ308" s="96"/>
      <c r="GA308" s="96"/>
      <c r="GB308" s="96"/>
      <c r="GC308" s="96"/>
      <c r="GD308" s="96"/>
      <c r="GE308" s="96"/>
      <c r="GF308" s="96"/>
      <c r="GG308" s="96"/>
      <c r="GH308" s="96"/>
      <c r="GI308" s="96"/>
      <c r="GJ308" s="96"/>
      <c r="GK308" s="96"/>
      <c r="GL308" s="96"/>
      <c r="GM308" s="96"/>
      <c r="GN308" s="96"/>
      <c r="GO308" s="96"/>
      <c r="GP308" s="96"/>
    </row>
    <row r="309" spans="1:198" ht="17.25" customHeight="1">
      <c r="A309" s="349">
        <v>18</v>
      </c>
      <c r="B309" s="350" t="s">
        <v>246</v>
      </c>
      <c r="C309" s="351">
        <v>2016</v>
      </c>
      <c r="D309" s="352">
        <v>2025</v>
      </c>
      <c r="E309" s="353" t="s">
        <v>265</v>
      </c>
      <c r="F309" s="388">
        <f>2716144+X309</f>
        <v>4825556</v>
      </c>
      <c r="G309" s="499">
        <v>60016</v>
      </c>
      <c r="H309" s="154">
        <v>6050</v>
      </c>
      <c r="I309" s="183" t="s">
        <v>28</v>
      </c>
      <c r="J309" s="157">
        <v>0</v>
      </c>
      <c r="K309" s="158"/>
      <c r="L309" s="164"/>
      <c r="M309" s="156"/>
      <c r="N309" s="339">
        <v>2109412</v>
      </c>
      <c r="O309" s="156">
        <v>0</v>
      </c>
      <c r="P309" s="156"/>
      <c r="Q309" s="156"/>
      <c r="R309" s="156"/>
      <c r="S309" s="156"/>
      <c r="T309" s="156"/>
      <c r="U309" s="156"/>
      <c r="V309" s="156"/>
      <c r="W309" s="156"/>
      <c r="X309" s="356">
        <f>SUM(L313:W313)</f>
        <v>2109412</v>
      </c>
      <c r="Y309" s="141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96"/>
      <c r="CB309" s="96"/>
      <c r="CC309" s="96"/>
      <c r="CD309" s="96"/>
      <c r="CE309" s="96"/>
      <c r="CF309" s="96"/>
      <c r="CG309" s="96"/>
      <c r="CH309" s="96"/>
      <c r="CI309" s="96"/>
      <c r="CJ309" s="96"/>
      <c r="CK309" s="96"/>
      <c r="CL309" s="96"/>
      <c r="CM309" s="96"/>
      <c r="CN309" s="96"/>
      <c r="CO309" s="96"/>
      <c r="CP309" s="96"/>
      <c r="CQ309" s="96"/>
      <c r="CR309" s="96"/>
      <c r="CS309" s="96"/>
      <c r="CT309" s="96"/>
      <c r="CU309" s="96"/>
      <c r="CV309" s="96"/>
      <c r="CW309" s="96"/>
      <c r="CX309" s="96"/>
      <c r="CY309" s="96"/>
      <c r="CZ309" s="96"/>
      <c r="DA309" s="96"/>
      <c r="DB309" s="96"/>
      <c r="DC309" s="96"/>
      <c r="DD309" s="96"/>
      <c r="DE309" s="96"/>
      <c r="DF309" s="96"/>
      <c r="DG309" s="96"/>
      <c r="DH309" s="96"/>
      <c r="DI309" s="96"/>
      <c r="DJ309" s="96"/>
      <c r="DK309" s="96"/>
      <c r="DL309" s="96"/>
      <c r="DM309" s="96"/>
      <c r="DN309" s="96"/>
      <c r="DO309" s="96"/>
      <c r="DP309" s="96"/>
      <c r="DQ309" s="96"/>
      <c r="DR309" s="96"/>
      <c r="DS309" s="96"/>
      <c r="DT309" s="96"/>
      <c r="DU309" s="96"/>
      <c r="DV309" s="96"/>
      <c r="DW309" s="96"/>
      <c r="DX309" s="96"/>
      <c r="DY309" s="96"/>
      <c r="DZ309" s="96"/>
      <c r="EA309" s="96"/>
      <c r="EB309" s="96"/>
      <c r="EC309" s="96"/>
      <c r="ED309" s="96"/>
      <c r="EE309" s="96"/>
      <c r="EF309" s="96"/>
      <c r="EG309" s="96"/>
      <c r="EH309" s="96"/>
      <c r="EI309" s="96"/>
      <c r="EJ309" s="96"/>
      <c r="EK309" s="96"/>
      <c r="EL309" s="96"/>
      <c r="EM309" s="96"/>
      <c r="EN309" s="96"/>
      <c r="EO309" s="96"/>
      <c r="EP309" s="96"/>
      <c r="EQ309" s="96"/>
      <c r="ER309" s="96"/>
      <c r="ES309" s="96"/>
      <c r="ET309" s="96"/>
      <c r="EU309" s="96"/>
      <c r="EV309" s="96"/>
      <c r="EW309" s="96"/>
      <c r="EX309" s="96"/>
      <c r="EY309" s="96"/>
      <c r="EZ309" s="96"/>
      <c r="FA309" s="96"/>
      <c r="FB309" s="96"/>
      <c r="FC309" s="96"/>
      <c r="FD309" s="96"/>
      <c r="FE309" s="96"/>
      <c r="FF309" s="96"/>
      <c r="FG309" s="96"/>
      <c r="FH309" s="96"/>
      <c r="FI309" s="96"/>
      <c r="FJ309" s="96"/>
      <c r="FK309" s="96"/>
      <c r="FL309" s="96"/>
      <c r="FM309" s="96"/>
      <c r="FN309" s="96"/>
      <c r="FO309" s="96"/>
      <c r="FP309" s="96"/>
      <c r="FQ309" s="96"/>
      <c r="FR309" s="96"/>
      <c r="FS309" s="96"/>
      <c r="FT309" s="96"/>
      <c r="FU309" s="96"/>
      <c r="FV309" s="96"/>
      <c r="FW309" s="96"/>
      <c r="FX309" s="96"/>
      <c r="FY309" s="96"/>
      <c r="FZ309" s="96"/>
      <c r="GA309" s="96"/>
      <c r="GB309" s="96"/>
      <c r="GC309" s="96"/>
      <c r="GD309" s="96"/>
      <c r="GE309" s="96"/>
      <c r="GF309" s="96"/>
      <c r="GG309" s="96"/>
      <c r="GH309" s="96"/>
      <c r="GI309" s="96"/>
      <c r="GJ309" s="96"/>
      <c r="GK309" s="96"/>
      <c r="GL309" s="96"/>
      <c r="GM309" s="96"/>
      <c r="GN309" s="96"/>
      <c r="GO309" s="96"/>
      <c r="GP309" s="96"/>
    </row>
    <row r="310" spans="1:198" ht="14.25" customHeight="1">
      <c r="A310" s="349"/>
      <c r="B310" s="350"/>
      <c r="C310" s="351"/>
      <c r="D310" s="352"/>
      <c r="E310" s="353"/>
      <c r="F310" s="388"/>
      <c r="G310" s="499"/>
      <c r="H310" s="154">
        <v>6050</v>
      </c>
      <c r="I310" s="183" t="s">
        <v>31</v>
      </c>
      <c r="J310" s="157"/>
      <c r="K310" s="158"/>
      <c r="L310" s="186"/>
      <c r="M310" s="156"/>
      <c r="N310" s="333"/>
      <c r="O310" s="167"/>
      <c r="P310" s="199"/>
      <c r="Q310" s="199"/>
      <c r="R310" s="199"/>
      <c r="S310" s="199"/>
      <c r="T310" s="199"/>
      <c r="U310" s="199"/>
      <c r="V310" s="199"/>
      <c r="W310" s="199"/>
      <c r="X310" s="356"/>
      <c r="Y310" s="40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96"/>
      <c r="CB310" s="96"/>
      <c r="CC310" s="96"/>
      <c r="CD310" s="96"/>
      <c r="CE310" s="96"/>
      <c r="CF310" s="96"/>
      <c r="CG310" s="96"/>
      <c r="CH310" s="96"/>
      <c r="CI310" s="96"/>
      <c r="CJ310" s="96"/>
      <c r="CK310" s="96"/>
      <c r="CL310" s="96"/>
      <c r="CM310" s="96"/>
      <c r="CN310" s="96"/>
      <c r="CO310" s="96"/>
      <c r="CP310" s="96"/>
      <c r="CQ310" s="96"/>
      <c r="CR310" s="96"/>
      <c r="CS310" s="96"/>
      <c r="CT310" s="96"/>
      <c r="CU310" s="96"/>
      <c r="CV310" s="96"/>
      <c r="CW310" s="96"/>
      <c r="CX310" s="96"/>
      <c r="CY310" s="96"/>
      <c r="CZ310" s="96"/>
      <c r="DA310" s="96"/>
      <c r="DB310" s="96"/>
      <c r="DC310" s="96"/>
      <c r="DD310" s="96"/>
      <c r="DE310" s="96"/>
      <c r="DF310" s="96"/>
      <c r="DG310" s="96"/>
      <c r="DH310" s="96"/>
      <c r="DI310" s="96"/>
      <c r="DJ310" s="96"/>
      <c r="DK310" s="96"/>
      <c r="DL310" s="96"/>
      <c r="DM310" s="96"/>
      <c r="DN310" s="96"/>
      <c r="DO310" s="96"/>
      <c r="DP310" s="96"/>
      <c r="DQ310" s="96"/>
      <c r="DR310" s="96"/>
      <c r="DS310" s="96"/>
      <c r="DT310" s="96"/>
      <c r="DU310" s="96"/>
      <c r="DV310" s="96"/>
      <c r="DW310" s="96"/>
      <c r="DX310" s="96"/>
      <c r="DY310" s="96"/>
      <c r="DZ310" s="96"/>
      <c r="EA310" s="96"/>
      <c r="EB310" s="96"/>
      <c r="EC310" s="96"/>
      <c r="ED310" s="96"/>
      <c r="EE310" s="96"/>
      <c r="EF310" s="96"/>
      <c r="EG310" s="96"/>
      <c r="EH310" s="96"/>
      <c r="EI310" s="96"/>
      <c r="EJ310" s="96"/>
      <c r="EK310" s="96"/>
      <c r="EL310" s="96"/>
      <c r="EM310" s="96"/>
      <c r="EN310" s="96"/>
      <c r="EO310" s="96"/>
      <c r="EP310" s="96"/>
      <c r="EQ310" s="96"/>
      <c r="ER310" s="96"/>
      <c r="ES310" s="96"/>
      <c r="ET310" s="96"/>
      <c r="EU310" s="96"/>
      <c r="EV310" s="96"/>
      <c r="EW310" s="96"/>
      <c r="EX310" s="96"/>
      <c r="EY310" s="96"/>
      <c r="EZ310" s="96"/>
      <c r="FA310" s="96"/>
      <c r="FB310" s="96"/>
      <c r="FC310" s="96"/>
      <c r="FD310" s="96"/>
      <c r="FE310" s="96"/>
      <c r="FF310" s="96"/>
      <c r="FG310" s="96"/>
      <c r="FH310" s="96"/>
      <c r="FI310" s="96"/>
      <c r="FJ310" s="96"/>
      <c r="FK310" s="96"/>
      <c r="FL310" s="96"/>
      <c r="FM310" s="96"/>
      <c r="FN310" s="96"/>
      <c r="FO310" s="96"/>
      <c r="FP310" s="96"/>
      <c r="FQ310" s="96"/>
      <c r="FR310" s="96"/>
      <c r="FS310" s="96"/>
      <c r="FT310" s="96"/>
      <c r="FU310" s="96"/>
      <c r="FV310" s="96"/>
      <c r="FW310" s="96"/>
      <c r="FX310" s="96"/>
      <c r="FY310" s="96"/>
      <c r="FZ310" s="96"/>
      <c r="GA310" s="96"/>
      <c r="GB310" s="96"/>
      <c r="GC310" s="96"/>
      <c r="GD310" s="96"/>
      <c r="GE310" s="96"/>
      <c r="GF310" s="96"/>
      <c r="GG310" s="96"/>
      <c r="GH310" s="96"/>
      <c r="GI310" s="96"/>
      <c r="GJ310" s="96"/>
      <c r="GK310" s="96"/>
      <c r="GL310" s="96"/>
      <c r="GM310" s="96"/>
      <c r="GN310" s="96"/>
      <c r="GO310" s="96"/>
      <c r="GP310" s="96"/>
    </row>
    <row r="311" spans="1:198" s="15" customFormat="1" ht="14.25" customHeight="1">
      <c r="A311" s="349"/>
      <c r="B311" s="350"/>
      <c r="C311" s="351"/>
      <c r="D311" s="352"/>
      <c r="E311" s="353"/>
      <c r="F311" s="388"/>
      <c r="G311" s="499"/>
      <c r="H311" s="154"/>
      <c r="I311" s="163" t="s">
        <v>30</v>
      </c>
      <c r="J311" s="157"/>
      <c r="K311" s="157"/>
      <c r="L311" s="199"/>
      <c r="M311" s="199"/>
      <c r="N311" s="199"/>
      <c r="O311" s="199"/>
      <c r="P311" s="334"/>
      <c r="Q311" s="199"/>
      <c r="R311" s="199"/>
      <c r="S311" s="199"/>
      <c r="T311" s="199"/>
      <c r="U311" s="199"/>
      <c r="V311" s="199"/>
      <c r="W311" s="199"/>
      <c r="X311" s="356"/>
      <c r="Y311" s="146"/>
      <c r="Z311" s="147"/>
      <c r="AA311" s="147"/>
      <c r="AB311" s="147"/>
      <c r="AC311" s="147"/>
      <c r="AD311" s="147"/>
      <c r="AE311" s="147"/>
      <c r="AF311" s="147"/>
      <c r="AG311" s="147"/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  <c r="BI311" s="147"/>
      <c r="BJ311" s="147"/>
      <c r="BK311" s="147"/>
      <c r="BL311" s="147"/>
      <c r="BM311" s="147"/>
      <c r="BN311" s="147"/>
      <c r="BO311" s="147"/>
      <c r="BP311" s="147"/>
      <c r="BQ311" s="147"/>
      <c r="BR311" s="147"/>
      <c r="BS311" s="147"/>
      <c r="BT311" s="147"/>
      <c r="BU311" s="147"/>
      <c r="BV311" s="147"/>
      <c r="BW311" s="147"/>
      <c r="BX311" s="147"/>
      <c r="BY311" s="147"/>
      <c r="BZ311" s="147"/>
      <c r="CA311" s="147"/>
      <c r="CB311" s="147"/>
      <c r="CC311" s="147"/>
      <c r="CD311" s="147"/>
      <c r="CE311" s="147"/>
      <c r="CF311" s="147"/>
      <c r="CG311" s="147"/>
      <c r="CH311" s="147"/>
      <c r="CI311" s="147"/>
      <c r="CJ311" s="147"/>
      <c r="CK311" s="147"/>
      <c r="CL311" s="147"/>
      <c r="CM311" s="147"/>
      <c r="CN311" s="147"/>
      <c r="CO311" s="147"/>
      <c r="CP311" s="147"/>
      <c r="CQ311" s="147"/>
      <c r="CR311" s="147"/>
      <c r="CS311" s="147"/>
      <c r="CT311" s="147"/>
      <c r="CU311" s="147"/>
      <c r="CV311" s="147"/>
      <c r="CW311" s="147"/>
      <c r="CX311" s="147"/>
      <c r="CY311" s="147"/>
      <c r="CZ311" s="147"/>
      <c r="DA311" s="147"/>
      <c r="DB311" s="147"/>
      <c r="DC311" s="147"/>
      <c r="DD311" s="147"/>
      <c r="DE311" s="147"/>
      <c r="DF311" s="147"/>
      <c r="DG311" s="147"/>
      <c r="DH311" s="147"/>
      <c r="DI311" s="147"/>
      <c r="DJ311" s="147"/>
      <c r="DK311" s="147"/>
      <c r="DL311" s="147"/>
      <c r="DM311" s="147"/>
      <c r="DN311" s="147"/>
      <c r="DO311" s="147"/>
      <c r="DP311" s="147"/>
      <c r="DQ311" s="147"/>
      <c r="DR311" s="147"/>
      <c r="DS311" s="147"/>
      <c r="DT311" s="147"/>
      <c r="DU311" s="147"/>
      <c r="DV311" s="147"/>
      <c r="DW311" s="147"/>
      <c r="DX311" s="147"/>
      <c r="DY311" s="147"/>
      <c r="DZ311" s="147"/>
      <c r="EA311" s="147"/>
      <c r="EB311" s="147"/>
      <c r="EC311" s="147"/>
      <c r="ED311" s="147"/>
      <c r="EE311" s="147"/>
      <c r="EF311" s="147"/>
      <c r="EG311" s="147"/>
      <c r="EH311" s="147"/>
      <c r="EI311" s="147"/>
      <c r="EJ311" s="147"/>
      <c r="EK311" s="147"/>
      <c r="EL311" s="147"/>
      <c r="EM311" s="147"/>
      <c r="EN311" s="147"/>
      <c r="EO311" s="147"/>
      <c r="EP311" s="147"/>
      <c r="EQ311" s="147"/>
      <c r="ER311" s="147"/>
      <c r="ES311" s="147"/>
      <c r="ET311" s="147"/>
      <c r="EU311" s="147"/>
      <c r="EV311" s="147"/>
      <c r="EW311" s="147"/>
      <c r="EX311" s="147"/>
      <c r="EY311" s="147"/>
      <c r="EZ311" s="147"/>
      <c r="FA311" s="147"/>
      <c r="FB311" s="147"/>
      <c r="FC311" s="147"/>
      <c r="FD311" s="147"/>
      <c r="FE311" s="147"/>
      <c r="FF311" s="147"/>
      <c r="FG311" s="147"/>
      <c r="FH311" s="147"/>
      <c r="FI311" s="147"/>
      <c r="FJ311" s="147"/>
      <c r="FK311" s="147"/>
      <c r="FL311" s="147"/>
      <c r="FM311" s="147"/>
      <c r="FN311" s="147"/>
      <c r="FO311" s="147"/>
      <c r="FP311" s="147"/>
      <c r="FQ311" s="147"/>
      <c r="FR311" s="147"/>
      <c r="FS311" s="147"/>
      <c r="FT311" s="147"/>
      <c r="FU311" s="147"/>
      <c r="FV311" s="147"/>
      <c r="FW311" s="147"/>
      <c r="FX311" s="147"/>
      <c r="FY311" s="147"/>
      <c r="FZ311" s="147"/>
      <c r="GA311" s="147"/>
      <c r="GB311" s="147"/>
      <c r="GC311" s="147"/>
      <c r="GD311" s="147"/>
      <c r="GE311" s="147"/>
      <c r="GF311" s="147"/>
      <c r="GG311" s="147"/>
      <c r="GH311" s="147"/>
      <c r="GI311" s="147"/>
      <c r="GJ311" s="147"/>
      <c r="GK311" s="147"/>
      <c r="GL311" s="147"/>
      <c r="GM311" s="147"/>
      <c r="GN311" s="147"/>
      <c r="GO311" s="147"/>
      <c r="GP311" s="147"/>
    </row>
    <row r="312" spans="1:198" ht="14.25" customHeight="1">
      <c r="A312" s="349"/>
      <c r="B312" s="350"/>
      <c r="C312" s="351"/>
      <c r="D312" s="352"/>
      <c r="E312" s="353"/>
      <c r="F312" s="388"/>
      <c r="G312" s="499"/>
      <c r="H312" s="154"/>
      <c r="I312" s="163" t="s">
        <v>70</v>
      </c>
      <c r="J312" s="199"/>
      <c r="K312" s="199"/>
      <c r="L312" s="157"/>
      <c r="M312" s="199"/>
      <c r="N312" s="199"/>
      <c r="O312" s="199"/>
      <c r="P312" s="199"/>
      <c r="Q312" s="199"/>
      <c r="R312" s="199"/>
      <c r="S312" s="199"/>
      <c r="T312" s="199"/>
      <c r="U312" s="199"/>
      <c r="V312" s="199"/>
      <c r="W312" s="199"/>
      <c r="X312" s="356"/>
      <c r="Y312" s="40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6"/>
      <c r="FL312" s="96"/>
      <c r="FM312" s="96"/>
      <c r="FN312" s="96"/>
      <c r="FO312" s="96"/>
      <c r="FP312" s="96"/>
      <c r="FQ312" s="96"/>
      <c r="FR312" s="96"/>
      <c r="FS312" s="96"/>
      <c r="FT312" s="96"/>
      <c r="FU312" s="96"/>
      <c r="FV312" s="96"/>
      <c r="FW312" s="96"/>
      <c r="FX312" s="96"/>
      <c r="FY312" s="96"/>
      <c r="FZ312" s="96"/>
      <c r="GA312" s="96"/>
      <c r="GB312" s="96"/>
      <c r="GC312" s="96"/>
      <c r="GD312" s="96"/>
      <c r="GE312" s="96"/>
      <c r="GF312" s="96"/>
      <c r="GG312" s="96"/>
      <c r="GH312" s="96"/>
      <c r="GI312" s="96"/>
      <c r="GJ312" s="96"/>
      <c r="GK312" s="96"/>
      <c r="GL312" s="96"/>
      <c r="GM312" s="96"/>
      <c r="GN312" s="96"/>
      <c r="GO312" s="96"/>
      <c r="GP312" s="96"/>
    </row>
    <row r="313" spans="1:198" ht="11.25" customHeight="1">
      <c r="A313" s="349"/>
      <c r="B313" s="350"/>
      <c r="C313" s="351"/>
      <c r="D313" s="352"/>
      <c r="E313" s="353"/>
      <c r="F313" s="388"/>
      <c r="G313" s="499"/>
      <c r="H313" s="154"/>
      <c r="I313" s="222" t="s">
        <v>26</v>
      </c>
      <c r="J313" s="162">
        <f>J309+J310+J311+J312</f>
        <v>0</v>
      </c>
      <c r="K313" s="162">
        <f>K309+K310+K311+K312</f>
        <v>0</v>
      </c>
      <c r="L313" s="162">
        <f>L309+L310+L311+L312</f>
        <v>0</v>
      </c>
      <c r="M313" s="162">
        <f>M309+M310+M311+M312</f>
        <v>0</v>
      </c>
      <c r="N313" s="162">
        <f>N309+N310+N311+N312</f>
        <v>2109412</v>
      </c>
      <c r="O313" s="162">
        <f t="shared" ref="O313:W313" si="94">O309+O310+O311+O312</f>
        <v>0</v>
      </c>
      <c r="P313" s="162">
        <f t="shared" si="94"/>
        <v>0</v>
      </c>
      <c r="Q313" s="162">
        <f t="shared" si="94"/>
        <v>0</v>
      </c>
      <c r="R313" s="162">
        <f t="shared" si="94"/>
        <v>0</v>
      </c>
      <c r="S313" s="162">
        <f t="shared" si="94"/>
        <v>0</v>
      </c>
      <c r="T313" s="162">
        <f t="shared" si="94"/>
        <v>0</v>
      </c>
      <c r="U313" s="162">
        <f t="shared" si="94"/>
        <v>0</v>
      </c>
      <c r="V313" s="162">
        <f t="shared" si="94"/>
        <v>0</v>
      </c>
      <c r="W313" s="162">
        <f t="shared" si="94"/>
        <v>0</v>
      </c>
      <c r="X313" s="356"/>
      <c r="Y313" s="40"/>
      <c r="Z313" s="96"/>
      <c r="AA313" s="96"/>
      <c r="AB313" s="96"/>
      <c r="AC313" s="96"/>
      <c r="AD313" s="96"/>
      <c r="AE313" s="96"/>
      <c r="AF313" s="96"/>
      <c r="AG313" s="96"/>
      <c r="AH313" s="96"/>
      <c r="AI313" s="96"/>
      <c r="AJ313" s="96"/>
      <c r="AK313" s="96"/>
      <c r="AL313" s="96"/>
      <c r="AM313" s="96"/>
      <c r="AN313" s="96"/>
      <c r="AO313" s="96"/>
      <c r="AP313" s="96"/>
      <c r="AQ313" s="96"/>
      <c r="AR313" s="96"/>
      <c r="AS313" s="96"/>
      <c r="AT313" s="96"/>
      <c r="AU313" s="96"/>
      <c r="AV313" s="96"/>
      <c r="AW313" s="96"/>
      <c r="AX313" s="96"/>
      <c r="AY313" s="96"/>
      <c r="AZ313" s="96"/>
      <c r="BA313" s="96"/>
      <c r="BB313" s="96"/>
      <c r="BC313" s="96"/>
      <c r="BD313" s="96"/>
      <c r="BE313" s="96"/>
      <c r="BF313" s="96"/>
      <c r="BG313" s="96"/>
      <c r="BH313" s="96"/>
      <c r="BI313" s="96"/>
      <c r="BJ313" s="96"/>
      <c r="BK313" s="96"/>
      <c r="BL313" s="96"/>
      <c r="BM313" s="96"/>
      <c r="BN313" s="96"/>
      <c r="BO313" s="96"/>
      <c r="BP313" s="96"/>
      <c r="BQ313" s="96"/>
      <c r="BR313" s="96"/>
      <c r="BS313" s="96"/>
      <c r="BT313" s="96"/>
      <c r="BU313" s="96"/>
      <c r="BV313" s="96"/>
      <c r="BW313" s="96"/>
      <c r="BX313" s="96"/>
      <c r="BY313" s="96"/>
      <c r="BZ313" s="96"/>
      <c r="CA313" s="96"/>
      <c r="CB313" s="96"/>
      <c r="CC313" s="96"/>
      <c r="CD313" s="96"/>
      <c r="CE313" s="96"/>
      <c r="CF313" s="96"/>
      <c r="CG313" s="96"/>
      <c r="CH313" s="96"/>
      <c r="CI313" s="96"/>
      <c r="CJ313" s="96"/>
      <c r="CK313" s="96"/>
      <c r="CL313" s="96"/>
      <c r="CM313" s="96"/>
      <c r="CN313" s="96"/>
      <c r="CO313" s="96"/>
      <c r="CP313" s="96"/>
      <c r="CQ313" s="96"/>
      <c r="CR313" s="96"/>
      <c r="CS313" s="96"/>
      <c r="CT313" s="96"/>
      <c r="CU313" s="96"/>
      <c r="CV313" s="96"/>
      <c r="CW313" s="96"/>
      <c r="CX313" s="96"/>
      <c r="CY313" s="96"/>
      <c r="CZ313" s="96"/>
      <c r="DA313" s="96"/>
      <c r="DB313" s="96"/>
      <c r="DC313" s="96"/>
      <c r="DD313" s="96"/>
      <c r="DE313" s="96"/>
      <c r="DF313" s="96"/>
      <c r="DG313" s="96"/>
      <c r="DH313" s="96"/>
      <c r="DI313" s="96"/>
      <c r="DJ313" s="96"/>
      <c r="DK313" s="96"/>
      <c r="DL313" s="96"/>
      <c r="DM313" s="96"/>
      <c r="DN313" s="96"/>
      <c r="DO313" s="96"/>
      <c r="DP313" s="96"/>
      <c r="DQ313" s="96"/>
      <c r="DR313" s="96"/>
      <c r="DS313" s="96"/>
      <c r="DT313" s="96"/>
      <c r="DU313" s="96"/>
      <c r="DV313" s="96"/>
      <c r="DW313" s="96"/>
      <c r="DX313" s="96"/>
      <c r="DY313" s="96"/>
      <c r="DZ313" s="96"/>
      <c r="EA313" s="96"/>
      <c r="EB313" s="96"/>
      <c r="EC313" s="96"/>
      <c r="ED313" s="96"/>
      <c r="EE313" s="96"/>
      <c r="EF313" s="96"/>
      <c r="EG313" s="96"/>
      <c r="EH313" s="96"/>
      <c r="EI313" s="96"/>
      <c r="EJ313" s="96"/>
      <c r="EK313" s="96"/>
      <c r="EL313" s="96"/>
      <c r="EM313" s="96"/>
      <c r="EN313" s="96"/>
      <c r="EO313" s="96"/>
      <c r="EP313" s="96"/>
      <c r="EQ313" s="96"/>
      <c r="ER313" s="96"/>
      <c r="ES313" s="96"/>
      <c r="ET313" s="96"/>
      <c r="EU313" s="96"/>
      <c r="EV313" s="96"/>
      <c r="EW313" s="96"/>
      <c r="EX313" s="96"/>
      <c r="EY313" s="96"/>
      <c r="EZ313" s="96"/>
      <c r="FA313" s="96"/>
      <c r="FB313" s="96"/>
      <c r="FC313" s="96"/>
      <c r="FD313" s="96"/>
      <c r="FE313" s="96"/>
      <c r="FF313" s="96"/>
      <c r="FG313" s="96"/>
      <c r="FH313" s="96"/>
      <c r="FI313" s="96"/>
      <c r="FJ313" s="96"/>
      <c r="FK313" s="96"/>
      <c r="FL313" s="96"/>
      <c r="FM313" s="96"/>
      <c r="FN313" s="96"/>
      <c r="FO313" s="96"/>
      <c r="FP313" s="96"/>
      <c r="FQ313" s="96"/>
      <c r="FR313" s="96"/>
      <c r="FS313" s="96"/>
      <c r="FT313" s="96"/>
      <c r="FU313" s="96"/>
      <c r="FV313" s="96"/>
      <c r="FW313" s="96"/>
      <c r="FX313" s="96"/>
      <c r="FY313" s="96"/>
      <c r="FZ313" s="96"/>
      <c r="GA313" s="96"/>
      <c r="GB313" s="96"/>
      <c r="GC313" s="96"/>
      <c r="GD313" s="96"/>
      <c r="GE313" s="96"/>
      <c r="GF313" s="96"/>
      <c r="GG313" s="96"/>
      <c r="GH313" s="96"/>
      <c r="GI313" s="96"/>
      <c r="GJ313" s="96"/>
      <c r="GK313" s="96"/>
      <c r="GL313" s="96"/>
      <c r="GM313" s="96"/>
      <c r="GN313" s="96"/>
      <c r="GO313" s="96"/>
      <c r="GP313" s="96"/>
    </row>
    <row r="314" spans="1:198" ht="12" customHeight="1">
      <c r="A314" s="349">
        <v>19</v>
      </c>
      <c r="B314" s="350" t="s">
        <v>151</v>
      </c>
      <c r="C314" s="351">
        <v>2022</v>
      </c>
      <c r="D314" s="352">
        <v>2028</v>
      </c>
      <c r="E314" s="353" t="s">
        <v>265</v>
      </c>
      <c r="F314" s="354">
        <f>46050+X314</f>
        <v>896050</v>
      </c>
      <c r="G314" s="499">
        <v>60016</v>
      </c>
      <c r="H314" s="154">
        <v>6050</v>
      </c>
      <c r="I314" s="163" t="s">
        <v>28</v>
      </c>
      <c r="J314" s="290">
        <v>527095</v>
      </c>
      <c r="K314" s="164">
        <v>762450</v>
      </c>
      <c r="L314" s="158"/>
      <c r="M314" s="158">
        <v>0</v>
      </c>
      <c r="N314" s="186"/>
      <c r="O314" s="186"/>
      <c r="P314" s="156">
        <v>500000</v>
      </c>
      <c r="Q314" s="156">
        <v>350000</v>
      </c>
      <c r="R314" s="186"/>
      <c r="S314" s="186"/>
      <c r="T314" s="186"/>
      <c r="U314" s="186"/>
      <c r="V314" s="186"/>
      <c r="W314" s="186"/>
      <c r="X314" s="356">
        <f>SUM(L318:W318)</f>
        <v>850000</v>
      </c>
      <c r="Y314" s="141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96"/>
      <c r="CB314" s="96"/>
      <c r="CC314" s="96"/>
      <c r="CD314" s="96"/>
      <c r="CE314" s="96"/>
      <c r="CF314" s="96"/>
      <c r="CG314" s="96"/>
      <c r="CH314" s="96"/>
      <c r="CI314" s="96"/>
      <c r="CJ314" s="96"/>
      <c r="CK314" s="96"/>
      <c r="CL314" s="96"/>
      <c r="CM314" s="96"/>
      <c r="CN314" s="96"/>
      <c r="CO314" s="96"/>
      <c r="CP314" s="96"/>
      <c r="CQ314" s="96"/>
      <c r="CR314" s="96"/>
      <c r="CS314" s="96"/>
      <c r="CT314" s="96"/>
      <c r="CU314" s="96"/>
      <c r="CV314" s="96"/>
      <c r="CW314" s="96"/>
      <c r="CX314" s="96"/>
      <c r="CY314" s="96"/>
      <c r="CZ314" s="96"/>
      <c r="DA314" s="96"/>
      <c r="DB314" s="96"/>
      <c r="DC314" s="96"/>
      <c r="DD314" s="96"/>
      <c r="DE314" s="96"/>
      <c r="DF314" s="96"/>
      <c r="DG314" s="96"/>
      <c r="DH314" s="96"/>
      <c r="DI314" s="96"/>
      <c r="DJ314" s="96"/>
      <c r="DK314" s="96"/>
      <c r="DL314" s="96"/>
      <c r="DM314" s="96"/>
      <c r="DN314" s="96"/>
      <c r="DO314" s="96"/>
      <c r="DP314" s="96"/>
      <c r="DQ314" s="96"/>
      <c r="DR314" s="96"/>
      <c r="DS314" s="96"/>
      <c r="DT314" s="96"/>
      <c r="DU314" s="96"/>
      <c r="DV314" s="96"/>
      <c r="DW314" s="96"/>
      <c r="DX314" s="96"/>
      <c r="DY314" s="96"/>
      <c r="DZ314" s="96"/>
      <c r="EA314" s="96"/>
      <c r="EB314" s="96"/>
      <c r="EC314" s="96"/>
      <c r="ED314" s="96"/>
      <c r="EE314" s="96"/>
      <c r="EF314" s="96"/>
      <c r="EG314" s="96"/>
      <c r="EH314" s="96"/>
      <c r="EI314" s="96"/>
      <c r="EJ314" s="96"/>
      <c r="EK314" s="96"/>
      <c r="EL314" s="96"/>
      <c r="EM314" s="96"/>
      <c r="EN314" s="96"/>
      <c r="EO314" s="96"/>
      <c r="EP314" s="96"/>
      <c r="EQ314" s="96"/>
      <c r="ER314" s="96"/>
      <c r="ES314" s="96"/>
      <c r="ET314" s="96"/>
      <c r="EU314" s="96"/>
      <c r="EV314" s="96"/>
      <c r="EW314" s="96"/>
      <c r="EX314" s="96"/>
      <c r="EY314" s="96"/>
      <c r="EZ314" s="96"/>
      <c r="FA314" s="96"/>
      <c r="FB314" s="96"/>
      <c r="FC314" s="96"/>
      <c r="FD314" s="96"/>
      <c r="FE314" s="96"/>
      <c r="FF314" s="96"/>
      <c r="FG314" s="96"/>
      <c r="FH314" s="96"/>
      <c r="FI314" s="96"/>
      <c r="FJ314" s="96"/>
      <c r="FK314" s="96"/>
      <c r="FL314" s="96"/>
      <c r="FM314" s="96"/>
      <c r="FN314" s="96"/>
      <c r="FO314" s="96"/>
      <c r="FP314" s="96"/>
      <c r="FQ314" s="96"/>
      <c r="FR314" s="96"/>
      <c r="FS314" s="96"/>
      <c r="FT314" s="96"/>
      <c r="FU314" s="96"/>
      <c r="FV314" s="96"/>
      <c r="FW314" s="96"/>
      <c r="FX314" s="96"/>
      <c r="FY314" s="96"/>
      <c r="FZ314" s="96"/>
      <c r="GA314" s="96"/>
      <c r="GB314" s="96"/>
      <c r="GC314" s="96"/>
      <c r="GD314" s="96"/>
      <c r="GE314" s="96"/>
      <c r="GF314" s="96"/>
      <c r="GG314" s="96"/>
      <c r="GH314" s="96"/>
      <c r="GI314" s="96"/>
      <c r="GJ314" s="96"/>
      <c r="GK314" s="96"/>
      <c r="GL314" s="96"/>
      <c r="GM314" s="96"/>
      <c r="GN314" s="96"/>
      <c r="GO314" s="96"/>
      <c r="GP314" s="96"/>
    </row>
    <row r="315" spans="1:198" ht="12" customHeight="1">
      <c r="A315" s="349"/>
      <c r="B315" s="350"/>
      <c r="C315" s="351"/>
      <c r="D315" s="352"/>
      <c r="E315" s="353"/>
      <c r="F315" s="354"/>
      <c r="G315" s="499"/>
      <c r="H315" s="154"/>
      <c r="I315" s="163" t="s">
        <v>31</v>
      </c>
      <c r="J315" s="186"/>
      <c r="K315" s="186"/>
      <c r="L315" s="186"/>
      <c r="M315" s="186"/>
      <c r="N315" s="186"/>
      <c r="O315" s="186"/>
      <c r="P315" s="187"/>
      <c r="Q315" s="187"/>
      <c r="R315" s="186"/>
      <c r="S315" s="186"/>
      <c r="T315" s="186"/>
      <c r="U315" s="186"/>
      <c r="V315" s="186"/>
      <c r="W315" s="186"/>
      <c r="X315" s="356"/>
      <c r="Y315" s="40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96"/>
      <c r="CB315" s="96"/>
      <c r="CC315" s="96"/>
      <c r="CD315" s="96"/>
      <c r="CE315" s="96"/>
      <c r="CF315" s="96"/>
      <c r="CG315" s="96"/>
      <c r="CH315" s="96"/>
      <c r="CI315" s="96"/>
      <c r="CJ315" s="96"/>
      <c r="CK315" s="96"/>
      <c r="CL315" s="96"/>
      <c r="CM315" s="96"/>
      <c r="CN315" s="96"/>
      <c r="CO315" s="96"/>
      <c r="CP315" s="96"/>
      <c r="CQ315" s="96"/>
      <c r="CR315" s="96"/>
      <c r="CS315" s="96"/>
      <c r="CT315" s="96"/>
      <c r="CU315" s="96"/>
      <c r="CV315" s="96"/>
      <c r="CW315" s="96"/>
      <c r="CX315" s="96"/>
      <c r="CY315" s="96"/>
      <c r="CZ315" s="96"/>
      <c r="DA315" s="96"/>
      <c r="DB315" s="96"/>
      <c r="DC315" s="96"/>
      <c r="DD315" s="96"/>
      <c r="DE315" s="96"/>
      <c r="DF315" s="96"/>
      <c r="DG315" s="96"/>
      <c r="DH315" s="96"/>
      <c r="DI315" s="96"/>
      <c r="DJ315" s="96"/>
      <c r="DK315" s="96"/>
      <c r="DL315" s="96"/>
      <c r="DM315" s="96"/>
      <c r="DN315" s="96"/>
      <c r="DO315" s="96"/>
      <c r="DP315" s="96"/>
      <c r="DQ315" s="96"/>
      <c r="DR315" s="96"/>
      <c r="DS315" s="96"/>
      <c r="DT315" s="96"/>
      <c r="DU315" s="96"/>
      <c r="DV315" s="96"/>
      <c r="DW315" s="96"/>
      <c r="DX315" s="96"/>
      <c r="DY315" s="96"/>
      <c r="DZ315" s="96"/>
      <c r="EA315" s="96"/>
      <c r="EB315" s="96"/>
      <c r="EC315" s="96"/>
      <c r="ED315" s="96"/>
      <c r="EE315" s="96"/>
      <c r="EF315" s="96"/>
      <c r="EG315" s="96"/>
      <c r="EH315" s="96"/>
      <c r="EI315" s="96"/>
      <c r="EJ315" s="96"/>
      <c r="EK315" s="96"/>
      <c r="EL315" s="96"/>
      <c r="EM315" s="96"/>
      <c r="EN315" s="96"/>
      <c r="EO315" s="96"/>
      <c r="EP315" s="96"/>
      <c r="EQ315" s="96"/>
      <c r="ER315" s="96"/>
      <c r="ES315" s="96"/>
      <c r="ET315" s="96"/>
      <c r="EU315" s="96"/>
      <c r="EV315" s="96"/>
      <c r="EW315" s="96"/>
      <c r="EX315" s="96"/>
      <c r="EY315" s="96"/>
      <c r="EZ315" s="96"/>
      <c r="FA315" s="96"/>
      <c r="FB315" s="96"/>
      <c r="FC315" s="96"/>
      <c r="FD315" s="96"/>
      <c r="FE315" s="96"/>
      <c r="FF315" s="96"/>
      <c r="FG315" s="96"/>
      <c r="FH315" s="96"/>
      <c r="FI315" s="96"/>
      <c r="FJ315" s="96"/>
      <c r="FK315" s="96"/>
      <c r="FL315" s="96"/>
      <c r="FM315" s="96"/>
      <c r="FN315" s="96"/>
      <c r="FO315" s="96"/>
      <c r="FP315" s="96"/>
      <c r="FQ315" s="96"/>
      <c r="FR315" s="96"/>
      <c r="FS315" s="96"/>
      <c r="FT315" s="96"/>
      <c r="FU315" s="96"/>
      <c r="FV315" s="96"/>
      <c r="FW315" s="96"/>
      <c r="FX315" s="96"/>
      <c r="FY315" s="96"/>
      <c r="FZ315" s="96"/>
      <c r="GA315" s="96"/>
      <c r="GB315" s="96"/>
      <c r="GC315" s="96"/>
      <c r="GD315" s="96"/>
      <c r="GE315" s="96"/>
      <c r="GF315" s="96"/>
      <c r="GG315" s="96"/>
      <c r="GH315" s="96"/>
      <c r="GI315" s="96"/>
      <c r="GJ315" s="96"/>
      <c r="GK315" s="96"/>
      <c r="GL315" s="96"/>
      <c r="GM315" s="96"/>
      <c r="GN315" s="96"/>
      <c r="GO315" s="96"/>
      <c r="GP315" s="96"/>
    </row>
    <row r="316" spans="1:198" ht="12" customHeight="1">
      <c r="A316" s="349"/>
      <c r="B316" s="350"/>
      <c r="C316" s="351"/>
      <c r="D316" s="352"/>
      <c r="E316" s="353"/>
      <c r="F316" s="354"/>
      <c r="G316" s="499"/>
      <c r="H316" s="154"/>
      <c r="I316" s="163" t="s">
        <v>30</v>
      </c>
      <c r="J316" s="186"/>
      <c r="K316" s="186"/>
      <c r="L316" s="186"/>
      <c r="M316" s="186"/>
      <c r="N316" s="186"/>
      <c r="O316" s="186"/>
      <c r="P316" s="186"/>
      <c r="Q316" s="186"/>
      <c r="R316" s="186"/>
      <c r="S316" s="186"/>
      <c r="T316" s="186"/>
      <c r="U316" s="186"/>
      <c r="V316" s="186"/>
      <c r="W316" s="186"/>
      <c r="X316" s="356"/>
      <c r="Y316" s="40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96"/>
      <c r="CP316" s="96"/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96"/>
      <c r="DG316" s="96"/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96"/>
      <c r="DX316" s="96"/>
      <c r="DY316" s="96"/>
      <c r="DZ316" s="96"/>
      <c r="EA316" s="96"/>
      <c r="EB316" s="96"/>
      <c r="EC316" s="96"/>
      <c r="ED316" s="96"/>
      <c r="EE316" s="96"/>
      <c r="EF316" s="96"/>
      <c r="EG316" s="96"/>
      <c r="EH316" s="96"/>
      <c r="EI316" s="96"/>
      <c r="EJ316" s="96"/>
      <c r="EK316" s="96"/>
      <c r="EL316" s="96"/>
      <c r="EM316" s="96"/>
      <c r="EN316" s="96"/>
      <c r="EO316" s="96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6"/>
      <c r="FL316" s="96"/>
      <c r="FM316" s="96"/>
      <c r="FN316" s="96"/>
      <c r="FO316" s="96"/>
      <c r="FP316" s="96"/>
      <c r="FQ316" s="96"/>
      <c r="FR316" s="96"/>
      <c r="FS316" s="96"/>
      <c r="FT316" s="96"/>
      <c r="FU316" s="96"/>
      <c r="FV316" s="96"/>
      <c r="FW316" s="96"/>
      <c r="FX316" s="96"/>
      <c r="FY316" s="96"/>
      <c r="FZ316" s="96"/>
      <c r="GA316" s="96"/>
      <c r="GB316" s="96"/>
      <c r="GC316" s="96"/>
      <c r="GD316" s="96"/>
      <c r="GE316" s="96"/>
      <c r="GF316" s="96"/>
      <c r="GG316" s="96"/>
      <c r="GH316" s="96"/>
      <c r="GI316" s="96"/>
      <c r="GJ316" s="96"/>
      <c r="GK316" s="96"/>
      <c r="GL316" s="96"/>
      <c r="GM316" s="96"/>
      <c r="GN316" s="96"/>
      <c r="GO316" s="96"/>
      <c r="GP316" s="96"/>
    </row>
    <row r="317" spans="1:198" ht="12" customHeight="1">
      <c r="A317" s="349"/>
      <c r="B317" s="350"/>
      <c r="C317" s="351"/>
      <c r="D317" s="352"/>
      <c r="E317" s="353"/>
      <c r="F317" s="354"/>
      <c r="G317" s="499"/>
      <c r="H317" s="154"/>
      <c r="I317" s="163" t="s">
        <v>32</v>
      </c>
      <c r="J317" s="186"/>
      <c r="K317" s="186"/>
      <c r="L317" s="186"/>
      <c r="M317" s="186"/>
      <c r="N317" s="186"/>
      <c r="O317" s="186"/>
      <c r="P317" s="186"/>
      <c r="Q317" s="186"/>
      <c r="R317" s="186"/>
      <c r="S317" s="186"/>
      <c r="T317" s="186"/>
      <c r="U317" s="186"/>
      <c r="V317" s="186"/>
      <c r="W317" s="186"/>
      <c r="X317" s="356"/>
      <c r="Y317" s="40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</row>
    <row r="318" spans="1:198" ht="12" customHeight="1">
      <c r="A318" s="349"/>
      <c r="B318" s="350"/>
      <c r="C318" s="351"/>
      <c r="D318" s="352"/>
      <c r="E318" s="353"/>
      <c r="F318" s="354"/>
      <c r="G318" s="499"/>
      <c r="H318" s="154"/>
      <c r="I318" s="160" t="s">
        <v>26</v>
      </c>
      <c r="J318" s="161">
        <f>SUM(J314:J317)</f>
        <v>527095</v>
      </c>
      <c r="K318" s="161">
        <f t="shared" ref="K318:W318" si="95">SUM(K314:K317)</f>
        <v>762450</v>
      </c>
      <c r="L318" s="161">
        <f t="shared" si="95"/>
        <v>0</v>
      </c>
      <c r="M318" s="161">
        <f t="shared" si="95"/>
        <v>0</v>
      </c>
      <c r="N318" s="161">
        <f t="shared" si="95"/>
        <v>0</v>
      </c>
      <c r="O318" s="161">
        <f t="shared" si="95"/>
        <v>0</v>
      </c>
      <c r="P318" s="161">
        <f t="shared" si="95"/>
        <v>500000</v>
      </c>
      <c r="Q318" s="161">
        <f t="shared" si="95"/>
        <v>350000</v>
      </c>
      <c r="R318" s="161">
        <f t="shared" si="95"/>
        <v>0</v>
      </c>
      <c r="S318" s="161">
        <f t="shared" si="95"/>
        <v>0</v>
      </c>
      <c r="T318" s="161">
        <f t="shared" si="95"/>
        <v>0</v>
      </c>
      <c r="U318" s="161">
        <f t="shared" si="95"/>
        <v>0</v>
      </c>
      <c r="V318" s="161">
        <f t="shared" si="95"/>
        <v>0</v>
      </c>
      <c r="W318" s="161">
        <f t="shared" si="95"/>
        <v>0</v>
      </c>
      <c r="X318" s="356"/>
      <c r="Y318" s="40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</row>
    <row r="319" spans="1:198" ht="12" customHeight="1">
      <c r="A319" s="349">
        <v>20</v>
      </c>
      <c r="B319" s="397" t="s">
        <v>80</v>
      </c>
      <c r="C319" s="351">
        <v>2015</v>
      </c>
      <c r="D319" s="352">
        <v>2029</v>
      </c>
      <c r="E319" s="353" t="s">
        <v>265</v>
      </c>
      <c r="F319" s="388">
        <f>60789+X319</f>
        <v>1780789</v>
      </c>
      <c r="G319" s="383">
        <v>60016</v>
      </c>
      <c r="H319" s="170">
        <v>6050</v>
      </c>
      <c r="I319" s="155" t="s">
        <v>28</v>
      </c>
      <c r="J319" s="164"/>
      <c r="K319" s="157"/>
      <c r="L319" s="164">
        <v>0</v>
      </c>
      <c r="M319" s="157"/>
      <c r="N319" s="164">
        <v>20000</v>
      </c>
      <c r="O319" s="164">
        <v>100000</v>
      </c>
      <c r="P319" s="164">
        <v>500000</v>
      </c>
      <c r="Q319" s="164">
        <v>450000</v>
      </c>
      <c r="R319" s="164">
        <v>650000</v>
      </c>
      <c r="S319" s="164"/>
      <c r="T319" s="157"/>
      <c r="U319" s="157"/>
      <c r="V319" s="157"/>
      <c r="W319" s="157"/>
      <c r="X319" s="435">
        <f>SUM(L323:W323)</f>
        <v>1720000</v>
      </c>
      <c r="Y319" s="141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96"/>
      <c r="CB319" s="96"/>
      <c r="CC319" s="96"/>
      <c r="CD319" s="96"/>
      <c r="CE319" s="96"/>
      <c r="CF319" s="96"/>
      <c r="CG319" s="96"/>
      <c r="CH319" s="96"/>
      <c r="CI319" s="96"/>
      <c r="CJ319" s="96"/>
      <c r="CK319" s="96"/>
      <c r="CL319" s="96"/>
      <c r="CM319" s="96"/>
      <c r="CN319" s="96"/>
      <c r="CO319" s="96"/>
      <c r="CP319" s="96"/>
      <c r="CQ319" s="96"/>
      <c r="CR319" s="96"/>
      <c r="CS319" s="96"/>
      <c r="CT319" s="96"/>
      <c r="CU319" s="96"/>
      <c r="CV319" s="96"/>
      <c r="CW319" s="96"/>
      <c r="CX319" s="96"/>
      <c r="CY319" s="96"/>
      <c r="CZ319" s="96"/>
      <c r="DA319" s="96"/>
      <c r="DB319" s="96"/>
      <c r="DC319" s="96"/>
      <c r="DD319" s="96"/>
      <c r="DE319" s="96"/>
      <c r="DF319" s="96"/>
      <c r="DG319" s="96"/>
      <c r="DH319" s="96"/>
      <c r="DI319" s="96"/>
      <c r="DJ319" s="96"/>
      <c r="DK319" s="96"/>
      <c r="DL319" s="96"/>
      <c r="DM319" s="96"/>
      <c r="DN319" s="96"/>
      <c r="DO319" s="96"/>
      <c r="DP319" s="96"/>
      <c r="DQ319" s="96"/>
      <c r="DR319" s="96"/>
      <c r="DS319" s="96"/>
      <c r="DT319" s="96"/>
      <c r="DU319" s="96"/>
      <c r="DV319" s="96"/>
      <c r="DW319" s="96"/>
      <c r="DX319" s="96"/>
      <c r="DY319" s="96"/>
      <c r="DZ319" s="96"/>
      <c r="EA319" s="96"/>
      <c r="EB319" s="96"/>
      <c r="EC319" s="96"/>
      <c r="ED319" s="96"/>
      <c r="EE319" s="96"/>
      <c r="EF319" s="96"/>
      <c r="EG319" s="96"/>
      <c r="EH319" s="96"/>
      <c r="EI319" s="96"/>
      <c r="EJ319" s="96"/>
      <c r="EK319" s="96"/>
      <c r="EL319" s="96"/>
      <c r="EM319" s="96"/>
      <c r="EN319" s="96"/>
      <c r="EO319" s="96"/>
      <c r="EP319" s="96"/>
      <c r="EQ319" s="96"/>
      <c r="ER319" s="96"/>
      <c r="ES319" s="96"/>
      <c r="ET319" s="96"/>
      <c r="EU319" s="96"/>
      <c r="EV319" s="96"/>
      <c r="EW319" s="96"/>
      <c r="EX319" s="96"/>
      <c r="EY319" s="96"/>
      <c r="EZ319" s="96"/>
      <c r="FA319" s="96"/>
      <c r="FB319" s="96"/>
      <c r="FC319" s="96"/>
      <c r="FD319" s="96"/>
      <c r="FE319" s="96"/>
      <c r="FF319" s="96"/>
      <c r="FG319" s="96"/>
      <c r="FH319" s="96"/>
      <c r="FI319" s="96"/>
      <c r="FJ319" s="96"/>
      <c r="FK319" s="96"/>
      <c r="FL319" s="96"/>
      <c r="FM319" s="96"/>
      <c r="FN319" s="96"/>
      <c r="FO319" s="96"/>
      <c r="FP319" s="96"/>
      <c r="FQ319" s="96"/>
      <c r="FR319" s="96"/>
      <c r="FS319" s="96"/>
      <c r="FT319" s="96"/>
      <c r="FU319" s="96"/>
      <c r="FV319" s="96"/>
      <c r="FW319" s="96"/>
      <c r="FX319" s="96"/>
      <c r="FY319" s="96"/>
      <c r="FZ319" s="96"/>
      <c r="GA319" s="96"/>
      <c r="GB319" s="96"/>
      <c r="GC319" s="96"/>
      <c r="GD319" s="96"/>
      <c r="GE319" s="96"/>
      <c r="GF319" s="96"/>
      <c r="GG319" s="96"/>
      <c r="GH319" s="96"/>
      <c r="GI319" s="96"/>
      <c r="GJ319" s="96"/>
      <c r="GK319" s="96"/>
      <c r="GL319" s="96"/>
      <c r="GM319" s="96"/>
      <c r="GN319" s="96"/>
      <c r="GO319" s="96"/>
      <c r="GP319" s="96"/>
    </row>
    <row r="320" spans="1:198" ht="12" customHeight="1">
      <c r="A320" s="349"/>
      <c r="B320" s="397"/>
      <c r="C320" s="351"/>
      <c r="D320" s="352"/>
      <c r="E320" s="353"/>
      <c r="F320" s="388"/>
      <c r="G320" s="383"/>
      <c r="H320" s="170"/>
      <c r="I320" s="155" t="s">
        <v>31</v>
      </c>
      <c r="J320" s="199"/>
      <c r="K320" s="199"/>
      <c r="L320" s="199"/>
      <c r="M320" s="199"/>
      <c r="N320" s="199"/>
      <c r="O320" s="169"/>
      <c r="P320" s="169"/>
      <c r="Q320" s="169"/>
      <c r="R320" s="169"/>
      <c r="S320" s="169"/>
      <c r="T320" s="199"/>
      <c r="U320" s="199"/>
      <c r="V320" s="199"/>
      <c r="W320" s="199"/>
      <c r="X320" s="435"/>
      <c r="Y320" s="40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</row>
    <row r="321" spans="1:198" ht="12" customHeight="1">
      <c r="A321" s="349"/>
      <c r="B321" s="397"/>
      <c r="C321" s="351"/>
      <c r="D321" s="352"/>
      <c r="E321" s="353"/>
      <c r="F321" s="388"/>
      <c r="G321" s="383"/>
      <c r="H321" s="170"/>
      <c r="I321" s="155" t="s">
        <v>30</v>
      </c>
      <c r="J321" s="199"/>
      <c r="K321" s="199"/>
      <c r="L321" s="199"/>
      <c r="M321" s="199"/>
      <c r="N321" s="199"/>
      <c r="O321" s="199"/>
      <c r="P321" s="199"/>
      <c r="Q321" s="199"/>
      <c r="R321" s="199"/>
      <c r="S321" s="199"/>
      <c r="T321" s="199"/>
      <c r="U321" s="199"/>
      <c r="V321" s="199"/>
      <c r="W321" s="199"/>
      <c r="X321" s="435"/>
      <c r="Y321" s="40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</row>
    <row r="322" spans="1:198" ht="12" customHeight="1">
      <c r="A322" s="349"/>
      <c r="B322" s="397"/>
      <c r="C322" s="351"/>
      <c r="D322" s="352"/>
      <c r="E322" s="353"/>
      <c r="F322" s="388"/>
      <c r="G322" s="383"/>
      <c r="H322" s="170"/>
      <c r="I322" s="155" t="s">
        <v>33</v>
      </c>
      <c r="J322" s="199"/>
      <c r="K322" s="199"/>
      <c r="L322" s="199"/>
      <c r="M322" s="199"/>
      <c r="N322" s="199"/>
      <c r="O322" s="199"/>
      <c r="P322" s="199"/>
      <c r="Q322" s="199"/>
      <c r="R322" s="199"/>
      <c r="S322" s="199"/>
      <c r="T322" s="199"/>
      <c r="U322" s="199"/>
      <c r="V322" s="199"/>
      <c r="W322" s="199"/>
      <c r="X322" s="435"/>
      <c r="Y322" s="40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</row>
    <row r="323" spans="1:198" ht="12" customHeight="1">
      <c r="A323" s="349"/>
      <c r="B323" s="397"/>
      <c r="C323" s="351"/>
      <c r="D323" s="352"/>
      <c r="E323" s="353"/>
      <c r="F323" s="388"/>
      <c r="G323" s="383"/>
      <c r="H323" s="170"/>
      <c r="I323" s="160" t="s">
        <v>26</v>
      </c>
      <c r="J323" s="161">
        <f>J319+J320+J321+J322</f>
        <v>0</v>
      </c>
      <c r="K323" s="161">
        <f t="shared" ref="K323:N323" si="96">K319+K320+K321+K322</f>
        <v>0</v>
      </c>
      <c r="L323" s="161">
        <f t="shared" si="96"/>
        <v>0</v>
      </c>
      <c r="M323" s="161">
        <f t="shared" si="96"/>
        <v>0</v>
      </c>
      <c r="N323" s="161">
        <f t="shared" si="96"/>
        <v>20000</v>
      </c>
      <c r="O323" s="161">
        <f>O319+O320+O321+O322</f>
        <v>100000</v>
      </c>
      <c r="P323" s="161">
        <f>P319+P320+P321+P322</f>
        <v>500000</v>
      </c>
      <c r="Q323" s="161">
        <f>SUM(Q319:Q322)</f>
        <v>450000</v>
      </c>
      <c r="R323" s="161">
        <f>SUM(R319:R322)</f>
        <v>650000</v>
      </c>
      <c r="S323" s="161"/>
      <c r="T323" s="161"/>
      <c r="U323" s="161"/>
      <c r="V323" s="161"/>
      <c r="W323" s="161"/>
      <c r="X323" s="435"/>
      <c r="Y323" s="40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96"/>
      <c r="CB323" s="96"/>
      <c r="CC323" s="96"/>
      <c r="CD323" s="96"/>
      <c r="CE323" s="96"/>
      <c r="CF323" s="96"/>
      <c r="CG323" s="96"/>
      <c r="CH323" s="96"/>
      <c r="CI323" s="96"/>
      <c r="CJ323" s="96"/>
      <c r="CK323" s="96"/>
      <c r="CL323" s="96"/>
      <c r="CM323" s="96"/>
      <c r="CN323" s="96"/>
      <c r="CO323" s="96"/>
      <c r="CP323" s="96"/>
      <c r="CQ323" s="96"/>
      <c r="CR323" s="96"/>
      <c r="CS323" s="96"/>
      <c r="CT323" s="96"/>
      <c r="CU323" s="96"/>
      <c r="CV323" s="96"/>
      <c r="CW323" s="96"/>
      <c r="CX323" s="96"/>
      <c r="CY323" s="96"/>
      <c r="CZ323" s="96"/>
      <c r="DA323" s="96"/>
      <c r="DB323" s="96"/>
      <c r="DC323" s="96"/>
      <c r="DD323" s="96"/>
      <c r="DE323" s="96"/>
      <c r="DF323" s="96"/>
      <c r="DG323" s="96"/>
      <c r="DH323" s="96"/>
      <c r="DI323" s="96"/>
      <c r="DJ323" s="96"/>
      <c r="DK323" s="96"/>
      <c r="DL323" s="96"/>
      <c r="DM323" s="96"/>
      <c r="DN323" s="96"/>
      <c r="DO323" s="96"/>
      <c r="DP323" s="96"/>
      <c r="DQ323" s="96"/>
      <c r="DR323" s="96"/>
      <c r="DS323" s="96"/>
      <c r="DT323" s="96"/>
      <c r="DU323" s="96"/>
      <c r="DV323" s="96"/>
      <c r="DW323" s="96"/>
      <c r="DX323" s="96"/>
      <c r="DY323" s="96"/>
      <c r="DZ323" s="96"/>
      <c r="EA323" s="96"/>
      <c r="EB323" s="96"/>
      <c r="EC323" s="96"/>
      <c r="ED323" s="96"/>
      <c r="EE323" s="96"/>
      <c r="EF323" s="96"/>
      <c r="EG323" s="96"/>
      <c r="EH323" s="96"/>
      <c r="EI323" s="96"/>
      <c r="EJ323" s="96"/>
      <c r="EK323" s="96"/>
      <c r="EL323" s="96"/>
      <c r="EM323" s="96"/>
      <c r="EN323" s="96"/>
      <c r="EO323" s="96"/>
      <c r="EP323" s="96"/>
      <c r="EQ323" s="96"/>
      <c r="ER323" s="96"/>
      <c r="ES323" s="96"/>
      <c r="ET323" s="96"/>
      <c r="EU323" s="96"/>
      <c r="EV323" s="96"/>
      <c r="EW323" s="96"/>
      <c r="EX323" s="96"/>
      <c r="EY323" s="96"/>
      <c r="EZ323" s="96"/>
      <c r="FA323" s="96"/>
      <c r="FB323" s="96"/>
      <c r="FC323" s="96"/>
      <c r="FD323" s="96"/>
      <c r="FE323" s="96"/>
      <c r="FF323" s="96"/>
      <c r="FG323" s="96"/>
      <c r="FH323" s="96"/>
      <c r="FI323" s="96"/>
      <c r="FJ323" s="96"/>
      <c r="FK323" s="96"/>
      <c r="FL323" s="96"/>
      <c r="FM323" s="96"/>
      <c r="FN323" s="96"/>
      <c r="FO323" s="96"/>
      <c r="FP323" s="96"/>
      <c r="FQ323" s="96"/>
      <c r="FR323" s="96"/>
      <c r="FS323" s="96"/>
      <c r="FT323" s="96"/>
      <c r="FU323" s="96"/>
      <c r="FV323" s="96"/>
      <c r="FW323" s="96"/>
      <c r="FX323" s="96"/>
      <c r="FY323" s="96"/>
      <c r="FZ323" s="96"/>
      <c r="GA323" s="96"/>
      <c r="GB323" s="96"/>
      <c r="GC323" s="96"/>
      <c r="GD323" s="96"/>
      <c r="GE323" s="96"/>
      <c r="GF323" s="96"/>
      <c r="GG323" s="96"/>
      <c r="GH323" s="96"/>
      <c r="GI323" s="96"/>
      <c r="GJ323" s="96"/>
      <c r="GK323" s="96"/>
      <c r="GL323" s="96"/>
      <c r="GM323" s="96"/>
      <c r="GN323" s="96"/>
      <c r="GO323" s="96"/>
      <c r="GP323" s="96"/>
    </row>
    <row r="324" spans="1:198" ht="12" customHeight="1">
      <c r="A324" s="349">
        <v>21</v>
      </c>
      <c r="B324" s="350" t="s">
        <v>219</v>
      </c>
      <c r="C324" s="351">
        <v>2015</v>
      </c>
      <c r="D324" s="352">
        <v>2029</v>
      </c>
      <c r="E324" s="353" t="s">
        <v>265</v>
      </c>
      <c r="F324" s="388">
        <f>920655+X324</f>
        <v>1420655</v>
      </c>
      <c r="G324" s="355">
        <v>60016</v>
      </c>
      <c r="H324" s="170">
        <v>6050</v>
      </c>
      <c r="I324" s="155" t="s">
        <v>28</v>
      </c>
      <c r="J324" s="199">
        <v>0</v>
      </c>
      <c r="K324" s="157">
        <v>0</v>
      </c>
      <c r="L324" s="164">
        <v>0</v>
      </c>
      <c r="M324" s="164">
        <v>0</v>
      </c>
      <c r="O324" s="157"/>
      <c r="P324" s="157"/>
      <c r="Q324" s="164">
        <v>200000</v>
      </c>
      <c r="R324" s="164">
        <v>300000</v>
      </c>
      <c r="S324" s="199"/>
      <c r="T324" s="199"/>
      <c r="U324" s="199"/>
      <c r="V324" s="199"/>
      <c r="W324" s="199"/>
      <c r="X324" s="435">
        <f>SUM(K328:W328)</f>
        <v>500000</v>
      </c>
      <c r="Y324" s="141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96"/>
      <c r="CB324" s="96"/>
      <c r="CC324" s="96"/>
      <c r="CD324" s="96"/>
      <c r="CE324" s="96"/>
      <c r="CF324" s="96"/>
      <c r="CG324" s="96"/>
      <c r="CH324" s="96"/>
      <c r="CI324" s="96"/>
      <c r="CJ324" s="96"/>
      <c r="CK324" s="96"/>
      <c r="CL324" s="96"/>
      <c r="CM324" s="96"/>
      <c r="CN324" s="96"/>
      <c r="CO324" s="96"/>
      <c r="CP324" s="96"/>
      <c r="CQ324" s="96"/>
      <c r="CR324" s="96"/>
      <c r="CS324" s="96"/>
      <c r="CT324" s="96"/>
      <c r="CU324" s="96"/>
      <c r="CV324" s="96"/>
      <c r="CW324" s="96"/>
      <c r="CX324" s="96"/>
      <c r="CY324" s="96"/>
      <c r="CZ324" s="96"/>
      <c r="DA324" s="96"/>
      <c r="DB324" s="96"/>
      <c r="DC324" s="96"/>
      <c r="DD324" s="96"/>
      <c r="DE324" s="96"/>
      <c r="DF324" s="96"/>
      <c r="DG324" s="96"/>
      <c r="DH324" s="96"/>
      <c r="DI324" s="96"/>
      <c r="DJ324" s="96"/>
      <c r="DK324" s="96"/>
      <c r="DL324" s="96"/>
      <c r="DM324" s="96"/>
      <c r="DN324" s="96"/>
      <c r="DO324" s="96"/>
      <c r="DP324" s="96"/>
      <c r="DQ324" s="96"/>
      <c r="DR324" s="96"/>
      <c r="DS324" s="96"/>
      <c r="DT324" s="96"/>
      <c r="DU324" s="96"/>
      <c r="DV324" s="96"/>
      <c r="DW324" s="96"/>
      <c r="DX324" s="96"/>
      <c r="DY324" s="96"/>
      <c r="DZ324" s="96"/>
      <c r="EA324" s="96"/>
      <c r="EB324" s="96"/>
      <c r="EC324" s="96"/>
      <c r="ED324" s="96"/>
      <c r="EE324" s="96"/>
      <c r="EF324" s="96"/>
      <c r="EG324" s="96"/>
      <c r="EH324" s="96"/>
      <c r="EI324" s="96"/>
      <c r="EJ324" s="96"/>
      <c r="EK324" s="96"/>
      <c r="EL324" s="96"/>
      <c r="EM324" s="96"/>
      <c r="EN324" s="96"/>
      <c r="EO324" s="96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6"/>
      <c r="FL324" s="96"/>
      <c r="FM324" s="96"/>
      <c r="FN324" s="96"/>
      <c r="FO324" s="96"/>
      <c r="FP324" s="96"/>
      <c r="FQ324" s="96"/>
      <c r="FR324" s="96"/>
      <c r="FS324" s="96"/>
      <c r="FT324" s="96"/>
      <c r="FU324" s="96"/>
      <c r="FV324" s="96"/>
      <c r="FW324" s="96"/>
      <c r="FX324" s="96"/>
      <c r="FY324" s="96"/>
      <c r="FZ324" s="96"/>
      <c r="GA324" s="96"/>
      <c r="GB324" s="96"/>
      <c r="GC324" s="96"/>
      <c r="GD324" s="96"/>
      <c r="GE324" s="96"/>
      <c r="GF324" s="96"/>
      <c r="GG324" s="96"/>
      <c r="GH324" s="96"/>
      <c r="GI324" s="96"/>
      <c r="GJ324" s="96"/>
      <c r="GK324" s="96"/>
      <c r="GL324" s="96"/>
      <c r="GM324" s="96"/>
      <c r="GN324" s="96"/>
      <c r="GO324" s="96"/>
      <c r="GP324" s="96"/>
    </row>
    <row r="325" spans="1:198" ht="12" customHeight="1">
      <c r="A325" s="349"/>
      <c r="B325" s="350"/>
      <c r="C325" s="351"/>
      <c r="D325" s="352"/>
      <c r="E325" s="353"/>
      <c r="F325" s="388"/>
      <c r="G325" s="355"/>
      <c r="H325" s="170"/>
      <c r="I325" s="155" t="s">
        <v>31</v>
      </c>
      <c r="J325" s="199"/>
      <c r="K325" s="199"/>
      <c r="L325" s="199"/>
      <c r="M325" s="169"/>
      <c r="N325" s="199"/>
      <c r="O325" s="199"/>
      <c r="P325" s="199"/>
      <c r="Q325" s="199"/>
      <c r="R325" s="199"/>
      <c r="S325" s="199"/>
      <c r="T325" s="199"/>
      <c r="U325" s="199"/>
      <c r="V325" s="199"/>
      <c r="W325" s="199"/>
      <c r="X325" s="435"/>
      <c r="Y325" s="40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96"/>
      <c r="CB325" s="96"/>
      <c r="CC325" s="96"/>
      <c r="CD325" s="96"/>
      <c r="CE325" s="96"/>
      <c r="CF325" s="96"/>
      <c r="CG325" s="96"/>
      <c r="CH325" s="96"/>
      <c r="CI325" s="96"/>
      <c r="CJ325" s="96"/>
      <c r="CK325" s="96"/>
      <c r="CL325" s="96"/>
      <c r="CM325" s="96"/>
      <c r="CN325" s="96"/>
      <c r="CO325" s="96"/>
      <c r="CP325" s="96"/>
      <c r="CQ325" s="96"/>
      <c r="CR325" s="96"/>
      <c r="CS325" s="96"/>
      <c r="CT325" s="96"/>
      <c r="CU325" s="96"/>
      <c r="CV325" s="96"/>
      <c r="CW325" s="96"/>
      <c r="CX325" s="96"/>
      <c r="CY325" s="96"/>
      <c r="CZ325" s="96"/>
      <c r="DA325" s="96"/>
      <c r="DB325" s="96"/>
      <c r="DC325" s="96"/>
      <c r="DD325" s="96"/>
      <c r="DE325" s="96"/>
      <c r="DF325" s="96"/>
      <c r="DG325" s="96"/>
      <c r="DH325" s="96"/>
      <c r="DI325" s="96"/>
      <c r="DJ325" s="96"/>
      <c r="DK325" s="96"/>
      <c r="DL325" s="96"/>
      <c r="DM325" s="96"/>
      <c r="DN325" s="96"/>
      <c r="DO325" s="96"/>
      <c r="DP325" s="96"/>
      <c r="DQ325" s="96"/>
      <c r="DR325" s="96"/>
      <c r="DS325" s="96"/>
      <c r="DT325" s="96"/>
      <c r="DU325" s="96"/>
      <c r="DV325" s="96"/>
      <c r="DW325" s="96"/>
      <c r="DX325" s="96"/>
      <c r="DY325" s="96"/>
      <c r="DZ325" s="96"/>
      <c r="EA325" s="96"/>
      <c r="EB325" s="96"/>
      <c r="EC325" s="96"/>
      <c r="ED325" s="96"/>
      <c r="EE325" s="96"/>
      <c r="EF325" s="96"/>
      <c r="EG325" s="96"/>
      <c r="EH325" s="96"/>
      <c r="EI325" s="96"/>
      <c r="EJ325" s="96"/>
      <c r="EK325" s="96"/>
      <c r="EL325" s="96"/>
      <c r="EM325" s="96"/>
      <c r="EN325" s="96"/>
      <c r="EO325" s="96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6"/>
      <c r="FL325" s="96"/>
      <c r="FM325" s="96"/>
      <c r="FN325" s="96"/>
      <c r="FO325" s="96"/>
      <c r="FP325" s="96"/>
      <c r="FQ325" s="96"/>
      <c r="FR325" s="96"/>
      <c r="FS325" s="96"/>
      <c r="FT325" s="96"/>
      <c r="FU325" s="96"/>
      <c r="FV325" s="96"/>
      <c r="FW325" s="96"/>
      <c r="FX325" s="96"/>
      <c r="FY325" s="96"/>
      <c r="FZ325" s="96"/>
      <c r="GA325" s="96"/>
      <c r="GB325" s="96"/>
      <c r="GC325" s="96"/>
      <c r="GD325" s="96"/>
      <c r="GE325" s="96"/>
      <c r="GF325" s="96"/>
      <c r="GG325" s="96"/>
      <c r="GH325" s="96"/>
      <c r="GI325" s="96"/>
      <c r="GJ325" s="96"/>
      <c r="GK325" s="96"/>
      <c r="GL325" s="96"/>
      <c r="GM325" s="96"/>
      <c r="GN325" s="96"/>
      <c r="GO325" s="96"/>
      <c r="GP325" s="96"/>
    </row>
    <row r="326" spans="1:198" ht="12" customHeight="1">
      <c r="A326" s="349"/>
      <c r="B326" s="350"/>
      <c r="C326" s="351"/>
      <c r="D326" s="352"/>
      <c r="E326" s="353"/>
      <c r="F326" s="388"/>
      <c r="G326" s="355"/>
      <c r="H326" s="170"/>
      <c r="I326" s="155" t="s">
        <v>30</v>
      </c>
      <c r="J326" s="199"/>
      <c r="K326" s="199"/>
      <c r="L326" s="199"/>
      <c r="M326" s="199"/>
      <c r="N326" s="199"/>
      <c r="O326" s="199"/>
      <c r="P326" s="199"/>
      <c r="Q326" s="199"/>
      <c r="R326" s="199"/>
      <c r="S326" s="199"/>
      <c r="T326" s="199"/>
      <c r="U326" s="199"/>
      <c r="V326" s="199"/>
      <c r="W326" s="199"/>
      <c r="X326" s="435"/>
      <c r="Y326" s="40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96"/>
      <c r="CB326" s="96"/>
      <c r="CC326" s="96"/>
      <c r="CD326" s="96"/>
      <c r="CE326" s="96"/>
      <c r="CF326" s="96"/>
      <c r="CG326" s="96"/>
      <c r="CH326" s="96"/>
      <c r="CI326" s="96"/>
      <c r="CJ326" s="96"/>
      <c r="CK326" s="96"/>
      <c r="CL326" s="96"/>
      <c r="CM326" s="96"/>
      <c r="CN326" s="96"/>
      <c r="CO326" s="96"/>
      <c r="CP326" s="96"/>
      <c r="CQ326" s="96"/>
      <c r="CR326" s="96"/>
      <c r="CS326" s="96"/>
      <c r="CT326" s="96"/>
      <c r="CU326" s="96"/>
      <c r="CV326" s="96"/>
      <c r="CW326" s="96"/>
      <c r="CX326" s="96"/>
      <c r="CY326" s="96"/>
      <c r="CZ326" s="96"/>
      <c r="DA326" s="96"/>
      <c r="DB326" s="96"/>
      <c r="DC326" s="96"/>
      <c r="DD326" s="96"/>
      <c r="DE326" s="96"/>
      <c r="DF326" s="96"/>
      <c r="DG326" s="96"/>
      <c r="DH326" s="96"/>
      <c r="DI326" s="96"/>
      <c r="DJ326" s="96"/>
      <c r="DK326" s="96"/>
      <c r="DL326" s="96"/>
      <c r="DM326" s="96"/>
      <c r="DN326" s="96"/>
      <c r="DO326" s="96"/>
      <c r="DP326" s="96"/>
      <c r="DQ326" s="96"/>
      <c r="DR326" s="96"/>
      <c r="DS326" s="96"/>
      <c r="DT326" s="96"/>
      <c r="DU326" s="96"/>
      <c r="DV326" s="96"/>
      <c r="DW326" s="96"/>
      <c r="DX326" s="96"/>
      <c r="DY326" s="96"/>
      <c r="DZ326" s="96"/>
      <c r="EA326" s="96"/>
      <c r="EB326" s="96"/>
      <c r="EC326" s="96"/>
      <c r="ED326" s="96"/>
      <c r="EE326" s="96"/>
      <c r="EF326" s="96"/>
      <c r="EG326" s="96"/>
      <c r="EH326" s="96"/>
      <c r="EI326" s="96"/>
      <c r="EJ326" s="96"/>
      <c r="EK326" s="96"/>
      <c r="EL326" s="96"/>
      <c r="EM326" s="96"/>
      <c r="EN326" s="96"/>
      <c r="EO326" s="96"/>
      <c r="EP326" s="96"/>
      <c r="EQ326" s="96"/>
      <c r="ER326" s="96"/>
      <c r="ES326" s="96"/>
      <c r="ET326" s="96"/>
      <c r="EU326" s="96"/>
      <c r="EV326" s="96"/>
      <c r="EW326" s="96"/>
      <c r="EX326" s="96"/>
      <c r="EY326" s="96"/>
      <c r="EZ326" s="96"/>
      <c r="FA326" s="96"/>
      <c r="FB326" s="96"/>
      <c r="FC326" s="96"/>
      <c r="FD326" s="96"/>
      <c r="FE326" s="96"/>
      <c r="FF326" s="96"/>
      <c r="FG326" s="96"/>
      <c r="FH326" s="96"/>
      <c r="FI326" s="96"/>
      <c r="FJ326" s="96"/>
      <c r="FK326" s="96"/>
      <c r="FL326" s="96"/>
      <c r="FM326" s="96"/>
      <c r="FN326" s="96"/>
      <c r="FO326" s="96"/>
      <c r="FP326" s="96"/>
      <c r="FQ326" s="96"/>
      <c r="FR326" s="96"/>
      <c r="FS326" s="96"/>
      <c r="FT326" s="96"/>
      <c r="FU326" s="96"/>
      <c r="FV326" s="96"/>
      <c r="FW326" s="96"/>
      <c r="FX326" s="96"/>
      <c r="FY326" s="96"/>
      <c r="FZ326" s="96"/>
      <c r="GA326" s="96"/>
      <c r="GB326" s="96"/>
      <c r="GC326" s="96"/>
      <c r="GD326" s="96"/>
      <c r="GE326" s="96"/>
      <c r="GF326" s="96"/>
      <c r="GG326" s="96"/>
      <c r="GH326" s="96"/>
      <c r="GI326" s="96"/>
      <c r="GJ326" s="96"/>
      <c r="GK326" s="96"/>
      <c r="GL326" s="96"/>
      <c r="GM326" s="96"/>
      <c r="GN326" s="96"/>
      <c r="GO326" s="96"/>
      <c r="GP326" s="96"/>
    </row>
    <row r="327" spans="1:198" ht="12" customHeight="1">
      <c r="A327" s="349"/>
      <c r="B327" s="350"/>
      <c r="C327" s="351"/>
      <c r="D327" s="352"/>
      <c r="E327" s="353"/>
      <c r="F327" s="388"/>
      <c r="G327" s="355"/>
      <c r="H327" s="170"/>
      <c r="I327" s="155" t="s">
        <v>32</v>
      </c>
      <c r="J327" s="199"/>
      <c r="K327" s="199"/>
      <c r="L327" s="199"/>
      <c r="M327" s="19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  <c r="X327" s="435"/>
      <c r="Y327" s="40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96"/>
      <c r="CB327" s="96"/>
      <c r="CC327" s="96"/>
      <c r="CD327" s="96"/>
      <c r="CE327" s="96"/>
      <c r="CF327" s="96"/>
      <c r="CG327" s="96"/>
      <c r="CH327" s="96"/>
      <c r="CI327" s="96"/>
      <c r="CJ327" s="96"/>
      <c r="CK327" s="96"/>
      <c r="CL327" s="96"/>
      <c r="CM327" s="96"/>
      <c r="CN327" s="96"/>
      <c r="CO327" s="96"/>
      <c r="CP327" s="96"/>
      <c r="CQ327" s="96"/>
      <c r="CR327" s="96"/>
      <c r="CS327" s="96"/>
      <c r="CT327" s="96"/>
      <c r="CU327" s="96"/>
      <c r="CV327" s="96"/>
      <c r="CW327" s="96"/>
      <c r="CX327" s="96"/>
      <c r="CY327" s="96"/>
      <c r="CZ327" s="96"/>
      <c r="DA327" s="96"/>
      <c r="DB327" s="96"/>
      <c r="DC327" s="96"/>
      <c r="DD327" s="96"/>
      <c r="DE327" s="96"/>
      <c r="DF327" s="96"/>
      <c r="DG327" s="96"/>
      <c r="DH327" s="96"/>
      <c r="DI327" s="96"/>
      <c r="DJ327" s="96"/>
      <c r="DK327" s="96"/>
      <c r="DL327" s="96"/>
      <c r="DM327" s="96"/>
      <c r="DN327" s="96"/>
      <c r="DO327" s="96"/>
      <c r="DP327" s="96"/>
      <c r="DQ327" s="96"/>
      <c r="DR327" s="96"/>
      <c r="DS327" s="96"/>
      <c r="DT327" s="96"/>
      <c r="DU327" s="96"/>
      <c r="DV327" s="96"/>
      <c r="DW327" s="96"/>
      <c r="DX327" s="96"/>
      <c r="DY327" s="96"/>
      <c r="DZ327" s="96"/>
      <c r="EA327" s="96"/>
      <c r="EB327" s="96"/>
      <c r="EC327" s="96"/>
      <c r="ED327" s="96"/>
      <c r="EE327" s="96"/>
      <c r="EF327" s="96"/>
      <c r="EG327" s="96"/>
      <c r="EH327" s="96"/>
      <c r="EI327" s="96"/>
      <c r="EJ327" s="96"/>
      <c r="EK327" s="96"/>
      <c r="EL327" s="96"/>
      <c r="EM327" s="96"/>
      <c r="EN327" s="96"/>
      <c r="EO327" s="96"/>
      <c r="EP327" s="96"/>
      <c r="EQ327" s="96"/>
      <c r="ER327" s="96"/>
      <c r="ES327" s="96"/>
      <c r="ET327" s="96"/>
      <c r="EU327" s="96"/>
      <c r="EV327" s="96"/>
      <c r="EW327" s="96"/>
      <c r="EX327" s="96"/>
      <c r="EY327" s="96"/>
      <c r="EZ327" s="96"/>
      <c r="FA327" s="96"/>
      <c r="FB327" s="96"/>
      <c r="FC327" s="96"/>
      <c r="FD327" s="96"/>
      <c r="FE327" s="96"/>
      <c r="FF327" s="96"/>
      <c r="FG327" s="96"/>
      <c r="FH327" s="96"/>
      <c r="FI327" s="96"/>
      <c r="FJ327" s="96"/>
      <c r="FK327" s="96"/>
      <c r="FL327" s="96"/>
      <c r="FM327" s="96"/>
      <c r="FN327" s="96"/>
      <c r="FO327" s="96"/>
      <c r="FP327" s="96"/>
      <c r="FQ327" s="96"/>
      <c r="FR327" s="96"/>
      <c r="FS327" s="96"/>
      <c r="FT327" s="96"/>
      <c r="FU327" s="96"/>
      <c r="FV327" s="96"/>
      <c r="FW327" s="96"/>
      <c r="FX327" s="96"/>
      <c r="FY327" s="96"/>
      <c r="FZ327" s="96"/>
      <c r="GA327" s="96"/>
      <c r="GB327" s="96"/>
      <c r="GC327" s="96"/>
      <c r="GD327" s="96"/>
      <c r="GE327" s="96"/>
      <c r="GF327" s="96"/>
      <c r="GG327" s="96"/>
      <c r="GH327" s="96"/>
      <c r="GI327" s="96"/>
      <c r="GJ327" s="96"/>
      <c r="GK327" s="96"/>
      <c r="GL327" s="96"/>
      <c r="GM327" s="96"/>
      <c r="GN327" s="96"/>
      <c r="GO327" s="96"/>
      <c r="GP327" s="96"/>
    </row>
    <row r="328" spans="1:198" ht="12" customHeight="1">
      <c r="A328" s="349"/>
      <c r="B328" s="350"/>
      <c r="C328" s="351"/>
      <c r="D328" s="352"/>
      <c r="E328" s="353"/>
      <c r="F328" s="388"/>
      <c r="G328" s="355"/>
      <c r="H328" s="170"/>
      <c r="I328" s="222" t="s">
        <v>26</v>
      </c>
      <c r="J328" s="162">
        <f>SUM(J324:J327)</f>
        <v>0</v>
      </c>
      <c r="K328" s="162">
        <f t="shared" ref="K328:W328" si="97">SUM(K324:K327)</f>
        <v>0</v>
      </c>
      <c r="L328" s="162">
        <f t="shared" si="97"/>
        <v>0</v>
      </c>
      <c r="M328" s="162">
        <f t="shared" si="97"/>
        <v>0</v>
      </c>
      <c r="N328" s="162">
        <f t="shared" si="97"/>
        <v>0</v>
      </c>
      <c r="O328" s="162">
        <f>SUM(O324:O327)</f>
        <v>0</v>
      </c>
      <c r="P328" s="162">
        <f>SUM(P324:P327)</f>
        <v>0</v>
      </c>
      <c r="Q328" s="162">
        <f t="shared" si="97"/>
        <v>200000</v>
      </c>
      <c r="R328" s="162">
        <f t="shared" si="97"/>
        <v>300000</v>
      </c>
      <c r="S328" s="162">
        <f t="shared" si="97"/>
        <v>0</v>
      </c>
      <c r="T328" s="162">
        <f t="shared" si="97"/>
        <v>0</v>
      </c>
      <c r="U328" s="162">
        <f t="shared" si="97"/>
        <v>0</v>
      </c>
      <c r="V328" s="162">
        <f t="shared" si="97"/>
        <v>0</v>
      </c>
      <c r="W328" s="162">
        <f t="shared" si="97"/>
        <v>0</v>
      </c>
      <c r="X328" s="435"/>
      <c r="Y328" s="40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96"/>
      <c r="CB328" s="96"/>
      <c r="CC328" s="96"/>
      <c r="CD328" s="96"/>
      <c r="CE328" s="96"/>
      <c r="CF328" s="96"/>
      <c r="CG328" s="96"/>
      <c r="CH328" s="96"/>
      <c r="CI328" s="96"/>
      <c r="CJ328" s="96"/>
      <c r="CK328" s="96"/>
      <c r="CL328" s="96"/>
      <c r="CM328" s="96"/>
      <c r="CN328" s="96"/>
      <c r="CO328" s="96"/>
      <c r="CP328" s="96"/>
      <c r="CQ328" s="96"/>
      <c r="CR328" s="96"/>
      <c r="CS328" s="96"/>
      <c r="CT328" s="96"/>
      <c r="CU328" s="96"/>
      <c r="CV328" s="96"/>
      <c r="CW328" s="96"/>
      <c r="CX328" s="96"/>
      <c r="CY328" s="96"/>
      <c r="CZ328" s="96"/>
      <c r="DA328" s="96"/>
      <c r="DB328" s="96"/>
      <c r="DC328" s="96"/>
      <c r="DD328" s="96"/>
      <c r="DE328" s="96"/>
      <c r="DF328" s="96"/>
      <c r="DG328" s="96"/>
      <c r="DH328" s="96"/>
      <c r="DI328" s="96"/>
      <c r="DJ328" s="96"/>
      <c r="DK328" s="96"/>
      <c r="DL328" s="96"/>
      <c r="DM328" s="96"/>
      <c r="DN328" s="96"/>
      <c r="DO328" s="96"/>
      <c r="DP328" s="96"/>
      <c r="DQ328" s="96"/>
      <c r="DR328" s="96"/>
      <c r="DS328" s="96"/>
      <c r="DT328" s="96"/>
      <c r="DU328" s="96"/>
      <c r="DV328" s="96"/>
      <c r="DW328" s="96"/>
      <c r="DX328" s="96"/>
      <c r="DY328" s="96"/>
      <c r="DZ328" s="96"/>
      <c r="EA328" s="96"/>
      <c r="EB328" s="96"/>
      <c r="EC328" s="96"/>
      <c r="ED328" s="96"/>
      <c r="EE328" s="96"/>
      <c r="EF328" s="96"/>
      <c r="EG328" s="96"/>
      <c r="EH328" s="96"/>
      <c r="EI328" s="96"/>
      <c r="EJ328" s="96"/>
      <c r="EK328" s="96"/>
      <c r="EL328" s="96"/>
      <c r="EM328" s="96"/>
      <c r="EN328" s="96"/>
      <c r="EO328" s="96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6"/>
      <c r="FL328" s="96"/>
      <c r="FM328" s="96"/>
      <c r="FN328" s="96"/>
      <c r="FO328" s="96"/>
      <c r="FP328" s="96"/>
      <c r="FQ328" s="96"/>
      <c r="FR328" s="96"/>
      <c r="FS328" s="96"/>
      <c r="FT328" s="96"/>
      <c r="FU328" s="96"/>
      <c r="FV328" s="96"/>
      <c r="FW328" s="96"/>
      <c r="FX328" s="96"/>
      <c r="FY328" s="96"/>
      <c r="FZ328" s="96"/>
      <c r="GA328" s="96"/>
      <c r="GB328" s="96"/>
      <c r="GC328" s="96"/>
      <c r="GD328" s="96"/>
      <c r="GE328" s="96"/>
      <c r="GF328" s="96"/>
      <c r="GG328" s="96"/>
      <c r="GH328" s="96"/>
      <c r="GI328" s="96"/>
      <c r="GJ328" s="96"/>
      <c r="GK328" s="96"/>
      <c r="GL328" s="96"/>
      <c r="GM328" s="96"/>
      <c r="GN328" s="96"/>
      <c r="GO328" s="96"/>
      <c r="GP328" s="96"/>
    </row>
    <row r="329" spans="1:198" ht="13.5" customHeight="1">
      <c r="A329" s="349">
        <v>22</v>
      </c>
      <c r="B329" s="397" t="s">
        <v>57</v>
      </c>
      <c r="C329" s="352">
        <v>2020</v>
      </c>
      <c r="D329" s="352">
        <v>2029</v>
      </c>
      <c r="E329" s="353" t="s">
        <v>265</v>
      </c>
      <c r="F329" s="388">
        <f>34563+X329</f>
        <v>834563</v>
      </c>
      <c r="G329" s="355">
        <v>60016</v>
      </c>
      <c r="H329" s="170">
        <v>6050</v>
      </c>
      <c r="I329" s="155" t="s">
        <v>28</v>
      </c>
      <c r="J329" s="164"/>
      <c r="K329" s="164">
        <v>34563</v>
      </c>
      <c r="L329" s="243">
        <v>0</v>
      </c>
      <c r="M329" s="243">
        <v>0</v>
      </c>
      <c r="N329" s="157"/>
      <c r="O329" s="157"/>
      <c r="P329" s="157"/>
      <c r="Q329" s="164">
        <v>350000</v>
      </c>
      <c r="R329" s="164">
        <v>450000</v>
      </c>
      <c r="S329" s="199"/>
      <c r="T329" s="199"/>
      <c r="U329" s="199"/>
      <c r="V329" s="199"/>
      <c r="W329" s="199"/>
      <c r="X329" s="435">
        <f>SUM(L333:W333)</f>
        <v>800000</v>
      </c>
      <c r="Y329" s="141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6"/>
      <c r="CS329" s="96"/>
      <c r="CT329" s="96"/>
      <c r="CU329" s="96"/>
      <c r="CV329" s="96"/>
      <c r="CW329" s="96"/>
      <c r="CX329" s="96"/>
      <c r="CY329" s="96"/>
      <c r="CZ329" s="96"/>
      <c r="DA329" s="96"/>
      <c r="DB329" s="96"/>
      <c r="DC329" s="96"/>
      <c r="DD329" s="96"/>
      <c r="DE329" s="96"/>
      <c r="DF329" s="96"/>
      <c r="DG329" s="96"/>
      <c r="DH329" s="96"/>
      <c r="DI329" s="96"/>
      <c r="DJ329" s="96"/>
      <c r="DK329" s="96"/>
      <c r="DL329" s="96"/>
      <c r="DM329" s="96"/>
      <c r="DN329" s="96"/>
      <c r="DO329" s="96"/>
      <c r="DP329" s="96"/>
      <c r="DQ329" s="96"/>
      <c r="DR329" s="96"/>
      <c r="DS329" s="96"/>
      <c r="DT329" s="96"/>
      <c r="DU329" s="96"/>
      <c r="DV329" s="96"/>
      <c r="DW329" s="96"/>
      <c r="DX329" s="96"/>
      <c r="DY329" s="96"/>
      <c r="DZ329" s="96"/>
      <c r="EA329" s="96"/>
      <c r="EB329" s="96"/>
      <c r="EC329" s="96"/>
      <c r="ED329" s="96"/>
      <c r="EE329" s="96"/>
      <c r="EF329" s="96"/>
      <c r="EG329" s="96"/>
      <c r="EH329" s="96"/>
      <c r="EI329" s="96"/>
      <c r="EJ329" s="96"/>
      <c r="EK329" s="96"/>
      <c r="EL329" s="96"/>
      <c r="EM329" s="96"/>
      <c r="EN329" s="96"/>
      <c r="EO329" s="96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6"/>
      <c r="FL329" s="96"/>
      <c r="FM329" s="96"/>
      <c r="FN329" s="96"/>
      <c r="FO329" s="96"/>
      <c r="FP329" s="96"/>
      <c r="FQ329" s="96"/>
      <c r="FR329" s="96"/>
      <c r="FS329" s="96"/>
      <c r="FT329" s="96"/>
      <c r="FU329" s="96"/>
      <c r="FV329" s="96"/>
      <c r="FW329" s="96"/>
      <c r="FX329" s="96"/>
      <c r="FY329" s="96"/>
      <c r="FZ329" s="96"/>
      <c r="GA329" s="96"/>
      <c r="GB329" s="96"/>
      <c r="GC329" s="96"/>
      <c r="GD329" s="96"/>
      <c r="GE329" s="96"/>
      <c r="GF329" s="96"/>
      <c r="GG329" s="96"/>
      <c r="GH329" s="96"/>
      <c r="GI329" s="96"/>
      <c r="GJ329" s="96"/>
      <c r="GK329" s="96"/>
      <c r="GL329" s="96"/>
      <c r="GM329" s="96"/>
      <c r="GN329" s="96"/>
      <c r="GO329" s="96"/>
      <c r="GP329" s="96"/>
    </row>
    <row r="330" spans="1:198" ht="13.5" customHeight="1">
      <c r="A330" s="349"/>
      <c r="B330" s="397"/>
      <c r="C330" s="352"/>
      <c r="D330" s="352"/>
      <c r="E330" s="353"/>
      <c r="F330" s="388"/>
      <c r="G330" s="355"/>
      <c r="H330" s="170"/>
      <c r="I330" s="155" t="s">
        <v>31</v>
      </c>
      <c r="J330" s="199"/>
      <c r="K330" s="199"/>
      <c r="L330" s="199"/>
      <c r="M330" s="199"/>
      <c r="N330" s="199"/>
      <c r="O330" s="199"/>
      <c r="P330" s="199"/>
      <c r="Q330" s="199"/>
      <c r="R330" s="199"/>
      <c r="S330" s="199"/>
      <c r="T330" s="199"/>
      <c r="U330" s="199"/>
      <c r="V330" s="199"/>
      <c r="W330" s="199"/>
      <c r="X330" s="435"/>
      <c r="Y330" s="40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96"/>
      <c r="CB330" s="96"/>
      <c r="CC330" s="96"/>
      <c r="CD330" s="96"/>
      <c r="CE330" s="96"/>
      <c r="CF330" s="96"/>
      <c r="CG330" s="96"/>
      <c r="CH330" s="96"/>
      <c r="CI330" s="96"/>
      <c r="CJ330" s="96"/>
      <c r="CK330" s="96"/>
      <c r="CL330" s="96"/>
      <c r="CM330" s="96"/>
      <c r="CN330" s="96"/>
      <c r="CO330" s="96"/>
      <c r="CP330" s="96"/>
      <c r="CQ330" s="96"/>
      <c r="CR330" s="96"/>
      <c r="CS330" s="96"/>
      <c r="CT330" s="96"/>
      <c r="CU330" s="96"/>
      <c r="CV330" s="96"/>
      <c r="CW330" s="96"/>
      <c r="CX330" s="96"/>
      <c r="CY330" s="96"/>
      <c r="CZ330" s="96"/>
      <c r="DA330" s="96"/>
      <c r="DB330" s="96"/>
      <c r="DC330" s="96"/>
      <c r="DD330" s="96"/>
      <c r="DE330" s="96"/>
      <c r="DF330" s="96"/>
      <c r="DG330" s="96"/>
      <c r="DH330" s="96"/>
      <c r="DI330" s="96"/>
      <c r="DJ330" s="96"/>
      <c r="DK330" s="96"/>
      <c r="DL330" s="96"/>
      <c r="DM330" s="96"/>
      <c r="DN330" s="96"/>
      <c r="DO330" s="96"/>
      <c r="DP330" s="96"/>
      <c r="DQ330" s="96"/>
      <c r="DR330" s="96"/>
      <c r="DS330" s="96"/>
      <c r="DT330" s="96"/>
      <c r="DU330" s="96"/>
      <c r="DV330" s="96"/>
      <c r="DW330" s="96"/>
      <c r="DX330" s="96"/>
      <c r="DY330" s="96"/>
      <c r="DZ330" s="96"/>
      <c r="EA330" s="96"/>
      <c r="EB330" s="96"/>
      <c r="EC330" s="96"/>
      <c r="ED330" s="96"/>
      <c r="EE330" s="96"/>
      <c r="EF330" s="96"/>
      <c r="EG330" s="96"/>
      <c r="EH330" s="96"/>
      <c r="EI330" s="96"/>
      <c r="EJ330" s="96"/>
      <c r="EK330" s="96"/>
      <c r="EL330" s="96"/>
      <c r="EM330" s="96"/>
      <c r="EN330" s="96"/>
      <c r="EO330" s="96"/>
      <c r="EP330" s="96"/>
      <c r="EQ330" s="96"/>
      <c r="ER330" s="96"/>
      <c r="ES330" s="96"/>
      <c r="ET330" s="96"/>
      <c r="EU330" s="96"/>
      <c r="EV330" s="96"/>
      <c r="EW330" s="96"/>
      <c r="EX330" s="96"/>
      <c r="EY330" s="96"/>
      <c r="EZ330" s="96"/>
      <c r="FA330" s="96"/>
      <c r="FB330" s="96"/>
      <c r="FC330" s="96"/>
      <c r="FD330" s="96"/>
      <c r="FE330" s="96"/>
      <c r="FF330" s="96"/>
      <c r="FG330" s="96"/>
      <c r="FH330" s="96"/>
      <c r="FI330" s="96"/>
      <c r="FJ330" s="96"/>
      <c r="FK330" s="96"/>
      <c r="FL330" s="96"/>
      <c r="FM330" s="96"/>
      <c r="FN330" s="96"/>
      <c r="FO330" s="96"/>
      <c r="FP330" s="96"/>
      <c r="FQ330" s="96"/>
      <c r="FR330" s="96"/>
      <c r="FS330" s="96"/>
      <c r="FT330" s="96"/>
      <c r="FU330" s="96"/>
      <c r="FV330" s="96"/>
      <c r="FW330" s="96"/>
      <c r="FX330" s="96"/>
      <c r="FY330" s="96"/>
      <c r="FZ330" s="96"/>
      <c r="GA330" s="96"/>
      <c r="GB330" s="96"/>
      <c r="GC330" s="96"/>
      <c r="GD330" s="96"/>
      <c r="GE330" s="96"/>
      <c r="GF330" s="96"/>
      <c r="GG330" s="96"/>
      <c r="GH330" s="96"/>
      <c r="GI330" s="96"/>
      <c r="GJ330" s="96"/>
      <c r="GK330" s="96"/>
      <c r="GL330" s="96"/>
      <c r="GM330" s="96"/>
      <c r="GN330" s="96"/>
      <c r="GO330" s="96"/>
      <c r="GP330" s="96"/>
    </row>
    <row r="331" spans="1:198" ht="13.5" customHeight="1">
      <c r="A331" s="349"/>
      <c r="B331" s="397"/>
      <c r="C331" s="352"/>
      <c r="D331" s="352"/>
      <c r="E331" s="353"/>
      <c r="F331" s="388"/>
      <c r="G331" s="355"/>
      <c r="H331" s="170"/>
      <c r="I331" s="155" t="s">
        <v>30</v>
      </c>
      <c r="J331" s="199"/>
      <c r="K331" s="199"/>
      <c r="L331" s="199"/>
      <c r="M331" s="199"/>
      <c r="N331" s="199"/>
      <c r="O331" s="199"/>
      <c r="P331" s="199"/>
      <c r="Q331" s="199"/>
      <c r="R331" s="199"/>
      <c r="S331" s="199"/>
      <c r="T331" s="199"/>
      <c r="U331" s="199"/>
      <c r="V331" s="199"/>
      <c r="W331" s="199"/>
      <c r="X331" s="435"/>
      <c r="Y331" s="40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96"/>
      <c r="CB331" s="96"/>
      <c r="CC331" s="96"/>
      <c r="CD331" s="96"/>
      <c r="CE331" s="96"/>
      <c r="CF331" s="96"/>
      <c r="CG331" s="96"/>
      <c r="CH331" s="96"/>
      <c r="CI331" s="96"/>
      <c r="CJ331" s="96"/>
      <c r="CK331" s="96"/>
      <c r="CL331" s="96"/>
      <c r="CM331" s="96"/>
      <c r="CN331" s="96"/>
      <c r="CO331" s="96"/>
      <c r="CP331" s="96"/>
      <c r="CQ331" s="96"/>
      <c r="CR331" s="96"/>
      <c r="CS331" s="96"/>
      <c r="CT331" s="96"/>
      <c r="CU331" s="96"/>
      <c r="CV331" s="96"/>
      <c r="CW331" s="96"/>
      <c r="CX331" s="96"/>
      <c r="CY331" s="96"/>
      <c r="CZ331" s="96"/>
      <c r="DA331" s="96"/>
      <c r="DB331" s="96"/>
      <c r="DC331" s="96"/>
      <c r="DD331" s="96"/>
      <c r="DE331" s="96"/>
      <c r="DF331" s="96"/>
      <c r="DG331" s="96"/>
      <c r="DH331" s="96"/>
      <c r="DI331" s="96"/>
      <c r="DJ331" s="96"/>
      <c r="DK331" s="96"/>
      <c r="DL331" s="96"/>
      <c r="DM331" s="96"/>
      <c r="DN331" s="96"/>
      <c r="DO331" s="96"/>
      <c r="DP331" s="96"/>
      <c r="DQ331" s="96"/>
      <c r="DR331" s="96"/>
      <c r="DS331" s="96"/>
      <c r="DT331" s="96"/>
      <c r="DU331" s="96"/>
      <c r="DV331" s="96"/>
      <c r="DW331" s="96"/>
      <c r="DX331" s="96"/>
      <c r="DY331" s="96"/>
      <c r="DZ331" s="96"/>
      <c r="EA331" s="96"/>
      <c r="EB331" s="96"/>
      <c r="EC331" s="96"/>
      <c r="ED331" s="96"/>
      <c r="EE331" s="96"/>
      <c r="EF331" s="96"/>
      <c r="EG331" s="96"/>
      <c r="EH331" s="96"/>
      <c r="EI331" s="96"/>
      <c r="EJ331" s="96"/>
      <c r="EK331" s="96"/>
      <c r="EL331" s="96"/>
      <c r="EM331" s="96"/>
      <c r="EN331" s="96"/>
      <c r="EO331" s="96"/>
      <c r="EP331" s="96"/>
      <c r="EQ331" s="96"/>
      <c r="ER331" s="96"/>
      <c r="ES331" s="96"/>
      <c r="ET331" s="96"/>
      <c r="EU331" s="96"/>
      <c r="EV331" s="96"/>
      <c r="EW331" s="96"/>
      <c r="EX331" s="96"/>
      <c r="EY331" s="96"/>
      <c r="EZ331" s="96"/>
      <c r="FA331" s="96"/>
      <c r="FB331" s="96"/>
      <c r="FC331" s="96"/>
      <c r="FD331" s="96"/>
      <c r="FE331" s="96"/>
      <c r="FF331" s="96"/>
      <c r="FG331" s="96"/>
      <c r="FH331" s="96"/>
      <c r="FI331" s="96"/>
      <c r="FJ331" s="96"/>
      <c r="FK331" s="96"/>
      <c r="FL331" s="96"/>
      <c r="FM331" s="96"/>
      <c r="FN331" s="96"/>
      <c r="FO331" s="96"/>
      <c r="FP331" s="96"/>
      <c r="FQ331" s="96"/>
      <c r="FR331" s="96"/>
      <c r="FS331" s="96"/>
      <c r="FT331" s="96"/>
      <c r="FU331" s="96"/>
      <c r="FV331" s="96"/>
      <c r="FW331" s="96"/>
      <c r="FX331" s="96"/>
      <c r="FY331" s="96"/>
      <c r="FZ331" s="96"/>
      <c r="GA331" s="96"/>
      <c r="GB331" s="96"/>
      <c r="GC331" s="96"/>
      <c r="GD331" s="96"/>
      <c r="GE331" s="96"/>
      <c r="GF331" s="96"/>
      <c r="GG331" s="96"/>
      <c r="GH331" s="96"/>
      <c r="GI331" s="96"/>
      <c r="GJ331" s="96"/>
      <c r="GK331" s="96"/>
      <c r="GL331" s="96"/>
      <c r="GM331" s="96"/>
      <c r="GN331" s="96"/>
      <c r="GO331" s="96"/>
      <c r="GP331" s="96"/>
    </row>
    <row r="332" spans="1:198" ht="13.5" customHeight="1">
      <c r="A332" s="349"/>
      <c r="B332" s="397"/>
      <c r="C332" s="352"/>
      <c r="D332" s="352"/>
      <c r="E332" s="353"/>
      <c r="F332" s="388"/>
      <c r="G332" s="355"/>
      <c r="H332" s="170"/>
      <c r="I332" s="155" t="s">
        <v>32</v>
      </c>
      <c r="J332" s="199"/>
      <c r="K332" s="199"/>
      <c r="L332" s="199"/>
      <c r="M332" s="199"/>
      <c r="N332" s="199"/>
      <c r="O332" s="199"/>
      <c r="P332" s="199"/>
      <c r="Q332" s="199"/>
      <c r="R332" s="199"/>
      <c r="S332" s="199"/>
      <c r="T332" s="199"/>
      <c r="U332" s="199"/>
      <c r="V332" s="199"/>
      <c r="W332" s="199"/>
      <c r="X332" s="435"/>
      <c r="Y332" s="40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6"/>
      <c r="CS332" s="96"/>
      <c r="CT332" s="96"/>
      <c r="CU332" s="96"/>
      <c r="CV332" s="96"/>
      <c r="CW332" s="96"/>
      <c r="CX332" s="96"/>
      <c r="CY332" s="96"/>
      <c r="CZ332" s="96"/>
      <c r="DA332" s="96"/>
      <c r="DB332" s="96"/>
      <c r="DC332" s="96"/>
      <c r="DD332" s="96"/>
      <c r="DE332" s="96"/>
      <c r="DF332" s="96"/>
      <c r="DG332" s="96"/>
      <c r="DH332" s="96"/>
      <c r="DI332" s="96"/>
      <c r="DJ332" s="96"/>
      <c r="DK332" s="96"/>
      <c r="DL332" s="96"/>
      <c r="DM332" s="96"/>
      <c r="DN332" s="96"/>
      <c r="DO332" s="96"/>
      <c r="DP332" s="96"/>
      <c r="DQ332" s="96"/>
      <c r="DR332" s="96"/>
      <c r="DS332" s="96"/>
      <c r="DT332" s="96"/>
      <c r="DU332" s="96"/>
      <c r="DV332" s="96"/>
      <c r="DW332" s="96"/>
      <c r="DX332" s="96"/>
      <c r="DY332" s="96"/>
      <c r="DZ332" s="96"/>
      <c r="EA332" s="96"/>
      <c r="EB332" s="96"/>
      <c r="EC332" s="96"/>
      <c r="ED332" s="96"/>
      <c r="EE332" s="96"/>
      <c r="EF332" s="96"/>
      <c r="EG332" s="96"/>
      <c r="EH332" s="96"/>
      <c r="EI332" s="96"/>
      <c r="EJ332" s="96"/>
      <c r="EK332" s="96"/>
      <c r="EL332" s="96"/>
      <c r="EM332" s="96"/>
      <c r="EN332" s="96"/>
      <c r="EO332" s="96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6"/>
      <c r="FL332" s="96"/>
      <c r="FM332" s="96"/>
      <c r="FN332" s="96"/>
      <c r="FO332" s="96"/>
      <c r="FP332" s="96"/>
      <c r="FQ332" s="96"/>
      <c r="FR332" s="96"/>
      <c r="FS332" s="96"/>
      <c r="FT332" s="96"/>
      <c r="FU332" s="96"/>
      <c r="FV332" s="96"/>
      <c r="FW332" s="96"/>
      <c r="FX332" s="96"/>
      <c r="FY332" s="96"/>
      <c r="FZ332" s="96"/>
      <c r="GA332" s="96"/>
      <c r="GB332" s="96"/>
      <c r="GC332" s="96"/>
      <c r="GD332" s="96"/>
      <c r="GE332" s="96"/>
      <c r="GF332" s="96"/>
      <c r="GG332" s="96"/>
      <c r="GH332" s="96"/>
      <c r="GI332" s="96"/>
      <c r="GJ332" s="96"/>
      <c r="GK332" s="96"/>
      <c r="GL332" s="96"/>
      <c r="GM332" s="96"/>
      <c r="GN332" s="96"/>
      <c r="GO332" s="96"/>
      <c r="GP332" s="96"/>
    </row>
    <row r="333" spans="1:198" ht="12.75" customHeight="1">
      <c r="A333" s="349"/>
      <c r="B333" s="397"/>
      <c r="C333" s="352"/>
      <c r="D333" s="352"/>
      <c r="E333" s="353"/>
      <c r="F333" s="388"/>
      <c r="G333" s="355"/>
      <c r="H333" s="170"/>
      <c r="I333" s="222" t="s">
        <v>26</v>
      </c>
      <c r="J333" s="162">
        <f>J329+J330+J331+J332</f>
        <v>0</v>
      </c>
      <c r="K333" s="162">
        <f t="shared" ref="K333:R333" si="98">K329+K330+K331+K332</f>
        <v>34563</v>
      </c>
      <c r="L333" s="162">
        <f t="shared" si="98"/>
        <v>0</v>
      </c>
      <c r="M333" s="162">
        <f t="shared" si="98"/>
        <v>0</v>
      </c>
      <c r="N333" s="162">
        <f t="shared" si="98"/>
        <v>0</v>
      </c>
      <c r="O333" s="162">
        <f t="shared" si="98"/>
        <v>0</v>
      </c>
      <c r="P333" s="162">
        <f t="shared" si="98"/>
        <v>0</v>
      </c>
      <c r="Q333" s="162">
        <f t="shared" si="98"/>
        <v>350000</v>
      </c>
      <c r="R333" s="162">
        <f t="shared" si="98"/>
        <v>450000</v>
      </c>
      <c r="S333" s="162"/>
      <c r="T333" s="162"/>
      <c r="U333" s="162"/>
      <c r="V333" s="162"/>
      <c r="W333" s="162"/>
      <c r="X333" s="435"/>
      <c r="Y333" s="40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6"/>
      <c r="CS333" s="96"/>
      <c r="CT333" s="96"/>
      <c r="CU333" s="96"/>
      <c r="CV333" s="96"/>
      <c r="CW333" s="96"/>
      <c r="CX333" s="96"/>
      <c r="CY333" s="96"/>
      <c r="CZ333" s="96"/>
      <c r="DA333" s="96"/>
      <c r="DB333" s="96"/>
      <c r="DC333" s="96"/>
      <c r="DD333" s="96"/>
      <c r="DE333" s="96"/>
      <c r="DF333" s="96"/>
      <c r="DG333" s="96"/>
      <c r="DH333" s="96"/>
      <c r="DI333" s="96"/>
      <c r="DJ333" s="96"/>
      <c r="DK333" s="96"/>
      <c r="DL333" s="96"/>
      <c r="DM333" s="96"/>
      <c r="DN333" s="96"/>
      <c r="DO333" s="96"/>
      <c r="DP333" s="96"/>
      <c r="DQ333" s="96"/>
      <c r="DR333" s="96"/>
      <c r="DS333" s="96"/>
      <c r="DT333" s="96"/>
      <c r="DU333" s="96"/>
      <c r="DV333" s="96"/>
      <c r="DW333" s="96"/>
      <c r="DX333" s="96"/>
      <c r="DY333" s="96"/>
      <c r="DZ333" s="96"/>
      <c r="EA333" s="96"/>
      <c r="EB333" s="96"/>
      <c r="EC333" s="96"/>
      <c r="ED333" s="96"/>
      <c r="EE333" s="96"/>
      <c r="EF333" s="96"/>
      <c r="EG333" s="96"/>
      <c r="EH333" s="96"/>
      <c r="EI333" s="96"/>
      <c r="EJ333" s="96"/>
      <c r="EK333" s="96"/>
      <c r="EL333" s="96"/>
      <c r="EM333" s="96"/>
      <c r="EN333" s="96"/>
      <c r="EO333" s="96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6"/>
      <c r="FL333" s="96"/>
      <c r="FM333" s="96"/>
      <c r="FN333" s="96"/>
      <c r="FO333" s="96"/>
      <c r="FP333" s="96"/>
      <c r="FQ333" s="96"/>
      <c r="FR333" s="96"/>
      <c r="FS333" s="96"/>
      <c r="FT333" s="96"/>
      <c r="FU333" s="96"/>
      <c r="FV333" s="96"/>
      <c r="FW333" s="96"/>
      <c r="FX333" s="96"/>
      <c r="FY333" s="96"/>
      <c r="FZ333" s="96"/>
      <c r="GA333" s="96"/>
      <c r="GB333" s="96"/>
      <c r="GC333" s="96"/>
      <c r="GD333" s="96"/>
      <c r="GE333" s="96"/>
      <c r="GF333" s="96"/>
      <c r="GG333" s="96"/>
      <c r="GH333" s="96"/>
      <c r="GI333" s="96"/>
      <c r="GJ333" s="96"/>
      <c r="GK333" s="96"/>
      <c r="GL333" s="96"/>
      <c r="GM333" s="96"/>
      <c r="GN333" s="96"/>
      <c r="GO333" s="96"/>
      <c r="GP333" s="96"/>
    </row>
    <row r="334" spans="1:198" ht="12.75" customHeight="1">
      <c r="A334" s="349">
        <v>23</v>
      </c>
      <c r="B334" s="397" t="s">
        <v>58</v>
      </c>
      <c r="C334" s="351">
        <v>2021</v>
      </c>
      <c r="D334" s="352">
        <v>2031</v>
      </c>
      <c r="E334" s="353" t="s">
        <v>265</v>
      </c>
      <c r="F334" s="388">
        <f>80505+X334</f>
        <v>830505</v>
      </c>
      <c r="G334" s="383">
        <v>60016</v>
      </c>
      <c r="H334" s="170">
        <v>6050</v>
      </c>
      <c r="I334" s="155" t="s">
        <v>28</v>
      </c>
      <c r="J334" s="164"/>
      <c r="K334" s="167"/>
      <c r="L334" s="157"/>
      <c r="M334" s="157"/>
      <c r="O334" s="164"/>
      <c r="P334" s="164"/>
      <c r="Q334" s="164">
        <v>0</v>
      </c>
      <c r="R334" s="157">
        <v>0</v>
      </c>
      <c r="S334" s="164">
        <v>350000</v>
      </c>
      <c r="T334" s="164">
        <v>400000</v>
      </c>
      <c r="U334" s="157"/>
      <c r="V334" s="157"/>
      <c r="W334" s="157"/>
      <c r="X334" s="435">
        <f>SUM(L338:W338)</f>
        <v>750000</v>
      </c>
      <c r="Y334" s="141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  <c r="BX334" s="96"/>
      <c r="BY334" s="96"/>
      <c r="BZ334" s="96"/>
      <c r="CA334" s="96"/>
      <c r="CB334" s="96"/>
      <c r="CC334" s="96"/>
      <c r="CD334" s="96"/>
      <c r="CE334" s="96"/>
      <c r="CF334" s="96"/>
      <c r="CG334" s="96"/>
      <c r="CH334" s="96"/>
      <c r="CI334" s="96"/>
      <c r="CJ334" s="96"/>
      <c r="CK334" s="96"/>
      <c r="CL334" s="96"/>
      <c r="CM334" s="96"/>
      <c r="CN334" s="96"/>
      <c r="CO334" s="96"/>
      <c r="CP334" s="96"/>
      <c r="CQ334" s="96"/>
      <c r="CR334" s="96"/>
      <c r="CS334" s="96"/>
      <c r="CT334" s="96"/>
      <c r="CU334" s="96"/>
      <c r="CV334" s="96"/>
      <c r="CW334" s="96"/>
      <c r="CX334" s="96"/>
      <c r="CY334" s="96"/>
      <c r="CZ334" s="96"/>
      <c r="DA334" s="96"/>
      <c r="DB334" s="96"/>
      <c r="DC334" s="96"/>
      <c r="DD334" s="96"/>
      <c r="DE334" s="96"/>
      <c r="DF334" s="96"/>
      <c r="DG334" s="96"/>
      <c r="DH334" s="96"/>
      <c r="DI334" s="96"/>
      <c r="DJ334" s="96"/>
      <c r="DK334" s="96"/>
      <c r="DL334" s="96"/>
      <c r="DM334" s="96"/>
      <c r="DN334" s="96"/>
      <c r="DO334" s="96"/>
      <c r="DP334" s="96"/>
      <c r="DQ334" s="96"/>
      <c r="DR334" s="96"/>
      <c r="DS334" s="96"/>
      <c r="DT334" s="96"/>
      <c r="DU334" s="96"/>
      <c r="DV334" s="96"/>
      <c r="DW334" s="96"/>
      <c r="DX334" s="96"/>
      <c r="DY334" s="96"/>
      <c r="DZ334" s="96"/>
      <c r="EA334" s="96"/>
      <c r="EB334" s="96"/>
      <c r="EC334" s="96"/>
      <c r="ED334" s="96"/>
      <c r="EE334" s="96"/>
      <c r="EF334" s="96"/>
      <c r="EG334" s="96"/>
      <c r="EH334" s="96"/>
      <c r="EI334" s="96"/>
      <c r="EJ334" s="96"/>
      <c r="EK334" s="96"/>
      <c r="EL334" s="96"/>
      <c r="EM334" s="96"/>
      <c r="EN334" s="96"/>
      <c r="EO334" s="96"/>
      <c r="EP334" s="96"/>
      <c r="EQ334" s="96"/>
      <c r="ER334" s="96"/>
      <c r="ES334" s="96"/>
      <c r="ET334" s="96"/>
      <c r="EU334" s="96"/>
      <c r="EV334" s="96"/>
      <c r="EW334" s="96"/>
      <c r="EX334" s="96"/>
      <c r="EY334" s="96"/>
      <c r="EZ334" s="96"/>
      <c r="FA334" s="96"/>
      <c r="FB334" s="96"/>
      <c r="FC334" s="96"/>
      <c r="FD334" s="96"/>
      <c r="FE334" s="96"/>
      <c r="FF334" s="96"/>
      <c r="FG334" s="96"/>
      <c r="FH334" s="96"/>
      <c r="FI334" s="96"/>
      <c r="FJ334" s="96"/>
      <c r="FK334" s="96"/>
      <c r="FL334" s="96"/>
      <c r="FM334" s="96"/>
      <c r="FN334" s="96"/>
      <c r="FO334" s="96"/>
      <c r="FP334" s="96"/>
      <c r="FQ334" s="96"/>
      <c r="FR334" s="96"/>
      <c r="FS334" s="96"/>
      <c r="FT334" s="96"/>
      <c r="FU334" s="96"/>
      <c r="FV334" s="96"/>
      <c r="FW334" s="96"/>
      <c r="FX334" s="96"/>
      <c r="FY334" s="96"/>
      <c r="FZ334" s="96"/>
      <c r="GA334" s="96"/>
      <c r="GB334" s="96"/>
      <c r="GC334" s="96"/>
      <c r="GD334" s="96"/>
      <c r="GE334" s="96"/>
      <c r="GF334" s="96"/>
      <c r="GG334" s="96"/>
      <c r="GH334" s="96"/>
      <c r="GI334" s="96"/>
      <c r="GJ334" s="96"/>
      <c r="GK334" s="96"/>
      <c r="GL334" s="96"/>
      <c r="GM334" s="96"/>
      <c r="GN334" s="96"/>
      <c r="GO334" s="96"/>
      <c r="GP334" s="96"/>
    </row>
    <row r="335" spans="1:198" ht="12.75" customHeight="1">
      <c r="A335" s="349"/>
      <c r="B335" s="397"/>
      <c r="C335" s="351"/>
      <c r="D335" s="352"/>
      <c r="E335" s="353"/>
      <c r="F335" s="388"/>
      <c r="G335" s="383"/>
      <c r="H335" s="170"/>
      <c r="I335" s="155" t="s">
        <v>31</v>
      </c>
      <c r="J335" s="199"/>
      <c r="K335" s="199"/>
      <c r="L335" s="199"/>
      <c r="M335" s="199"/>
      <c r="N335" s="199"/>
      <c r="O335" s="199"/>
      <c r="P335" s="199"/>
      <c r="Q335" s="199"/>
      <c r="R335" s="199"/>
      <c r="S335" s="199"/>
      <c r="T335" s="199"/>
      <c r="U335" s="199"/>
      <c r="V335" s="199"/>
      <c r="W335" s="199"/>
      <c r="X335" s="435"/>
      <c r="Y335" s="40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  <c r="BX335" s="96"/>
      <c r="BY335" s="96"/>
      <c r="BZ335" s="96"/>
      <c r="CA335" s="96"/>
      <c r="CB335" s="96"/>
      <c r="CC335" s="96"/>
      <c r="CD335" s="96"/>
      <c r="CE335" s="96"/>
      <c r="CF335" s="96"/>
      <c r="CG335" s="96"/>
      <c r="CH335" s="96"/>
      <c r="CI335" s="96"/>
      <c r="CJ335" s="96"/>
      <c r="CK335" s="96"/>
      <c r="CL335" s="96"/>
      <c r="CM335" s="96"/>
      <c r="CN335" s="96"/>
      <c r="CO335" s="96"/>
      <c r="CP335" s="96"/>
      <c r="CQ335" s="96"/>
      <c r="CR335" s="96"/>
      <c r="CS335" s="96"/>
      <c r="CT335" s="96"/>
      <c r="CU335" s="96"/>
      <c r="CV335" s="96"/>
      <c r="CW335" s="96"/>
      <c r="CX335" s="96"/>
      <c r="CY335" s="96"/>
      <c r="CZ335" s="96"/>
      <c r="DA335" s="96"/>
      <c r="DB335" s="96"/>
      <c r="DC335" s="96"/>
      <c r="DD335" s="96"/>
      <c r="DE335" s="96"/>
      <c r="DF335" s="96"/>
      <c r="DG335" s="96"/>
      <c r="DH335" s="96"/>
      <c r="DI335" s="96"/>
      <c r="DJ335" s="96"/>
      <c r="DK335" s="96"/>
      <c r="DL335" s="96"/>
      <c r="DM335" s="96"/>
      <c r="DN335" s="96"/>
      <c r="DO335" s="96"/>
      <c r="DP335" s="96"/>
      <c r="DQ335" s="96"/>
      <c r="DR335" s="96"/>
      <c r="DS335" s="96"/>
      <c r="DT335" s="96"/>
      <c r="DU335" s="96"/>
      <c r="DV335" s="96"/>
      <c r="DW335" s="96"/>
      <c r="DX335" s="96"/>
      <c r="DY335" s="96"/>
      <c r="DZ335" s="96"/>
      <c r="EA335" s="96"/>
      <c r="EB335" s="96"/>
      <c r="EC335" s="96"/>
      <c r="ED335" s="96"/>
      <c r="EE335" s="96"/>
      <c r="EF335" s="96"/>
      <c r="EG335" s="96"/>
      <c r="EH335" s="96"/>
      <c r="EI335" s="96"/>
      <c r="EJ335" s="96"/>
      <c r="EK335" s="96"/>
      <c r="EL335" s="96"/>
      <c r="EM335" s="96"/>
      <c r="EN335" s="96"/>
      <c r="EO335" s="96"/>
      <c r="EP335" s="96"/>
      <c r="EQ335" s="96"/>
      <c r="ER335" s="96"/>
      <c r="ES335" s="96"/>
      <c r="ET335" s="96"/>
      <c r="EU335" s="96"/>
      <c r="EV335" s="96"/>
      <c r="EW335" s="96"/>
      <c r="EX335" s="96"/>
      <c r="EY335" s="96"/>
      <c r="EZ335" s="96"/>
      <c r="FA335" s="96"/>
      <c r="FB335" s="96"/>
      <c r="FC335" s="96"/>
      <c r="FD335" s="96"/>
      <c r="FE335" s="96"/>
      <c r="FF335" s="96"/>
      <c r="FG335" s="96"/>
      <c r="FH335" s="96"/>
      <c r="FI335" s="96"/>
      <c r="FJ335" s="96"/>
      <c r="FK335" s="96"/>
      <c r="FL335" s="96"/>
      <c r="FM335" s="96"/>
      <c r="FN335" s="96"/>
      <c r="FO335" s="96"/>
      <c r="FP335" s="96"/>
      <c r="FQ335" s="96"/>
      <c r="FR335" s="96"/>
      <c r="FS335" s="96"/>
      <c r="FT335" s="96"/>
      <c r="FU335" s="96"/>
      <c r="FV335" s="96"/>
      <c r="FW335" s="96"/>
      <c r="FX335" s="96"/>
      <c r="FY335" s="96"/>
      <c r="FZ335" s="96"/>
      <c r="GA335" s="96"/>
      <c r="GB335" s="96"/>
      <c r="GC335" s="96"/>
      <c r="GD335" s="96"/>
      <c r="GE335" s="96"/>
      <c r="GF335" s="96"/>
      <c r="GG335" s="96"/>
      <c r="GH335" s="96"/>
      <c r="GI335" s="96"/>
      <c r="GJ335" s="96"/>
      <c r="GK335" s="96"/>
      <c r="GL335" s="96"/>
      <c r="GM335" s="96"/>
      <c r="GN335" s="96"/>
      <c r="GO335" s="96"/>
      <c r="GP335" s="96"/>
    </row>
    <row r="336" spans="1:198" ht="12.75" customHeight="1">
      <c r="A336" s="349"/>
      <c r="B336" s="397"/>
      <c r="C336" s="351"/>
      <c r="D336" s="352"/>
      <c r="E336" s="353"/>
      <c r="F336" s="388"/>
      <c r="G336" s="383"/>
      <c r="H336" s="170"/>
      <c r="I336" s="155" t="s">
        <v>30</v>
      </c>
      <c r="J336" s="199"/>
      <c r="K336" s="199"/>
      <c r="L336" s="199"/>
      <c r="M336" s="199"/>
      <c r="N336" s="199"/>
      <c r="O336" s="199"/>
      <c r="P336" s="199"/>
      <c r="Q336" s="199"/>
      <c r="R336" s="199"/>
      <c r="S336" s="199"/>
      <c r="T336" s="199"/>
      <c r="U336" s="199"/>
      <c r="V336" s="199"/>
      <c r="W336" s="199"/>
      <c r="X336" s="435"/>
      <c r="Y336" s="40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6"/>
      <c r="CS336" s="96"/>
      <c r="CT336" s="96"/>
      <c r="CU336" s="96"/>
      <c r="CV336" s="96"/>
      <c r="CW336" s="96"/>
      <c r="CX336" s="96"/>
      <c r="CY336" s="96"/>
      <c r="CZ336" s="96"/>
      <c r="DA336" s="96"/>
      <c r="DB336" s="96"/>
      <c r="DC336" s="96"/>
      <c r="DD336" s="96"/>
      <c r="DE336" s="96"/>
      <c r="DF336" s="96"/>
      <c r="DG336" s="96"/>
      <c r="DH336" s="96"/>
      <c r="DI336" s="96"/>
      <c r="DJ336" s="96"/>
      <c r="DK336" s="96"/>
      <c r="DL336" s="96"/>
      <c r="DM336" s="96"/>
      <c r="DN336" s="96"/>
      <c r="DO336" s="96"/>
      <c r="DP336" s="96"/>
      <c r="DQ336" s="96"/>
      <c r="DR336" s="96"/>
      <c r="DS336" s="96"/>
      <c r="DT336" s="96"/>
      <c r="DU336" s="96"/>
      <c r="DV336" s="96"/>
      <c r="DW336" s="96"/>
      <c r="DX336" s="96"/>
      <c r="DY336" s="96"/>
      <c r="DZ336" s="96"/>
      <c r="EA336" s="96"/>
      <c r="EB336" s="96"/>
      <c r="EC336" s="96"/>
      <c r="ED336" s="96"/>
      <c r="EE336" s="96"/>
      <c r="EF336" s="96"/>
      <c r="EG336" s="96"/>
      <c r="EH336" s="96"/>
      <c r="EI336" s="96"/>
      <c r="EJ336" s="96"/>
      <c r="EK336" s="96"/>
      <c r="EL336" s="96"/>
      <c r="EM336" s="96"/>
      <c r="EN336" s="96"/>
      <c r="EO336" s="96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6"/>
      <c r="FL336" s="96"/>
      <c r="FM336" s="96"/>
      <c r="FN336" s="96"/>
      <c r="FO336" s="96"/>
      <c r="FP336" s="96"/>
      <c r="FQ336" s="96"/>
      <c r="FR336" s="96"/>
      <c r="FS336" s="96"/>
      <c r="FT336" s="96"/>
      <c r="FU336" s="96"/>
      <c r="FV336" s="96"/>
      <c r="FW336" s="96"/>
      <c r="FX336" s="96"/>
      <c r="FY336" s="96"/>
      <c r="FZ336" s="96"/>
      <c r="GA336" s="96"/>
      <c r="GB336" s="96"/>
      <c r="GC336" s="96"/>
      <c r="GD336" s="96"/>
      <c r="GE336" s="96"/>
      <c r="GF336" s="96"/>
      <c r="GG336" s="96"/>
      <c r="GH336" s="96"/>
      <c r="GI336" s="96"/>
      <c r="GJ336" s="96"/>
      <c r="GK336" s="96"/>
      <c r="GL336" s="96"/>
      <c r="GM336" s="96"/>
      <c r="GN336" s="96"/>
      <c r="GO336" s="96"/>
      <c r="GP336" s="96"/>
    </row>
    <row r="337" spans="1:198" ht="12.75" customHeight="1">
      <c r="A337" s="349"/>
      <c r="B337" s="397"/>
      <c r="C337" s="351"/>
      <c r="D337" s="352"/>
      <c r="E337" s="353"/>
      <c r="F337" s="388"/>
      <c r="G337" s="383"/>
      <c r="H337" s="170"/>
      <c r="I337" s="155" t="s">
        <v>32</v>
      </c>
      <c r="J337" s="199"/>
      <c r="K337" s="199"/>
      <c r="L337" s="199"/>
      <c r="M337" s="199"/>
      <c r="N337" s="199"/>
      <c r="O337" s="199"/>
      <c r="P337" s="199"/>
      <c r="Q337" s="199">
        <f t="shared" ref="Q337" si="99">SUM(J337:P337)</f>
        <v>0</v>
      </c>
      <c r="R337" s="199"/>
      <c r="S337" s="199"/>
      <c r="T337" s="199"/>
      <c r="U337" s="199"/>
      <c r="V337" s="199"/>
      <c r="W337" s="199"/>
      <c r="X337" s="435"/>
      <c r="Y337" s="40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6"/>
      <c r="CS337" s="96"/>
      <c r="CT337" s="96"/>
      <c r="CU337" s="96"/>
      <c r="CV337" s="96"/>
      <c r="CW337" s="96"/>
      <c r="CX337" s="96"/>
      <c r="CY337" s="96"/>
      <c r="CZ337" s="96"/>
      <c r="DA337" s="96"/>
      <c r="DB337" s="96"/>
      <c r="DC337" s="96"/>
      <c r="DD337" s="96"/>
      <c r="DE337" s="96"/>
      <c r="DF337" s="96"/>
      <c r="DG337" s="96"/>
      <c r="DH337" s="96"/>
      <c r="DI337" s="96"/>
      <c r="DJ337" s="96"/>
      <c r="DK337" s="96"/>
      <c r="DL337" s="96"/>
      <c r="DM337" s="96"/>
      <c r="DN337" s="96"/>
      <c r="DO337" s="96"/>
      <c r="DP337" s="96"/>
      <c r="DQ337" s="96"/>
      <c r="DR337" s="96"/>
      <c r="DS337" s="96"/>
      <c r="DT337" s="96"/>
      <c r="DU337" s="96"/>
      <c r="DV337" s="96"/>
      <c r="DW337" s="96"/>
      <c r="DX337" s="96"/>
      <c r="DY337" s="96"/>
      <c r="DZ337" s="96"/>
      <c r="EA337" s="96"/>
      <c r="EB337" s="96"/>
      <c r="EC337" s="96"/>
      <c r="ED337" s="96"/>
      <c r="EE337" s="96"/>
      <c r="EF337" s="96"/>
      <c r="EG337" s="96"/>
      <c r="EH337" s="96"/>
      <c r="EI337" s="96"/>
      <c r="EJ337" s="96"/>
      <c r="EK337" s="96"/>
      <c r="EL337" s="96"/>
      <c r="EM337" s="96"/>
      <c r="EN337" s="96"/>
      <c r="EO337" s="96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6"/>
      <c r="FL337" s="96"/>
      <c r="FM337" s="96"/>
      <c r="FN337" s="96"/>
      <c r="FO337" s="96"/>
      <c r="FP337" s="96"/>
      <c r="FQ337" s="96"/>
      <c r="FR337" s="96"/>
      <c r="FS337" s="96"/>
      <c r="FT337" s="96"/>
      <c r="FU337" s="96"/>
      <c r="FV337" s="96"/>
      <c r="FW337" s="96"/>
      <c r="FX337" s="96"/>
      <c r="FY337" s="96"/>
      <c r="FZ337" s="96"/>
      <c r="GA337" s="96"/>
      <c r="GB337" s="96"/>
      <c r="GC337" s="96"/>
      <c r="GD337" s="96"/>
      <c r="GE337" s="96"/>
      <c r="GF337" s="96"/>
      <c r="GG337" s="96"/>
      <c r="GH337" s="96"/>
      <c r="GI337" s="96"/>
      <c r="GJ337" s="96"/>
      <c r="GK337" s="96"/>
      <c r="GL337" s="96"/>
      <c r="GM337" s="96"/>
      <c r="GN337" s="96"/>
      <c r="GO337" s="96"/>
      <c r="GP337" s="96"/>
    </row>
    <row r="338" spans="1:198" ht="11.25" customHeight="1">
      <c r="A338" s="349"/>
      <c r="B338" s="397"/>
      <c r="C338" s="351"/>
      <c r="D338" s="352"/>
      <c r="E338" s="353"/>
      <c r="F338" s="388"/>
      <c r="G338" s="383"/>
      <c r="H338" s="170"/>
      <c r="I338" s="222" t="s">
        <v>26</v>
      </c>
      <c r="J338" s="162">
        <f>J334+J335+J336+J337</f>
        <v>0</v>
      </c>
      <c r="K338" s="162">
        <f t="shared" ref="K338:N338" si="100">K334+K335+K336+K337</f>
        <v>0</v>
      </c>
      <c r="L338" s="162">
        <f t="shared" si="100"/>
        <v>0</v>
      </c>
      <c r="M338" s="162">
        <f t="shared" si="100"/>
        <v>0</v>
      </c>
      <c r="N338" s="162">
        <f t="shared" si="100"/>
        <v>0</v>
      </c>
      <c r="O338" s="162">
        <f>SUM(O334:O337)</f>
        <v>0</v>
      </c>
      <c r="P338" s="162">
        <f>SUM(P334:P337)</f>
        <v>0</v>
      </c>
      <c r="Q338" s="161">
        <f>SUM(Q334:Q337)</f>
        <v>0</v>
      </c>
      <c r="R338" s="161">
        <f t="shared" ref="R338:W338" si="101">SUM(R334:R337)</f>
        <v>0</v>
      </c>
      <c r="S338" s="161">
        <f t="shared" si="101"/>
        <v>350000</v>
      </c>
      <c r="T338" s="161">
        <f t="shared" si="101"/>
        <v>400000</v>
      </c>
      <c r="U338" s="161">
        <f t="shared" si="101"/>
        <v>0</v>
      </c>
      <c r="V338" s="161">
        <f t="shared" si="101"/>
        <v>0</v>
      </c>
      <c r="W338" s="161">
        <f t="shared" si="101"/>
        <v>0</v>
      </c>
      <c r="X338" s="435"/>
      <c r="Y338" s="40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  <c r="BX338" s="96"/>
      <c r="BY338" s="96"/>
      <c r="BZ338" s="96"/>
      <c r="CA338" s="96"/>
      <c r="CB338" s="96"/>
      <c r="CC338" s="96"/>
      <c r="CD338" s="96"/>
      <c r="CE338" s="96"/>
      <c r="CF338" s="96"/>
      <c r="CG338" s="96"/>
      <c r="CH338" s="96"/>
      <c r="CI338" s="96"/>
      <c r="CJ338" s="96"/>
      <c r="CK338" s="96"/>
      <c r="CL338" s="96"/>
      <c r="CM338" s="96"/>
      <c r="CN338" s="96"/>
      <c r="CO338" s="96"/>
      <c r="CP338" s="96"/>
      <c r="CQ338" s="96"/>
      <c r="CR338" s="96"/>
      <c r="CS338" s="96"/>
      <c r="CT338" s="96"/>
      <c r="CU338" s="96"/>
      <c r="CV338" s="96"/>
      <c r="CW338" s="96"/>
      <c r="CX338" s="96"/>
      <c r="CY338" s="96"/>
      <c r="CZ338" s="96"/>
      <c r="DA338" s="96"/>
      <c r="DB338" s="96"/>
      <c r="DC338" s="96"/>
      <c r="DD338" s="96"/>
      <c r="DE338" s="96"/>
      <c r="DF338" s="96"/>
      <c r="DG338" s="96"/>
      <c r="DH338" s="96"/>
      <c r="DI338" s="96"/>
      <c r="DJ338" s="96"/>
      <c r="DK338" s="96"/>
      <c r="DL338" s="96"/>
      <c r="DM338" s="96"/>
      <c r="DN338" s="96"/>
      <c r="DO338" s="96"/>
      <c r="DP338" s="96"/>
      <c r="DQ338" s="96"/>
      <c r="DR338" s="96"/>
      <c r="DS338" s="96"/>
      <c r="DT338" s="96"/>
      <c r="DU338" s="96"/>
      <c r="DV338" s="96"/>
      <c r="DW338" s="96"/>
      <c r="DX338" s="96"/>
      <c r="DY338" s="96"/>
      <c r="DZ338" s="96"/>
      <c r="EA338" s="96"/>
      <c r="EB338" s="96"/>
      <c r="EC338" s="96"/>
      <c r="ED338" s="96"/>
      <c r="EE338" s="96"/>
      <c r="EF338" s="96"/>
      <c r="EG338" s="96"/>
      <c r="EH338" s="96"/>
      <c r="EI338" s="96"/>
      <c r="EJ338" s="96"/>
      <c r="EK338" s="96"/>
      <c r="EL338" s="96"/>
      <c r="EM338" s="96"/>
      <c r="EN338" s="96"/>
      <c r="EO338" s="96"/>
      <c r="EP338" s="96"/>
      <c r="EQ338" s="96"/>
      <c r="ER338" s="96"/>
      <c r="ES338" s="96"/>
      <c r="ET338" s="96"/>
      <c r="EU338" s="96"/>
      <c r="EV338" s="96"/>
      <c r="EW338" s="96"/>
      <c r="EX338" s="96"/>
      <c r="EY338" s="96"/>
      <c r="EZ338" s="96"/>
      <c r="FA338" s="96"/>
      <c r="FB338" s="96"/>
      <c r="FC338" s="96"/>
      <c r="FD338" s="96"/>
      <c r="FE338" s="96"/>
      <c r="FF338" s="96"/>
      <c r="FG338" s="96"/>
      <c r="FH338" s="96"/>
      <c r="FI338" s="96"/>
      <c r="FJ338" s="96"/>
      <c r="FK338" s="96"/>
      <c r="FL338" s="96"/>
      <c r="FM338" s="96"/>
      <c r="FN338" s="96"/>
      <c r="FO338" s="96"/>
      <c r="FP338" s="96"/>
      <c r="FQ338" s="96"/>
      <c r="FR338" s="96"/>
      <c r="FS338" s="96"/>
      <c r="FT338" s="96"/>
      <c r="FU338" s="96"/>
      <c r="FV338" s="96"/>
      <c r="FW338" s="96"/>
      <c r="FX338" s="96"/>
      <c r="FY338" s="96"/>
      <c r="FZ338" s="96"/>
      <c r="GA338" s="96"/>
      <c r="GB338" s="96"/>
      <c r="GC338" s="96"/>
      <c r="GD338" s="96"/>
      <c r="GE338" s="96"/>
      <c r="GF338" s="96"/>
      <c r="GG338" s="96"/>
      <c r="GH338" s="96"/>
      <c r="GI338" s="96"/>
      <c r="GJ338" s="96"/>
      <c r="GK338" s="96"/>
      <c r="GL338" s="96"/>
      <c r="GM338" s="96"/>
      <c r="GN338" s="96"/>
      <c r="GO338" s="96"/>
      <c r="GP338" s="96"/>
    </row>
    <row r="339" spans="1:198" ht="12.75" customHeight="1">
      <c r="A339" s="349">
        <v>24</v>
      </c>
      <c r="B339" s="397" t="s">
        <v>223</v>
      </c>
      <c r="C339" s="351">
        <v>2022</v>
      </c>
      <c r="D339" s="351">
        <v>2031</v>
      </c>
      <c r="E339" s="353" t="s">
        <v>265</v>
      </c>
      <c r="F339" s="500">
        <f>24700+X339</f>
        <v>1124700</v>
      </c>
      <c r="G339" s="499">
        <v>60016</v>
      </c>
      <c r="H339" s="154">
        <v>6050</v>
      </c>
      <c r="I339" s="291" t="s">
        <v>28</v>
      </c>
      <c r="J339" s="169"/>
      <c r="K339" s="169">
        <v>0</v>
      </c>
      <c r="L339" s="169">
        <v>0</v>
      </c>
      <c r="M339" s="292"/>
      <c r="N339" s="292"/>
      <c r="O339" s="199"/>
      <c r="P339" s="199"/>
      <c r="Q339" s="157">
        <v>0</v>
      </c>
      <c r="R339" s="164">
        <v>200000</v>
      </c>
      <c r="S339" s="164">
        <v>450000</v>
      </c>
      <c r="T339" s="164">
        <v>450000</v>
      </c>
      <c r="U339" s="199"/>
      <c r="V339" s="199"/>
      <c r="W339" s="199"/>
      <c r="X339" s="567">
        <f>SUM(J343:W343)</f>
        <v>1100000</v>
      </c>
      <c r="Y339" s="141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  <c r="BX339" s="96"/>
      <c r="BY339" s="96"/>
      <c r="BZ339" s="96"/>
      <c r="CA339" s="96"/>
      <c r="CB339" s="96"/>
      <c r="CC339" s="96"/>
      <c r="CD339" s="96"/>
      <c r="CE339" s="96"/>
      <c r="CF339" s="96"/>
      <c r="CG339" s="96"/>
      <c r="CH339" s="96"/>
      <c r="CI339" s="96"/>
      <c r="CJ339" s="96"/>
      <c r="CK339" s="96"/>
      <c r="CL339" s="96"/>
      <c r="CM339" s="96"/>
      <c r="CN339" s="96"/>
      <c r="CO339" s="96"/>
      <c r="CP339" s="96"/>
      <c r="CQ339" s="96"/>
      <c r="CR339" s="96"/>
      <c r="CS339" s="96"/>
      <c r="CT339" s="96"/>
      <c r="CU339" s="96"/>
      <c r="CV339" s="96"/>
      <c r="CW339" s="96"/>
      <c r="CX339" s="96"/>
      <c r="CY339" s="96"/>
      <c r="CZ339" s="96"/>
      <c r="DA339" s="96"/>
      <c r="DB339" s="96"/>
      <c r="DC339" s="96"/>
      <c r="DD339" s="96"/>
      <c r="DE339" s="96"/>
      <c r="DF339" s="96"/>
      <c r="DG339" s="96"/>
      <c r="DH339" s="96"/>
      <c r="DI339" s="96"/>
      <c r="DJ339" s="96"/>
      <c r="DK339" s="96"/>
      <c r="DL339" s="96"/>
      <c r="DM339" s="96"/>
      <c r="DN339" s="96"/>
      <c r="DO339" s="96"/>
      <c r="DP339" s="96"/>
      <c r="DQ339" s="96"/>
      <c r="DR339" s="96"/>
      <c r="DS339" s="96"/>
      <c r="DT339" s="96"/>
      <c r="DU339" s="96"/>
      <c r="DV339" s="96"/>
      <c r="DW339" s="96"/>
      <c r="DX339" s="96"/>
      <c r="DY339" s="96"/>
      <c r="DZ339" s="96"/>
      <c r="EA339" s="96"/>
      <c r="EB339" s="96"/>
      <c r="EC339" s="96"/>
      <c r="ED339" s="96"/>
      <c r="EE339" s="96"/>
      <c r="EF339" s="96"/>
      <c r="EG339" s="96"/>
      <c r="EH339" s="96"/>
      <c r="EI339" s="96"/>
      <c r="EJ339" s="96"/>
      <c r="EK339" s="96"/>
      <c r="EL339" s="96"/>
      <c r="EM339" s="96"/>
      <c r="EN339" s="96"/>
      <c r="EO339" s="96"/>
      <c r="EP339" s="96"/>
      <c r="EQ339" s="96"/>
      <c r="ER339" s="96"/>
      <c r="ES339" s="96"/>
      <c r="ET339" s="96"/>
      <c r="EU339" s="96"/>
      <c r="EV339" s="96"/>
      <c r="EW339" s="96"/>
      <c r="EX339" s="96"/>
      <c r="EY339" s="96"/>
      <c r="EZ339" s="96"/>
      <c r="FA339" s="96"/>
      <c r="FB339" s="96"/>
      <c r="FC339" s="96"/>
      <c r="FD339" s="96"/>
      <c r="FE339" s="96"/>
      <c r="FF339" s="96"/>
      <c r="FG339" s="96"/>
      <c r="FH339" s="96"/>
      <c r="FI339" s="96"/>
      <c r="FJ339" s="96"/>
      <c r="FK339" s="96"/>
      <c r="FL339" s="96"/>
      <c r="FM339" s="96"/>
      <c r="FN339" s="96"/>
      <c r="FO339" s="96"/>
      <c r="FP339" s="96"/>
      <c r="FQ339" s="96"/>
      <c r="FR339" s="96"/>
      <c r="FS339" s="96"/>
      <c r="FT339" s="96"/>
      <c r="FU339" s="96"/>
      <c r="FV339" s="96"/>
      <c r="FW339" s="96"/>
      <c r="FX339" s="96"/>
      <c r="FY339" s="96"/>
      <c r="FZ339" s="96"/>
      <c r="GA339" s="96"/>
      <c r="GB339" s="96"/>
      <c r="GC339" s="96"/>
      <c r="GD339" s="96"/>
      <c r="GE339" s="96"/>
      <c r="GF339" s="96"/>
      <c r="GG339" s="96"/>
      <c r="GH339" s="96"/>
      <c r="GI339" s="96"/>
      <c r="GJ339" s="96"/>
      <c r="GK339" s="96"/>
      <c r="GL339" s="96"/>
      <c r="GM339" s="96"/>
      <c r="GN339" s="96"/>
      <c r="GO339" s="96"/>
      <c r="GP339" s="96"/>
    </row>
    <row r="340" spans="1:198" ht="12.75" customHeight="1">
      <c r="A340" s="349"/>
      <c r="B340" s="397"/>
      <c r="C340" s="351"/>
      <c r="D340" s="351"/>
      <c r="E340" s="353"/>
      <c r="F340" s="500"/>
      <c r="G340" s="499"/>
      <c r="H340" s="154"/>
      <c r="I340" s="291" t="s">
        <v>31</v>
      </c>
      <c r="J340" s="186"/>
      <c r="K340" s="186"/>
      <c r="L340" s="199"/>
      <c r="M340" s="186"/>
      <c r="N340" s="186"/>
      <c r="O340" s="186"/>
      <c r="P340" s="186"/>
      <c r="Q340" s="186"/>
      <c r="R340" s="186"/>
      <c r="S340" s="186"/>
      <c r="T340" s="186"/>
      <c r="U340" s="186"/>
      <c r="V340" s="186"/>
      <c r="W340" s="186"/>
      <c r="X340" s="567"/>
      <c r="Y340" s="40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  <c r="BX340" s="96"/>
      <c r="BY340" s="96"/>
      <c r="BZ340" s="96"/>
      <c r="CA340" s="96"/>
      <c r="CB340" s="96"/>
      <c r="CC340" s="96"/>
      <c r="CD340" s="96"/>
      <c r="CE340" s="96"/>
      <c r="CF340" s="96"/>
      <c r="CG340" s="96"/>
      <c r="CH340" s="96"/>
      <c r="CI340" s="96"/>
      <c r="CJ340" s="96"/>
      <c r="CK340" s="96"/>
      <c r="CL340" s="96"/>
      <c r="CM340" s="96"/>
      <c r="CN340" s="96"/>
      <c r="CO340" s="96"/>
      <c r="CP340" s="96"/>
      <c r="CQ340" s="96"/>
      <c r="CR340" s="96"/>
      <c r="CS340" s="96"/>
      <c r="CT340" s="96"/>
      <c r="CU340" s="96"/>
      <c r="CV340" s="96"/>
      <c r="CW340" s="96"/>
      <c r="CX340" s="96"/>
      <c r="CY340" s="96"/>
      <c r="CZ340" s="96"/>
      <c r="DA340" s="96"/>
      <c r="DB340" s="96"/>
      <c r="DC340" s="96"/>
      <c r="DD340" s="96"/>
      <c r="DE340" s="96"/>
      <c r="DF340" s="96"/>
      <c r="DG340" s="96"/>
      <c r="DH340" s="96"/>
      <c r="DI340" s="96"/>
      <c r="DJ340" s="96"/>
      <c r="DK340" s="96"/>
      <c r="DL340" s="96"/>
      <c r="DM340" s="96"/>
      <c r="DN340" s="96"/>
      <c r="DO340" s="96"/>
      <c r="DP340" s="96"/>
      <c r="DQ340" s="96"/>
      <c r="DR340" s="96"/>
      <c r="DS340" s="96"/>
      <c r="DT340" s="96"/>
      <c r="DU340" s="96"/>
      <c r="DV340" s="96"/>
      <c r="DW340" s="96"/>
      <c r="DX340" s="96"/>
      <c r="DY340" s="96"/>
      <c r="DZ340" s="96"/>
      <c r="EA340" s="96"/>
      <c r="EB340" s="96"/>
      <c r="EC340" s="96"/>
      <c r="ED340" s="96"/>
      <c r="EE340" s="96"/>
      <c r="EF340" s="96"/>
      <c r="EG340" s="96"/>
      <c r="EH340" s="96"/>
      <c r="EI340" s="96"/>
      <c r="EJ340" s="96"/>
      <c r="EK340" s="96"/>
      <c r="EL340" s="96"/>
      <c r="EM340" s="96"/>
      <c r="EN340" s="96"/>
      <c r="EO340" s="96"/>
      <c r="EP340" s="96"/>
      <c r="EQ340" s="96"/>
      <c r="ER340" s="96"/>
      <c r="ES340" s="96"/>
      <c r="ET340" s="96"/>
      <c r="EU340" s="96"/>
      <c r="EV340" s="96"/>
      <c r="EW340" s="96"/>
      <c r="EX340" s="96"/>
      <c r="EY340" s="96"/>
      <c r="EZ340" s="96"/>
      <c r="FA340" s="96"/>
      <c r="FB340" s="96"/>
      <c r="FC340" s="96"/>
      <c r="FD340" s="96"/>
      <c r="FE340" s="96"/>
      <c r="FF340" s="96"/>
      <c r="FG340" s="96"/>
      <c r="FH340" s="96"/>
      <c r="FI340" s="96"/>
      <c r="FJ340" s="96"/>
      <c r="FK340" s="96"/>
      <c r="FL340" s="96"/>
      <c r="FM340" s="96"/>
      <c r="FN340" s="96"/>
      <c r="FO340" s="96"/>
      <c r="FP340" s="96"/>
      <c r="FQ340" s="96"/>
      <c r="FR340" s="96"/>
      <c r="FS340" s="96"/>
      <c r="FT340" s="96"/>
      <c r="FU340" s="96"/>
      <c r="FV340" s="96"/>
      <c r="FW340" s="96"/>
      <c r="FX340" s="96"/>
      <c r="FY340" s="96"/>
      <c r="FZ340" s="96"/>
      <c r="GA340" s="96"/>
      <c r="GB340" s="96"/>
      <c r="GC340" s="96"/>
      <c r="GD340" s="96"/>
      <c r="GE340" s="96"/>
      <c r="GF340" s="96"/>
      <c r="GG340" s="96"/>
      <c r="GH340" s="96"/>
      <c r="GI340" s="96"/>
      <c r="GJ340" s="96"/>
      <c r="GK340" s="96"/>
      <c r="GL340" s="96"/>
      <c r="GM340" s="96"/>
      <c r="GN340" s="96"/>
      <c r="GO340" s="96"/>
      <c r="GP340" s="96"/>
    </row>
    <row r="341" spans="1:198" ht="12.75" customHeight="1">
      <c r="A341" s="349"/>
      <c r="B341" s="397"/>
      <c r="C341" s="351"/>
      <c r="D341" s="351"/>
      <c r="E341" s="353"/>
      <c r="F341" s="500"/>
      <c r="G341" s="499"/>
      <c r="H341" s="154"/>
      <c r="I341" s="291" t="s">
        <v>30</v>
      </c>
      <c r="J341" s="186"/>
      <c r="K341" s="186"/>
      <c r="L341" s="199"/>
      <c r="M341" s="186"/>
      <c r="N341" s="186"/>
      <c r="O341" s="186"/>
      <c r="P341" s="186"/>
      <c r="Q341" s="186"/>
      <c r="R341" s="186"/>
      <c r="S341" s="186"/>
      <c r="T341" s="186"/>
      <c r="U341" s="186"/>
      <c r="V341" s="186"/>
      <c r="W341" s="186"/>
      <c r="X341" s="567"/>
      <c r="Y341" s="40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  <c r="BX341" s="96"/>
      <c r="BY341" s="96"/>
      <c r="BZ341" s="96"/>
      <c r="CA341" s="96"/>
      <c r="CB341" s="96"/>
      <c r="CC341" s="96"/>
      <c r="CD341" s="96"/>
      <c r="CE341" s="96"/>
      <c r="CF341" s="96"/>
      <c r="CG341" s="96"/>
      <c r="CH341" s="96"/>
      <c r="CI341" s="96"/>
      <c r="CJ341" s="96"/>
      <c r="CK341" s="96"/>
      <c r="CL341" s="96"/>
      <c r="CM341" s="96"/>
      <c r="CN341" s="96"/>
      <c r="CO341" s="96"/>
      <c r="CP341" s="96"/>
      <c r="CQ341" s="96"/>
      <c r="CR341" s="96"/>
      <c r="CS341" s="96"/>
      <c r="CT341" s="96"/>
      <c r="CU341" s="96"/>
      <c r="CV341" s="96"/>
      <c r="CW341" s="96"/>
      <c r="CX341" s="96"/>
      <c r="CY341" s="96"/>
      <c r="CZ341" s="96"/>
      <c r="DA341" s="96"/>
      <c r="DB341" s="96"/>
      <c r="DC341" s="96"/>
      <c r="DD341" s="96"/>
      <c r="DE341" s="96"/>
      <c r="DF341" s="96"/>
      <c r="DG341" s="96"/>
      <c r="DH341" s="96"/>
      <c r="DI341" s="96"/>
      <c r="DJ341" s="96"/>
      <c r="DK341" s="96"/>
      <c r="DL341" s="96"/>
      <c r="DM341" s="96"/>
      <c r="DN341" s="96"/>
      <c r="DO341" s="96"/>
      <c r="DP341" s="96"/>
      <c r="DQ341" s="96"/>
      <c r="DR341" s="96"/>
      <c r="DS341" s="96"/>
      <c r="DT341" s="96"/>
      <c r="DU341" s="96"/>
      <c r="DV341" s="96"/>
      <c r="DW341" s="96"/>
      <c r="DX341" s="96"/>
      <c r="DY341" s="96"/>
      <c r="DZ341" s="96"/>
      <c r="EA341" s="96"/>
      <c r="EB341" s="96"/>
      <c r="EC341" s="96"/>
      <c r="ED341" s="96"/>
      <c r="EE341" s="96"/>
      <c r="EF341" s="96"/>
      <c r="EG341" s="96"/>
      <c r="EH341" s="96"/>
      <c r="EI341" s="96"/>
      <c r="EJ341" s="96"/>
      <c r="EK341" s="96"/>
      <c r="EL341" s="96"/>
      <c r="EM341" s="96"/>
      <c r="EN341" s="96"/>
      <c r="EO341" s="96"/>
      <c r="EP341" s="96"/>
      <c r="EQ341" s="96"/>
      <c r="ER341" s="96"/>
      <c r="ES341" s="96"/>
      <c r="ET341" s="96"/>
      <c r="EU341" s="96"/>
      <c r="EV341" s="96"/>
      <c r="EW341" s="96"/>
      <c r="EX341" s="96"/>
      <c r="EY341" s="96"/>
      <c r="EZ341" s="96"/>
      <c r="FA341" s="96"/>
      <c r="FB341" s="96"/>
      <c r="FC341" s="96"/>
      <c r="FD341" s="96"/>
      <c r="FE341" s="96"/>
      <c r="FF341" s="96"/>
      <c r="FG341" s="96"/>
      <c r="FH341" s="96"/>
      <c r="FI341" s="96"/>
      <c r="FJ341" s="96"/>
      <c r="FK341" s="96"/>
      <c r="FL341" s="96"/>
      <c r="FM341" s="96"/>
      <c r="FN341" s="96"/>
      <c r="FO341" s="96"/>
      <c r="FP341" s="96"/>
      <c r="FQ341" s="96"/>
      <c r="FR341" s="96"/>
      <c r="FS341" s="96"/>
      <c r="FT341" s="96"/>
      <c r="FU341" s="96"/>
      <c r="FV341" s="96"/>
      <c r="FW341" s="96"/>
      <c r="FX341" s="96"/>
      <c r="FY341" s="96"/>
      <c r="FZ341" s="96"/>
      <c r="GA341" s="96"/>
      <c r="GB341" s="96"/>
      <c r="GC341" s="96"/>
      <c r="GD341" s="96"/>
      <c r="GE341" s="96"/>
      <c r="GF341" s="96"/>
      <c r="GG341" s="96"/>
      <c r="GH341" s="96"/>
      <c r="GI341" s="96"/>
      <c r="GJ341" s="96"/>
      <c r="GK341" s="96"/>
      <c r="GL341" s="96"/>
      <c r="GM341" s="96"/>
      <c r="GN341" s="96"/>
      <c r="GO341" s="96"/>
      <c r="GP341" s="96"/>
    </row>
    <row r="342" spans="1:198" ht="12.75" customHeight="1">
      <c r="A342" s="349"/>
      <c r="B342" s="397"/>
      <c r="C342" s="351"/>
      <c r="D342" s="351"/>
      <c r="E342" s="353"/>
      <c r="F342" s="500"/>
      <c r="G342" s="499"/>
      <c r="H342" s="154"/>
      <c r="I342" s="291" t="s">
        <v>59</v>
      </c>
      <c r="J342" s="186"/>
      <c r="K342" s="186"/>
      <c r="L342" s="199"/>
      <c r="M342" s="186"/>
      <c r="N342" s="186"/>
      <c r="O342" s="186"/>
      <c r="P342" s="186"/>
      <c r="Q342" s="186"/>
      <c r="R342" s="186"/>
      <c r="S342" s="186"/>
      <c r="T342" s="186"/>
      <c r="U342" s="186"/>
      <c r="V342" s="186"/>
      <c r="W342" s="186"/>
      <c r="X342" s="567"/>
      <c r="Y342" s="40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  <c r="BX342" s="96"/>
      <c r="BY342" s="96"/>
      <c r="BZ342" s="96"/>
      <c r="CA342" s="96"/>
      <c r="CB342" s="96"/>
      <c r="CC342" s="96"/>
      <c r="CD342" s="96"/>
      <c r="CE342" s="96"/>
      <c r="CF342" s="96"/>
      <c r="CG342" s="96"/>
      <c r="CH342" s="96"/>
      <c r="CI342" s="96"/>
      <c r="CJ342" s="96"/>
      <c r="CK342" s="96"/>
      <c r="CL342" s="96"/>
      <c r="CM342" s="96"/>
      <c r="CN342" s="96"/>
      <c r="CO342" s="96"/>
      <c r="CP342" s="96"/>
      <c r="CQ342" s="96"/>
      <c r="CR342" s="96"/>
      <c r="CS342" s="96"/>
      <c r="CT342" s="96"/>
      <c r="CU342" s="96"/>
      <c r="CV342" s="96"/>
      <c r="CW342" s="96"/>
      <c r="CX342" s="96"/>
      <c r="CY342" s="96"/>
      <c r="CZ342" s="96"/>
      <c r="DA342" s="96"/>
      <c r="DB342" s="96"/>
      <c r="DC342" s="96"/>
      <c r="DD342" s="96"/>
      <c r="DE342" s="96"/>
      <c r="DF342" s="96"/>
      <c r="DG342" s="96"/>
      <c r="DH342" s="96"/>
      <c r="DI342" s="96"/>
      <c r="DJ342" s="96"/>
      <c r="DK342" s="96"/>
      <c r="DL342" s="96"/>
      <c r="DM342" s="96"/>
      <c r="DN342" s="96"/>
      <c r="DO342" s="96"/>
      <c r="DP342" s="96"/>
      <c r="DQ342" s="96"/>
      <c r="DR342" s="96"/>
      <c r="DS342" s="96"/>
      <c r="DT342" s="96"/>
      <c r="DU342" s="96"/>
      <c r="DV342" s="96"/>
      <c r="DW342" s="96"/>
      <c r="DX342" s="96"/>
      <c r="DY342" s="96"/>
      <c r="DZ342" s="96"/>
      <c r="EA342" s="96"/>
      <c r="EB342" s="96"/>
      <c r="EC342" s="96"/>
      <c r="ED342" s="96"/>
      <c r="EE342" s="96"/>
      <c r="EF342" s="96"/>
      <c r="EG342" s="96"/>
      <c r="EH342" s="96"/>
      <c r="EI342" s="96"/>
      <c r="EJ342" s="96"/>
      <c r="EK342" s="96"/>
      <c r="EL342" s="96"/>
      <c r="EM342" s="96"/>
      <c r="EN342" s="96"/>
      <c r="EO342" s="96"/>
      <c r="EP342" s="96"/>
      <c r="EQ342" s="96"/>
      <c r="ER342" s="96"/>
      <c r="ES342" s="96"/>
      <c r="ET342" s="96"/>
      <c r="EU342" s="96"/>
      <c r="EV342" s="96"/>
      <c r="EW342" s="96"/>
      <c r="EX342" s="96"/>
      <c r="EY342" s="96"/>
      <c r="EZ342" s="96"/>
      <c r="FA342" s="96"/>
      <c r="FB342" s="96"/>
      <c r="FC342" s="96"/>
      <c r="FD342" s="96"/>
      <c r="FE342" s="96"/>
      <c r="FF342" s="96"/>
      <c r="FG342" s="96"/>
      <c r="FH342" s="96"/>
      <c r="FI342" s="96"/>
      <c r="FJ342" s="96"/>
      <c r="FK342" s="96"/>
      <c r="FL342" s="96"/>
      <c r="FM342" s="96"/>
      <c r="FN342" s="96"/>
      <c r="FO342" s="96"/>
      <c r="FP342" s="96"/>
      <c r="FQ342" s="96"/>
      <c r="FR342" s="96"/>
      <c r="FS342" s="96"/>
      <c r="FT342" s="96"/>
      <c r="FU342" s="96"/>
      <c r="FV342" s="96"/>
      <c r="FW342" s="96"/>
      <c r="FX342" s="96"/>
      <c r="FY342" s="96"/>
      <c r="FZ342" s="96"/>
      <c r="GA342" s="96"/>
      <c r="GB342" s="96"/>
      <c r="GC342" s="96"/>
      <c r="GD342" s="96"/>
      <c r="GE342" s="96"/>
      <c r="GF342" s="96"/>
      <c r="GG342" s="96"/>
      <c r="GH342" s="96"/>
      <c r="GI342" s="96"/>
      <c r="GJ342" s="96"/>
      <c r="GK342" s="96"/>
      <c r="GL342" s="96"/>
      <c r="GM342" s="96"/>
      <c r="GN342" s="96"/>
      <c r="GO342" s="96"/>
      <c r="GP342" s="96"/>
    </row>
    <row r="343" spans="1:198" ht="12" customHeight="1">
      <c r="A343" s="349"/>
      <c r="B343" s="397"/>
      <c r="C343" s="351"/>
      <c r="D343" s="351"/>
      <c r="E343" s="353"/>
      <c r="F343" s="500"/>
      <c r="G343" s="499"/>
      <c r="H343" s="154"/>
      <c r="I343" s="222" t="s">
        <v>26</v>
      </c>
      <c r="J343" s="162">
        <f>SUM(J339:J342)</f>
        <v>0</v>
      </c>
      <c r="K343" s="162">
        <f>SUM(K339:K342)</f>
        <v>0</v>
      </c>
      <c r="L343" s="162">
        <f>SUM(L339:L342)</f>
        <v>0</v>
      </c>
      <c r="M343" s="162">
        <f>SUM(M339:M342)</f>
        <v>0</v>
      </c>
      <c r="N343" s="162">
        <f>SUM(N339:N342)</f>
        <v>0</v>
      </c>
      <c r="O343" s="162">
        <f t="shared" ref="O343:W343" si="102">SUM(O339:O342)</f>
        <v>0</v>
      </c>
      <c r="P343" s="162">
        <f t="shared" si="102"/>
        <v>0</v>
      </c>
      <c r="Q343" s="162">
        <f t="shared" si="102"/>
        <v>0</v>
      </c>
      <c r="R343" s="162">
        <f t="shared" si="102"/>
        <v>200000</v>
      </c>
      <c r="S343" s="162">
        <f t="shared" si="102"/>
        <v>450000</v>
      </c>
      <c r="T343" s="162">
        <f t="shared" si="102"/>
        <v>450000</v>
      </c>
      <c r="U343" s="162">
        <f t="shared" si="102"/>
        <v>0</v>
      </c>
      <c r="V343" s="162">
        <f t="shared" si="102"/>
        <v>0</v>
      </c>
      <c r="W343" s="162">
        <f t="shared" si="102"/>
        <v>0</v>
      </c>
      <c r="X343" s="567"/>
      <c r="Y343" s="40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  <c r="BX343" s="96"/>
      <c r="BY343" s="96"/>
      <c r="BZ343" s="96"/>
      <c r="CA343" s="96"/>
      <c r="CB343" s="96"/>
      <c r="CC343" s="96"/>
      <c r="CD343" s="96"/>
      <c r="CE343" s="96"/>
      <c r="CF343" s="96"/>
      <c r="CG343" s="96"/>
      <c r="CH343" s="96"/>
      <c r="CI343" s="96"/>
      <c r="CJ343" s="96"/>
      <c r="CK343" s="96"/>
      <c r="CL343" s="96"/>
      <c r="CM343" s="96"/>
      <c r="CN343" s="96"/>
      <c r="CO343" s="96"/>
      <c r="CP343" s="96"/>
      <c r="CQ343" s="96"/>
      <c r="CR343" s="96"/>
      <c r="CS343" s="96"/>
      <c r="CT343" s="96"/>
      <c r="CU343" s="96"/>
      <c r="CV343" s="96"/>
      <c r="CW343" s="96"/>
      <c r="CX343" s="96"/>
      <c r="CY343" s="96"/>
      <c r="CZ343" s="96"/>
      <c r="DA343" s="96"/>
      <c r="DB343" s="96"/>
      <c r="DC343" s="96"/>
      <c r="DD343" s="96"/>
      <c r="DE343" s="96"/>
      <c r="DF343" s="96"/>
      <c r="DG343" s="96"/>
      <c r="DH343" s="96"/>
      <c r="DI343" s="96"/>
      <c r="DJ343" s="96"/>
      <c r="DK343" s="96"/>
      <c r="DL343" s="96"/>
      <c r="DM343" s="96"/>
      <c r="DN343" s="96"/>
      <c r="DO343" s="96"/>
      <c r="DP343" s="96"/>
      <c r="DQ343" s="96"/>
      <c r="DR343" s="96"/>
      <c r="DS343" s="96"/>
      <c r="DT343" s="96"/>
      <c r="DU343" s="96"/>
      <c r="DV343" s="96"/>
      <c r="DW343" s="96"/>
      <c r="DX343" s="96"/>
      <c r="DY343" s="96"/>
      <c r="DZ343" s="96"/>
      <c r="EA343" s="96"/>
      <c r="EB343" s="96"/>
      <c r="EC343" s="96"/>
      <c r="ED343" s="96"/>
      <c r="EE343" s="96"/>
      <c r="EF343" s="96"/>
      <c r="EG343" s="96"/>
      <c r="EH343" s="96"/>
      <c r="EI343" s="96"/>
      <c r="EJ343" s="96"/>
      <c r="EK343" s="96"/>
      <c r="EL343" s="96"/>
      <c r="EM343" s="96"/>
      <c r="EN343" s="96"/>
      <c r="EO343" s="96"/>
      <c r="EP343" s="96"/>
      <c r="EQ343" s="96"/>
      <c r="ER343" s="96"/>
      <c r="ES343" s="96"/>
      <c r="ET343" s="96"/>
      <c r="EU343" s="96"/>
      <c r="EV343" s="96"/>
      <c r="EW343" s="96"/>
      <c r="EX343" s="96"/>
      <c r="EY343" s="96"/>
      <c r="EZ343" s="96"/>
      <c r="FA343" s="96"/>
      <c r="FB343" s="96"/>
      <c r="FC343" s="96"/>
      <c r="FD343" s="96"/>
      <c r="FE343" s="96"/>
      <c r="FF343" s="96"/>
      <c r="FG343" s="96"/>
      <c r="FH343" s="96"/>
      <c r="FI343" s="96"/>
      <c r="FJ343" s="96"/>
      <c r="FK343" s="96"/>
      <c r="FL343" s="96"/>
      <c r="FM343" s="96"/>
      <c r="FN343" s="96"/>
      <c r="FO343" s="96"/>
      <c r="FP343" s="96"/>
      <c r="FQ343" s="96"/>
      <c r="FR343" s="96"/>
      <c r="FS343" s="96"/>
      <c r="FT343" s="96"/>
      <c r="FU343" s="96"/>
      <c r="FV343" s="96"/>
      <c r="FW343" s="96"/>
      <c r="FX343" s="96"/>
      <c r="FY343" s="96"/>
      <c r="FZ343" s="96"/>
      <c r="GA343" s="96"/>
      <c r="GB343" s="96"/>
      <c r="GC343" s="96"/>
      <c r="GD343" s="96"/>
      <c r="GE343" s="96"/>
      <c r="GF343" s="96"/>
      <c r="GG343" s="96"/>
      <c r="GH343" s="96"/>
      <c r="GI343" s="96"/>
      <c r="GJ343" s="96"/>
      <c r="GK343" s="96"/>
      <c r="GL343" s="96"/>
      <c r="GM343" s="96"/>
      <c r="GN343" s="96"/>
      <c r="GO343" s="96"/>
      <c r="GP343" s="96"/>
    </row>
    <row r="344" spans="1:198" ht="12" hidden="1" customHeight="1">
      <c r="A344" s="349"/>
      <c r="B344" s="489" t="s">
        <v>60</v>
      </c>
      <c r="C344" s="475">
        <v>2020</v>
      </c>
      <c r="D344" s="475">
        <v>2021</v>
      </c>
      <c r="E344" s="474" t="s">
        <v>27</v>
      </c>
      <c r="F344" s="472">
        <f>SUM(J348:P348)</f>
        <v>0</v>
      </c>
      <c r="G344" s="566">
        <v>60016</v>
      </c>
      <c r="H344" s="113">
        <v>6050</v>
      </c>
      <c r="I344" s="114" t="s">
        <v>28</v>
      </c>
      <c r="J344" s="94"/>
      <c r="K344" s="93"/>
      <c r="L344" s="94"/>
      <c r="M344" s="137"/>
      <c r="N344" s="137"/>
      <c r="O344" s="137"/>
      <c r="P344" s="93"/>
      <c r="Q344" s="93"/>
      <c r="R344" s="93"/>
      <c r="S344" s="93"/>
      <c r="T344" s="93"/>
      <c r="U344" s="93"/>
      <c r="V344" s="93"/>
      <c r="W344" s="93"/>
      <c r="X344" s="384">
        <f>SUM(J348:P348)</f>
        <v>0</v>
      </c>
      <c r="Y344" s="141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  <c r="BX344" s="96"/>
      <c r="BY344" s="96"/>
      <c r="BZ344" s="96"/>
      <c r="CA344" s="96"/>
      <c r="CB344" s="96"/>
      <c r="CC344" s="96"/>
      <c r="CD344" s="96"/>
      <c r="CE344" s="96"/>
      <c r="CF344" s="96"/>
      <c r="CG344" s="96"/>
      <c r="CH344" s="96"/>
      <c r="CI344" s="96"/>
      <c r="CJ344" s="96"/>
      <c r="CK344" s="96"/>
      <c r="CL344" s="96"/>
      <c r="CM344" s="96"/>
      <c r="CN344" s="96"/>
      <c r="CO344" s="96"/>
      <c r="CP344" s="96"/>
      <c r="CQ344" s="96"/>
      <c r="CR344" s="96"/>
      <c r="CS344" s="96"/>
      <c r="CT344" s="96"/>
      <c r="CU344" s="96"/>
      <c r="CV344" s="96"/>
      <c r="CW344" s="96"/>
      <c r="CX344" s="96"/>
      <c r="CY344" s="96"/>
      <c r="CZ344" s="96"/>
      <c r="DA344" s="96"/>
      <c r="DB344" s="96"/>
      <c r="DC344" s="96"/>
      <c r="DD344" s="96"/>
      <c r="DE344" s="96"/>
      <c r="DF344" s="96"/>
      <c r="DG344" s="96"/>
      <c r="DH344" s="96"/>
      <c r="DI344" s="96"/>
      <c r="DJ344" s="96"/>
      <c r="DK344" s="96"/>
      <c r="DL344" s="96"/>
      <c r="DM344" s="96"/>
      <c r="DN344" s="96"/>
      <c r="DO344" s="96"/>
      <c r="DP344" s="96"/>
      <c r="DQ344" s="96"/>
      <c r="DR344" s="96"/>
      <c r="DS344" s="96"/>
      <c r="DT344" s="96"/>
      <c r="DU344" s="96"/>
      <c r="DV344" s="96"/>
      <c r="DW344" s="96"/>
      <c r="DX344" s="96"/>
      <c r="DY344" s="96"/>
      <c r="DZ344" s="96"/>
      <c r="EA344" s="96"/>
      <c r="EB344" s="96"/>
      <c r="EC344" s="96"/>
      <c r="ED344" s="96"/>
      <c r="EE344" s="96"/>
      <c r="EF344" s="96"/>
      <c r="EG344" s="96"/>
      <c r="EH344" s="96"/>
      <c r="EI344" s="96"/>
      <c r="EJ344" s="96"/>
      <c r="EK344" s="96"/>
      <c r="EL344" s="96"/>
      <c r="EM344" s="96"/>
      <c r="EN344" s="96"/>
      <c r="EO344" s="96"/>
      <c r="EP344" s="96"/>
      <c r="EQ344" s="96"/>
      <c r="ER344" s="96"/>
      <c r="ES344" s="96"/>
      <c r="ET344" s="96"/>
      <c r="EU344" s="96"/>
      <c r="EV344" s="96"/>
      <c r="EW344" s="96"/>
      <c r="EX344" s="96"/>
      <c r="EY344" s="96"/>
      <c r="EZ344" s="96"/>
      <c r="FA344" s="96"/>
      <c r="FB344" s="96"/>
      <c r="FC344" s="96"/>
      <c r="FD344" s="96"/>
      <c r="FE344" s="96"/>
      <c r="FF344" s="96"/>
      <c r="FG344" s="96"/>
      <c r="FH344" s="96"/>
      <c r="FI344" s="96"/>
      <c r="FJ344" s="96"/>
      <c r="FK344" s="96"/>
      <c r="FL344" s="96"/>
      <c r="FM344" s="96"/>
      <c r="FN344" s="96"/>
      <c r="FO344" s="96"/>
      <c r="FP344" s="96"/>
      <c r="FQ344" s="96"/>
      <c r="FR344" s="96"/>
      <c r="FS344" s="96"/>
      <c r="FT344" s="96"/>
      <c r="FU344" s="96"/>
      <c r="FV344" s="96"/>
      <c r="FW344" s="96"/>
      <c r="FX344" s="96"/>
      <c r="FY344" s="96"/>
      <c r="FZ344" s="96"/>
      <c r="GA344" s="96"/>
      <c r="GB344" s="96"/>
      <c r="GC344" s="96"/>
      <c r="GD344" s="96"/>
      <c r="GE344" s="96"/>
      <c r="GF344" s="96"/>
      <c r="GG344" s="96"/>
      <c r="GH344" s="96"/>
      <c r="GI344" s="96"/>
      <c r="GJ344" s="96"/>
      <c r="GK344" s="96"/>
      <c r="GL344" s="96"/>
      <c r="GM344" s="96"/>
      <c r="GN344" s="96"/>
      <c r="GO344" s="96"/>
      <c r="GP344" s="96"/>
    </row>
    <row r="345" spans="1:198" ht="12" hidden="1" customHeight="1">
      <c r="A345" s="349"/>
      <c r="B345" s="489"/>
      <c r="C345" s="475"/>
      <c r="D345" s="475"/>
      <c r="E345" s="474"/>
      <c r="F345" s="472"/>
      <c r="G345" s="566"/>
      <c r="H345" s="113"/>
      <c r="I345" s="114" t="s">
        <v>31</v>
      </c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384"/>
      <c r="Y345" s="40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  <c r="BX345" s="96"/>
      <c r="BY345" s="96"/>
      <c r="BZ345" s="96"/>
      <c r="CA345" s="96"/>
      <c r="CB345" s="96"/>
      <c r="CC345" s="96"/>
      <c r="CD345" s="96"/>
      <c r="CE345" s="96"/>
      <c r="CF345" s="96"/>
      <c r="CG345" s="96"/>
      <c r="CH345" s="96"/>
      <c r="CI345" s="96"/>
      <c r="CJ345" s="96"/>
      <c r="CK345" s="96"/>
      <c r="CL345" s="96"/>
      <c r="CM345" s="96"/>
      <c r="CN345" s="96"/>
      <c r="CO345" s="96"/>
      <c r="CP345" s="96"/>
      <c r="CQ345" s="96"/>
      <c r="CR345" s="96"/>
      <c r="CS345" s="96"/>
      <c r="CT345" s="96"/>
      <c r="CU345" s="96"/>
      <c r="CV345" s="96"/>
      <c r="CW345" s="96"/>
      <c r="CX345" s="96"/>
      <c r="CY345" s="96"/>
      <c r="CZ345" s="96"/>
      <c r="DA345" s="96"/>
      <c r="DB345" s="96"/>
      <c r="DC345" s="96"/>
      <c r="DD345" s="96"/>
      <c r="DE345" s="96"/>
      <c r="DF345" s="96"/>
      <c r="DG345" s="96"/>
      <c r="DH345" s="96"/>
      <c r="DI345" s="96"/>
      <c r="DJ345" s="96"/>
      <c r="DK345" s="96"/>
      <c r="DL345" s="96"/>
      <c r="DM345" s="96"/>
      <c r="DN345" s="96"/>
      <c r="DO345" s="96"/>
      <c r="DP345" s="96"/>
      <c r="DQ345" s="96"/>
      <c r="DR345" s="96"/>
      <c r="DS345" s="96"/>
      <c r="DT345" s="96"/>
      <c r="DU345" s="96"/>
      <c r="DV345" s="96"/>
      <c r="DW345" s="96"/>
      <c r="DX345" s="96"/>
      <c r="DY345" s="96"/>
      <c r="DZ345" s="96"/>
      <c r="EA345" s="96"/>
      <c r="EB345" s="96"/>
      <c r="EC345" s="96"/>
      <c r="ED345" s="96"/>
      <c r="EE345" s="96"/>
      <c r="EF345" s="96"/>
      <c r="EG345" s="96"/>
      <c r="EH345" s="96"/>
      <c r="EI345" s="96"/>
      <c r="EJ345" s="96"/>
      <c r="EK345" s="96"/>
      <c r="EL345" s="96"/>
      <c r="EM345" s="96"/>
      <c r="EN345" s="96"/>
      <c r="EO345" s="96"/>
      <c r="EP345" s="96"/>
      <c r="EQ345" s="96"/>
      <c r="ER345" s="96"/>
      <c r="ES345" s="96"/>
      <c r="ET345" s="96"/>
      <c r="EU345" s="96"/>
      <c r="EV345" s="96"/>
      <c r="EW345" s="96"/>
      <c r="EX345" s="96"/>
      <c r="EY345" s="96"/>
      <c r="EZ345" s="96"/>
      <c r="FA345" s="96"/>
      <c r="FB345" s="96"/>
      <c r="FC345" s="96"/>
      <c r="FD345" s="96"/>
      <c r="FE345" s="96"/>
      <c r="FF345" s="96"/>
      <c r="FG345" s="96"/>
      <c r="FH345" s="96"/>
      <c r="FI345" s="96"/>
      <c r="FJ345" s="96"/>
      <c r="FK345" s="96"/>
      <c r="FL345" s="96"/>
      <c r="FM345" s="96"/>
      <c r="FN345" s="96"/>
      <c r="FO345" s="96"/>
      <c r="FP345" s="96"/>
      <c r="FQ345" s="96"/>
      <c r="FR345" s="96"/>
      <c r="FS345" s="96"/>
      <c r="FT345" s="96"/>
      <c r="FU345" s="96"/>
      <c r="FV345" s="96"/>
      <c r="FW345" s="96"/>
      <c r="FX345" s="96"/>
      <c r="FY345" s="96"/>
      <c r="FZ345" s="96"/>
      <c r="GA345" s="96"/>
      <c r="GB345" s="96"/>
      <c r="GC345" s="96"/>
      <c r="GD345" s="96"/>
      <c r="GE345" s="96"/>
      <c r="GF345" s="96"/>
      <c r="GG345" s="96"/>
      <c r="GH345" s="96"/>
      <c r="GI345" s="96"/>
      <c r="GJ345" s="96"/>
      <c r="GK345" s="96"/>
      <c r="GL345" s="96"/>
      <c r="GM345" s="96"/>
      <c r="GN345" s="96"/>
      <c r="GO345" s="96"/>
      <c r="GP345" s="96"/>
    </row>
    <row r="346" spans="1:198" ht="12" hidden="1" customHeight="1">
      <c r="A346" s="349"/>
      <c r="B346" s="489"/>
      <c r="C346" s="475"/>
      <c r="D346" s="475"/>
      <c r="E346" s="474"/>
      <c r="F346" s="472"/>
      <c r="G346" s="566"/>
      <c r="H346" s="113"/>
      <c r="I346" s="114" t="s">
        <v>30</v>
      </c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384"/>
      <c r="Y346" s="40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  <c r="BX346" s="96"/>
      <c r="BY346" s="96"/>
      <c r="BZ346" s="96"/>
      <c r="CA346" s="96"/>
      <c r="CB346" s="96"/>
      <c r="CC346" s="96"/>
      <c r="CD346" s="96"/>
      <c r="CE346" s="96"/>
      <c r="CF346" s="96"/>
      <c r="CG346" s="96"/>
      <c r="CH346" s="96"/>
      <c r="CI346" s="96"/>
      <c r="CJ346" s="96"/>
      <c r="CK346" s="96"/>
      <c r="CL346" s="96"/>
      <c r="CM346" s="96"/>
      <c r="CN346" s="96"/>
      <c r="CO346" s="96"/>
      <c r="CP346" s="96"/>
      <c r="CQ346" s="96"/>
      <c r="CR346" s="96"/>
      <c r="CS346" s="96"/>
      <c r="CT346" s="96"/>
      <c r="CU346" s="96"/>
      <c r="CV346" s="96"/>
      <c r="CW346" s="96"/>
      <c r="CX346" s="96"/>
      <c r="CY346" s="96"/>
      <c r="CZ346" s="96"/>
      <c r="DA346" s="96"/>
      <c r="DB346" s="96"/>
      <c r="DC346" s="96"/>
      <c r="DD346" s="96"/>
      <c r="DE346" s="96"/>
      <c r="DF346" s="96"/>
      <c r="DG346" s="96"/>
      <c r="DH346" s="96"/>
      <c r="DI346" s="96"/>
      <c r="DJ346" s="96"/>
      <c r="DK346" s="96"/>
      <c r="DL346" s="96"/>
      <c r="DM346" s="96"/>
      <c r="DN346" s="96"/>
      <c r="DO346" s="96"/>
      <c r="DP346" s="96"/>
      <c r="DQ346" s="96"/>
      <c r="DR346" s="96"/>
      <c r="DS346" s="96"/>
      <c r="DT346" s="96"/>
      <c r="DU346" s="96"/>
      <c r="DV346" s="96"/>
      <c r="DW346" s="96"/>
      <c r="DX346" s="96"/>
      <c r="DY346" s="96"/>
      <c r="DZ346" s="96"/>
      <c r="EA346" s="96"/>
      <c r="EB346" s="96"/>
      <c r="EC346" s="96"/>
      <c r="ED346" s="96"/>
      <c r="EE346" s="96"/>
      <c r="EF346" s="96"/>
      <c r="EG346" s="96"/>
      <c r="EH346" s="96"/>
      <c r="EI346" s="96"/>
      <c r="EJ346" s="96"/>
      <c r="EK346" s="96"/>
      <c r="EL346" s="96"/>
      <c r="EM346" s="96"/>
      <c r="EN346" s="96"/>
      <c r="EO346" s="96"/>
      <c r="EP346" s="96"/>
      <c r="EQ346" s="96"/>
      <c r="ER346" s="96"/>
      <c r="ES346" s="96"/>
      <c r="ET346" s="96"/>
      <c r="EU346" s="96"/>
      <c r="EV346" s="96"/>
      <c r="EW346" s="96"/>
      <c r="EX346" s="96"/>
      <c r="EY346" s="96"/>
      <c r="EZ346" s="96"/>
      <c r="FA346" s="96"/>
      <c r="FB346" s="96"/>
      <c r="FC346" s="96"/>
      <c r="FD346" s="96"/>
      <c r="FE346" s="96"/>
      <c r="FF346" s="96"/>
      <c r="FG346" s="96"/>
      <c r="FH346" s="96"/>
      <c r="FI346" s="96"/>
      <c r="FJ346" s="96"/>
      <c r="FK346" s="96"/>
      <c r="FL346" s="96"/>
      <c r="FM346" s="96"/>
      <c r="FN346" s="96"/>
      <c r="FO346" s="96"/>
      <c r="FP346" s="96"/>
      <c r="FQ346" s="96"/>
      <c r="FR346" s="96"/>
      <c r="FS346" s="96"/>
      <c r="FT346" s="96"/>
      <c r="FU346" s="96"/>
      <c r="FV346" s="96"/>
      <c r="FW346" s="96"/>
      <c r="FX346" s="96"/>
      <c r="FY346" s="96"/>
      <c r="FZ346" s="96"/>
      <c r="GA346" s="96"/>
      <c r="GB346" s="96"/>
      <c r="GC346" s="96"/>
      <c r="GD346" s="96"/>
      <c r="GE346" s="96"/>
      <c r="GF346" s="96"/>
      <c r="GG346" s="96"/>
      <c r="GH346" s="96"/>
      <c r="GI346" s="96"/>
      <c r="GJ346" s="96"/>
      <c r="GK346" s="96"/>
      <c r="GL346" s="96"/>
      <c r="GM346" s="96"/>
      <c r="GN346" s="96"/>
      <c r="GO346" s="96"/>
      <c r="GP346" s="96"/>
    </row>
    <row r="347" spans="1:198" ht="12" hidden="1" customHeight="1">
      <c r="A347" s="349"/>
      <c r="B347" s="489"/>
      <c r="C347" s="475"/>
      <c r="D347" s="475"/>
      <c r="E347" s="474"/>
      <c r="F347" s="472"/>
      <c r="G347" s="566"/>
      <c r="H347" s="113"/>
      <c r="I347" s="114" t="s">
        <v>32</v>
      </c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384"/>
      <c r="Y347" s="40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  <c r="BX347" s="96"/>
      <c r="BY347" s="96"/>
      <c r="BZ347" s="96"/>
      <c r="CA347" s="96"/>
      <c r="CB347" s="96"/>
      <c r="CC347" s="96"/>
      <c r="CD347" s="96"/>
      <c r="CE347" s="96"/>
      <c r="CF347" s="96"/>
      <c r="CG347" s="96"/>
      <c r="CH347" s="96"/>
      <c r="CI347" s="96"/>
      <c r="CJ347" s="96"/>
      <c r="CK347" s="96"/>
      <c r="CL347" s="96"/>
      <c r="CM347" s="96"/>
      <c r="CN347" s="96"/>
      <c r="CO347" s="96"/>
      <c r="CP347" s="96"/>
      <c r="CQ347" s="96"/>
      <c r="CR347" s="96"/>
      <c r="CS347" s="96"/>
      <c r="CT347" s="96"/>
      <c r="CU347" s="96"/>
      <c r="CV347" s="96"/>
      <c r="CW347" s="96"/>
      <c r="CX347" s="96"/>
      <c r="CY347" s="96"/>
      <c r="CZ347" s="96"/>
      <c r="DA347" s="96"/>
      <c r="DB347" s="96"/>
      <c r="DC347" s="96"/>
      <c r="DD347" s="96"/>
      <c r="DE347" s="96"/>
      <c r="DF347" s="96"/>
      <c r="DG347" s="96"/>
      <c r="DH347" s="96"/>
      <c r="DI347" s="96"/>
      <c r="DJ347" s="96"/>
      <c r="DK347" s="96"/>
      <c r="DL347" s="96"/>
      <c r="DM347" s="96"/>
      <c r="DN347" s="96"/>
      <c r="DO347" s="96"/>
      <c r="DP347" s="96"/>
      <c r="DQ347" s="96"/>
      <c r="DR347" s="96"/>
      <c r="DS347" s="96"/>
      <c r="DT347" s="96"/>
      <c r="DU347" s="96"/>
      <c r="DV347" s="96"/>
      <c r="DW347" s="96"/>
      <c r="DX347" s="96"/>
      <c r="DY347" s="96"/>
      <c r="DZ347" s="96"/>
      <c r="EA347" s="96"/>
      <c r="EB347" s="96"/>
      <c r="EC347" s="96"/>
      <c r="ED347" s="96"/>
      <c r="EE347" s="96"/>
      <c r="EF347" s="96"/>
      <c r="EG347" s="96"/>
      <c r="EH347" s="96"/>
      <c r="EI347" s="96"/>
      <c r="EJ347" s="96"/>
      <c r="EK347" s="96"/>
      <c r="EL347" s="96"/>
      <c r="EM347" s="96"/>
      <c r="EN347" s="96"/>
      <c r="EO347" s="96"/>
      <c r="EP347" s="96"/>
      <c r="EQ347" s="96"/>
      <c r="ER347" s="96"/>
      <c r="ES347" s="96"/>
      <c r="ET347" s="96"/>
      <c r="EU347" s="96"/>
      <c r="EV347" s="96"/>
      <c r="EW347" s="96"/>
      <c r="EX347" s="96"/>
      <c r="EY347" s="96"/>
      <c r="EZ347" s="96"/>
      <c r="FA347" s="96"/>
      <c r="FB347" s="96"/>
      <c r="FC347" s="96"/>
      <c r="FD347" s="96"/>
      <c r="FE347" s="96"/>
      <c r="FF347" s="96"/>
      <c r="FG347" s="96"/>
      <c r="FH347" s="96"/>
      <c r="FI347" s="96"/>
      <c r="FJ347" s="96"/>
      <c r="FK347" s="96"/>
      <c r="FL347" s="96"/>
      <c r="FM347" s="96"/>
      <c r="FN347" s="96"/>
      <c r="FO347" s="96"/>
      <c r="FP347" s="96"/>
      <c r="FQ347" s="96"/>
      <c r="FR347" s="96"/>
      <c r="FS347" s="96"/>
      <c r="FT347" s="96"/>
      <c r="FU347" s="96"/>
      <c r="FV347" s="96"/>
      <c r="FW347" s="96"/>
      <c r="FX347" s="96"/>
      <c r="FY347" s="96"/>
      <c r="FZ347" s="96"/>
      <c r="GA347" s="96"/>
      <c r="GB347" s="96"/>
      <c r="GC347" s="96"/>
      <c r="GD347" s="96"/>
      <c r="GE347" s="96"/>
      <c r="GF347" s="96"/>
      <c r="GG347" s="96"/>
      <c r="GH347" s="96"/>
      <c r="GI347" s="96"/>
      <c r="GJ347" s="96"/>
      <c r="GK347" s="96"/>
      <c r="GL347" s="96"/>
      <c r="GM347" s="96"/>
      <c r="GN347" s="96"/>
      <c r="GO347" s="96"/>
      <c r="GP347" s="96"/>
    </row>
    <row r="348" spans="1:198" ht="12" hidden="1" customHeight="1">
      <c r="A348" s="349"/>
      <c r="B348" s="489"/>
      <c r="C348" s="475"/>
      <c r="D348" s="475"/>
      <c r="E348" s="474"/>
      <c r="F348" s="472"/>
      <c r="G348" s="566"/>
      <c r="H348" s="113"/>
      <c r="I348" s="145" t="s">
        <v>26</v>
      </c>
      <c r="J348" s="103">
        <f>SUM(J344:J347)</f>
        <v>0</v>
      </c>
      <c r="K348" s="103">
        <f t="shared" ref="K348:P348" si="103">SUM(K344:K347)</f>
        <v>0</v>
      </c>
      <c r="L348" s="103">
        <f t="shared" si="103"/>
        <v>0</v>
      </c>
      <c r="M348" s="103">
        <f t="shared" si="103"/>
        <v>0</v>
      </c>
      <c r="N348" s="103">
        <f t="shared" si="103"/>
        <v>0</v>
      </c>
      <c r="O348" s="103">
        <f t="shared" si="103"/>
        <v>0</v>
      </c>
      <c r="P348" s="103">
        <f t="shared" si="103"/>
        <v>0</v>
      </c>
      <c r="Q348" s="103"/>
      <c r="R348" s="103"/>
      <c r="S348" s="103"/>
      <c r="T348" s="103"/>
      <c r="U348" s="103"/>
      <c r="V348" s="103"/>
      <c r="W348" s="103"/>
      <c r="X348" s="384"/>
      <c r="Y348" s="40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  <c r="BX348" s="96"/>
      <c r="BY348" s="96"/>
      <c r="BZ348" s="96"/>
      <c r="CA348" s="96"/>
      <c r="CB348" s="96"/>
      <c r="CC348" s="96"/>
      <c r="CD348" s="96"/>
      <c r="CE348" s="96"/>
      <c r="CF348" s="96"/>
      <c r="CG348" s="96"/>
      <c r="CH348" s="96"/>
      <c r="CI348" s="96"/>
      <c r="CJ348" s="96"/>
      <c r="CK348" s="96"/>
      <c r="CL348" s="96"/>
      <c r="CM348" s="96"/>
      <c r="CN348" s="96"/>
      <c r="CO348" s="96"/>
      <c r="CP348" s="96"/>
      <c r="CQ348" s="96"/>
      <c r="CR348" s="96"/>
      <c r="CS348" s="96"/>
      <c r="CT348" s="96"/>
      <c r="CU348" s="96"/>
      <c r="CV348" s="96"/>
      <c r="CW348" s="96"/>
      <c r="CX348" s="96"/>
      <c r="CY348" s="96"/>
      <c r="CZ348" s="96"/>
      <c r="DA348" s="96"/>
      <c r="DB348" s="96"/>
      <c r="DC348" s="96"/>
      <c r="DD348" s="96"/>
      <c r="DE348" s="96"/>
      <c r="DF348" s="96"/>
      <c r="DG348" s="96"/>
      <c r="DH348" s="96"/>
      <c r="DI348" s="96"/>
      <c r="DJ348" s="96"/>
      <c r="DK348" s="96"/>
      <c r="DL348" s="96"/>
      <c r="DM348" s="96"/>
      <c r="DN348" s="96"/>
      <c r="DO348" s="96"/>
      <c r="DP348" s="96"/>
      <c r="DQ348" s="96"/>
      <c r="DR348" s="96"/>
      <c r="DS348" s="96"/>
      <c r="DT348" s="96"/>
      <c r="DU348" s="96"/>
      <c r="DV348" s="96"/>
      <c r="DW348" s="96"/>
      <c r="DX348" s="96"/>
      <c r="DY348" s="96"/>
      <c r="DZ348" s="96"/>
      <c r="EA348" s="96"/>
      <c r="EB348" s="96"/>
      <c r="EC348" s="96"/>
      <c r="ED348" s="96"/>
      <c r="EE348" s="96"/>
      <c r="EF348" s="96"/>
      <c r="EG348" s="96"/>
      <c r="EH348" s="96"/>
      <c r="EI348" s="96"/>
      <c r="EJ348" s="96"/>
      <c r="EK348" s="96"/>
      <c r="EL348" s="96"/>
      <c r="EM348" s="96"/>
      <c r="EN348" s="96"/>
      <c r="EO348" s="96"/>
      <c r="EP348" s="96"/>
      <c r="EQ348" s="96"/>
      <c r="ER348" s="96"/>
      <c r="ES348" s="96"/>
      <c r="ET348" s="96"/>
      <c r="EU348" s="96"/>
      <c r="EV348" s="96"/>
      <c r="EW348" s="96"/>
      <c r="EX348" s="96"/>
      <c r="EY348" s="96"/>
      <c r="EZ348" s="96"/>
      <c r="FA348" s="96"/>
      <c r="FB348" s="96"/>
      <c r="FC348" s="96"/>
      <c r="FD348" s="96"/>
      <c r="FE348" s="96"/>
      <c r="FF348" s="96"/>
      <c r="FG348" s="96"/>
      <c r="FH348" s="96"/>
      <c r="FI348" s="96"/>
      <c r="FJ348" s="96"/>
      <c r="FK348" s="96"/>
      <c r="FL348" s="96"/>
      <c r="FM348" s="96"/>
      <c r="FN348" s="96"/>
      <c r="FO348" s="96"/>
      <c r="FP348" s="96"/>
      <c r="FQ348" s="96"/>
      <c r="FR348" s="96"/>
      <c r="FS348" s="96"/>
      <c r="FT348" s="96"/>
      <c r="FU348" s="96"/>
      <c r="FV348" s="96"/>
      <c r="FW348" s="96"/>
      <c r="FX348" s="96"/>
      <c r="FY348" s="96"/>
      <c r="FZ348" s="96"/>
      <c r="GA348" s="96"/>
      <c r="GB348" s="96"/>
      <c r="GC348" s="96"/>
      <c r="GD348" s="96"/>
      <c r="GE348" s="96"/>
      <c r="GF348" s="96"/>
      <c r="GG348" s="96"/>
      <c r="GH348" s="96"/>
      <c r="GI348" s="96"/>
      <c r="GJ348" s="96"/>
      <c r="GK348" s="96"/>
      <c r="GL348" s="96"/>
      <c r="GM348" s="96"/>
      <c r="GN348" s="96"/>
      <c r="GO348" s="96"/>
      <c r="GP348" s="96"/>
    </row>
    <row r="349" spans="1:198" ht="12" hidden="1" customHeight="1">
      <c r="A349" s="349">
        <v>27</v>
      </c>
      <c r="B349" s="401" t="s">
        <v>61</v>
      </c>
      <c r="C349" s="463">
        <v>2016</v>
      </c>
      <c r="D349" s="463">
        <v>2022</v>
      </c>
      <c r="E349" s="501" t="s">
        <v>27</v>
      </c>
      <c r="F349" s="354">
        <f>X349</f>
        <v>0</v>
      </c>
      <c r="G349" s="499">
        <v>60016</v>
      </c>
      <c r="H349" s="154">
        <v>6050</v>
      </c>
      <c r="I349" s="163" t="s">
        <v>28</v>
      </c>
      <c r="J349" s="164"/>
      <c r="K349" s="164">
        <f>100000-100000</f>
        <v>0</v>
      </c>
      <c r="L349" s="164"/>
      <c r="M349" s="164"/>
      <c r="N349" s="199"/>
      <c r="O349" s="199"/>
      <c r="P349" s="199"/>
      <c r="Q349" s="199"/>
      <c r="R349" s="199"/>
      <c r="S349" s="199"/>
      <c r="T349" s="199"/>
      <c r="U349" s="199"/>
      <c r="V349" s="199"/>
      <c r="W349" s="199"/>
      <c r="X349" s="356">
        <f>SUM(K353:P353)</f>
        <v>0</v>
      </c>
      <c r="Y349" s="141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  <c r="BX349" s="96"/>
      <c r="BY349" s="96"/>
      <c r="BZ349" s="96"/>
      <c r="CA349" s="96"/>
      <c r="CB349" s="96"/>
      <c r="CC349" s="96"/>
      <c r="CD349" s="96"/>
      <c r="CE349" s="96"/>
      <c r="CF349" s="96"/>
      <c r="CG349" s="96"/>
      <c r="CH349" s="96"/>
      <c r="CI349" s="96"/>
      <c r="CJ349" s="96"/>
      <c r="CK349" s="96"/>
      <c r="CL349" s="96"/>
      <c r="CM349" s="96"/>
      <c r="CN349" s="96"/>
      <c r="CO349" s="96"/>
      <c r="CP349" s="96"/>
      <c r="CQ349" s="96"/>
      <c r="CR349" s="96"/>
      <c r="CS349" s="96"/>
      <c r="CT349" s="96"/>
      <c r="CU349" s="96"/>
      <c r="CV349" s="96"/>
      <c r="CW349" s="96"/>
      <c r="CX349" s="96"/>
      <c r="CY349" s="96"/>
      <c r="CZ349" s="96"/>
      <c r="DA349" s="96"/>
      <c r="DB349" s="96"/>
      <c r="DC349" s="96"/>
      <c r="DD349" s="96"/>
      <c r="DE349" s="96"/>
      <c r="DF349" s="96"/>
      <c r="DG349" s="96"/>
      <c r="DH349" s="96"/>
      <c r="DI349" s="96"/>
      <c r="DJ349" s="96"/>
      <c r="DK349" s="96"/>
      <c r="DL349" s="96"/>
      <c r="DM349" s="96"/>
      <c r="DN349" s="96"/>
      <c r="DO349" s="96"/>
      <c r="DP349" s="96"/>
      <c r="DQ349" s="96"/>
      <c r="DR349" s="96"/>
      <c r="DS349" s="96"/>
      <c r="DT349" s="96"/>
      <c r="DU349" s="96"/>
      <c r="DV349" s="96"/>
      <c r="DW349" s="96"/>
      <c r="DX349" s="96"/>
      <c r="DY349" s="96"/>
      <c r="DZ349" s="96"/>
      <c r="EA349" s="96"/>
      <c r="EB349" s="96"/>
      <c r="EC349" s="96"/>
      <c r="ED349" s="96"/>
      <c r="EE349" s="96"/>
      <c r="EF349" s="96"/>
      <c r="EG349" s="96"/>
      <c r="EH349" s="96"/>
      <c r="EI349" s="96"/>
      <c r="EJ349" s="96"/>
      <c r="EK349" s="96"/>
      <c r="EL349" s="96"/>
      <c r="EM349" s="96"/>
      <c r="EN349" s="96"/>
      <c r="EO349" s="96"/>
      <c r="EP349" s="96"/>
      <c r="EQ349" s="96"/>
      <c r="ER349" s="96"/>
      <c r="ES349" s="96"/>
      <c r="ET349" s="96"/>
      <c r="EU349" s="96"/>
      <c r="EV349" s="96"/>
      <c r="EW349" s="96"/>
      <c r="EX349" s="96"/>
      <c r="EY349" s="96"/>
      <c r="EZ349" s="96"/>
      <c r="FA349" s="96"/>
      <c r="FB349" s="96"/>
      <c r="FC349" s="96"/>
      <c r="FD349" s="96"/>
      <c r="FE349" s="96"/>
      <c r="FF349" s="96"/>
      <c r="FG349" s="96"/>
      <c r="FH349" s="96"/>
      <c r="FI349" s="96"/>
      <c r="FJ349" s="96"/>
      <c r="FK349" s="96"/>
      <c r="FL349" s="96"/>
      <c r="FM349" s="96"/>
      <c r="FN349" s="96"/>
      <c r="FO349" s="96"/>
      <c r="FP349" s="96"/>
      <c r="FQ349" s="96"/>
      <c r="FR349" s="96"/>
      <c r="FS349" s="96"/>
      <c r="FT349" s="96"/>
      <c r="FU349" s="96"/>
      <c r="FV349" s="96"/>
      <c r="FW349" s="96"/>
      <c r="FX349" s="96"/>
      <c r="FY349" s="96"/>
      <c r="FZ349" s="96"/>
      <c r="GA349" s="96"/>
      <c r="GB349" s="96"/>
      <c r="GC349" s="96"/>
      <c r="GD349" s="96"/>
      <c r="GE349" s="96"/>
      <c r="GF349" s="96"/>
      <c r="GG349" s="96"/>
      <c r="GH349" s="96"/>
      <c r="GI349" s="96"/>
      <c r="GJ349" s="96"/>
      <c r="GK349" s="96"/>
      <c r="GL349" s="96"/>
      <c r="GM349" s="96"/>
      <c r="GN349" s="96"/>
      <c r="GO349" s="96"/>
      <c r="GP349" s="96"/>
    </row>
    <row r="350" spans="1:198" ht="15.75" hidden="1" customHeight="1">
      <c r="A350" s="349"/>
      <c r="B350" s="401"/>
      <c r="C350" s="463"/>
      <c r="D350" s="463"/>
      <c r="E350" s="474"/>
      <c r="F350" s="354"/>
      <c r="G350" s="499"/>
      <c r="H350" s="154"/>
      <c r="I350" s="163" t="s">
        <v>31</v>
      </c>
      <c r="J350" s="186"/>
      <c r="K350" s="186"/>
      <c r="L350" s="199"/>
      <c r="M350" s="186"/>
      <c r="N350" s="186"/>
      <c r="O350" s="186"/>
      <c r="P350" s="186"/>
      <c r="Q350" s="186"/>
      <c r="R350" s="186"/>
      <c r="S350" s="186"/>
      <c r="T350" s="186"/>
      <c r="U350" s="186"/>
      <c r="V350" s="186"/>
      <c r="W350" s="186"/>
      <c r="X350" s="356"/>
      <c r="Y350" s="40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6"/>
      <c r="CA350" s="96"/>
      <c r="CB350" s="96"/>
      <c r="CC350" s="96"/>
      <c r="CD350" s="96"/>
      <c r="CE350" s="96"/>
      <c r="CF350" s="96"/>
      <c r="CG350" s="96"/>
      <c r="CH350" s="96"/>
      <c r="CI350" s="96"/>
      <c r="CJ350" s="96"/>
      <c r="CK350" s="96"/>
      <c r="CL350" s="96"/>
      <c r="CM350" s="96"/>
      <c r="CN350" s="96"/>
      <c r="CO350" s="96"/>
      <c r="CP350" s="96"/>
      <c r="CQ350" s="96"/>
      <c r="CR350" s="96"/>
      <c r="CS350" s="96"/>
      <c r="CT350" s="96"/>
      <c r="CU350" s="96"/>
      <c r="CV350" s="96"/>
      <c r="CW350" s="96"/>
      <c r="CX350" s="96"/>
      <c r="CY350" s="96"/>
      <c r="CZ350" s="96"/>
      <c r="DA350" s="96"/>
      <c r="DB350" s="96"/>
      <c r="DC350" s="96"/>
      <c r="DD350" s="96"/>
      <c r="DE350" s="96"/>
      <c r="DF350" s="96"/>
      <c r="DG350" s="96"/>
      <c r="DH350" s="96"/>
      <c r="DI350" s="96"/>
      <c r="DJ350" s="96"/>
      <c r="DK350" s="96"/>
      <c r="DL350" s="96"/>
      <c r="DM350" s="96"/>
      <c r="DN350" s="96"/>
      <c r="DO350" s="96"/>
      <c r="DP350" s="96"/>
      <c r="DQ350" s="96"/>
      <c r="DR350" s="96"/>
      <c r="DS350" s="96"/>
      <c r="DT350" s="96"/>
      <c r="DU350" s="96"/>
      <c r="DV350" s="96"/>
      <c r="DW350" s="96"/>
      <c r="DX350" s="96"/>
      <c r="DY350" s="96"/>
      <c r="DZ350" s="96"/>
      <c r="EA350" s="96"/>
      <c r="EB350" s="96"/>
      <c r="EC350" s="96"/>
      <c r="ED350" s="96"/>
      <c r="EE350" s="96"/>
      <c r="EF350" s="96"/>
      <c r="EG350" s="96"/>
      <c r="EH350" s="96"/>
      <c r="EI350" s="96"/>
      <c r="EJ350" s="96"/>
      <c r="EK350" s="96"/>
      <c r="EL350" s="96"/>
      <c r="EM350" s="96"/>
      <c r="EN350" s="96"/>
      <c r="EO350" s="96"/>
      <c r="EP350" s="96"/>
      <c r="EQ350" s="96"/>
      <c r="ER350" s="96"/>
      <c r="ES350" s="96"/>
      <c r="ET350" s="96"/>
      <c r="EU350" s="96"/>
      <c r="EV350" s="96"/>
      <c r="EW350" s="96"/>
      <c r="EX350" s="96"/>
      <c r="EY350" s="96"/>
      <c r="EZ350" s="96"/>
      <c r="FA350" s="96"/>
      <c r="FB350" s="96"/>
      <c r="FC350" s="96"/>
      <c r="FD350" s="96"/>
      <c r="FE350" s="96"/>
      <c r="FF350" s="96"/>
      <c r="FG350" s="96"/>
      <c r="FH350" s="96"/>
      <c r="FI350" s="96"/>
      <c r="FJ350" s="96"/>
      <c r="FK350" s="96"/>
      <c r="FL350" s="96"/>
      <c r="FM350" s="96"/>
      <c r="FN350" s="96"/>
      <c r="FO350" s="96"/>
      <c r="FP350" s="96"/>
      <c r="FQ350" s="96"/>
      <c r="FR350" s="96"/>
      <c r="FS350" s="96"/>
      <c r="FT350" s="96"/>
      <c r="FU350" s="96"/>
      <c r="FV350" s="96"/>
      <c r="FW350" s="96"/>
      <c r="FX350" s="96"/>
      <c r="FY350" s="96"/>
      <c r="FZ350" s="96"/>
      <c r="GA350" s="96"/>
      <c r="GB350" s="96"/>
      <c r="GC350" s="96"/>
      <c r="GD350" s="96"/>
      <c r="GE350" s="96"/>
      <c r="GF350" s="96"/>
      <c r="GG350" s="96"/>
      <c r="GH350" s="96"/>
      <c r="GI350" s="96"/>
      <c r="GJ350" s="96"/>
      <c r="GK350" s="96"/>
      <c r="GL350" s="96"/>
      <c r="GM350" s="96"/>
      <c r="GN350" s="96"/>
      <c r="GO350" s="96"/>
      <c r="GP350" s="96"/>
    </row>
    <row r="351" spans="1:198" ht="10.5" hidden="1" customHeight="1">
      <c r="A351" s="349"/>
      <c r="B351" s="401"/>
      <c r="C351" s="463"/>
      <c r="D351" s="463"/>
      <c r="E351" s="474"/>
      <c r="F351" s="354"/>
      <c r="G351" s="499"/>
      <c r="H351" s="154"/>
      <c r="I351" s="163" t="s">
        <v>30</v>
      </c>
      <c r="J351" s="186"/>
      <c r="K351" s="186"/>
      <c r="L351" s="199"/>
      <c r="M351" s="187"/>
      <c r="N351" s="187"/>
      <c r="O351" s="187"/>
      <c r="P351" s="187"/>
      <c r="Q351" s="187"/>
      <c r="R351" s="187"/>
      <c r="S351" s="187"/>
      <c r="T351" s="187"/>
      <c r="U351" s="187"/>
      <c r="V351" s="187"/>
      <c r="W351" s="186"/>
      <c r="X351" s="356"/>
      <c r="Y351" s="40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  <c r="BX351" s="96"/>
      <c r="BY351" s="96"/>
      <c r="BZ351" s="96"/>
      <c r="CA351" s="96"/>
      <c r="CB351" s="96"/>
      <c r="CC351" s="96"/>
      <c r="CD351" s="96"/>
      <c r="CE351" s="96"/>
      <c r="CF351" s="96"/>
      <c r="CG351" s="96"/>
      <c r="CH351" s="96"/>
      <c r="CI351" s="96"/>
      <c r="CJ351" s="96"/>
      <c r="CK351" s="96"/>
      <c r="CL351" s="96"/>
      <c r="CM351" s="96"/>
      <c r="CN351" s="96"/>
      <c r="CO351" s="96"/>
      <c r="CP351" s="96"/>
      <c r="CQ351" s="96"/>
      <c r="CR351" s="96"/>
      <c r="CS351" s="96"/>
      <c r="CT351" s="96"/>
      <c r="CU351" s="96"/>
      <c r="CV351" s="96"/>
      <c r="CW351" s="96"/>
      <c r="CX351" s="96"/>
      <c r="CY351" s="96"/>
      <c r="CZ351" s="96"/>
      <c r="DA351" s="96"/>
      <c r="DB351" s="96"/>
      <c r="DC351" s="96"/>
      <c r="DD351" s="96"/>
      <c r="DE351" s="96"/>
      <c r="DF351" s="96"/>
      <c r="DG351" s="96"/>
      <c r="DH351" s="96"/>
      <c r="DI351" s="96"/>
      <c r="DJ351" s="96"/>
      <c r="DK351" s="96"/>
      <c r="DL351" s="96"/>
      <c r="DM351" s="96"/>
      <c r="DN351" s="96"/>
      <c r="DO351" s="96"/>
      <c r="DP351" s="96"/>
      <c r="DQ351" s="96"/>
      <c r="DR351" s="96"/>
      <c r="DS351" s="96"/>
      <c r="DT351" s="96"/>
      <c r="DU351" s="96"/>
      <c r="DV351" s="96"/>
      <c r="DW351" s="96"/>
      <c r="DX351" s="96"/>
      <c r="DY351" s="96"/>
      <c r="DZ351" s="96"/>
      <c r="EA351" s="96"/>
      <c r="EB351" s="96"/>
      <c r="EC351" s="96"/>
      <c r="ED351" s="96"/>
      <c r="EE351" s="96"/>
      <c r="EF351" s="96"/>
      <c r="EG351" s="96"/>
      <c r="EH351" s="96"/>
      <c r="EI351" s="96"/>
      <c r="EJ351" s="96"/>
      <c r="EK351" s="96"/>
      <c r="EL351" s="96"/>
      <c r="EM351" s="96"/>
      <c r="EN351" s="96"/>
      <c r="EO351" s="96"/>
      <c r="EP351" s="96"/>
      <c r="EQ351" s="96"/>
      <c r="ER351" s="96"/>
      <c r="ES351" s="96"/>
      <c r="ET351" s="96"/>
      <c r="EU351" s="96"/>
      <c r="EV351" s="96"/>
      <c r="EW351" s="96"/>
      <c r="EX351" s="96"/>
      <c r="EY351" s="96"/>
      <c r="EZ351" s="96"/>
      <c r="FA351" s="96"/>
      <c r="FB351" s="96"/>
      <c r="FC351" s="96"/>
      <c r="FD351" s="96"/>
      <c r="FE351" s="96"/>
      <c r="FF351" s="96"/>
      <c r="FG351" s="96"/>
      <c r="FH351" s="96"/>
      <c r="FI351" s="96"/>
      <c r="FJ351" s="96"/>
      <c r="FK351" s="96"/>
      <c r="FL351" s="96"/>
      <c r="FM351" s="96"/>
      <c r="FN351" s="96"/>
      <c r="FO351" s="96"/>
      <c r="FP351" s="96"/>
      <c r="FQ351" s="96"/>
      <c r="FR351" s="96"/>
      <c r="FS351" s="96"/>
      <c r="FT351" s="96"/>
      <c r="FU351" s="96"/>
      <c r="FV351" s="96"/>
      <c r="FW351" s="96"/>
      <c r="FX351" s="96"/>
      <c r="FY351" s="96"/>
      <c r="FZ351" s="96"/>
      <c r="GA351" s="96"/>
      <c r="GB351" s="96"/>
      <c r="GC351" s="96"/>
      <c r="GD351" s="96"/>
      <c r="GE351" s="96"/>
      <c r="GF351" s="96"/>
      <c r="GG351" s="96"/>
      <c r="GH351" s="96"/>
      <c r="GI351" s="96"/>
      <c r="GJ351" s="96"/>
      <c r="GK351" s="96"/>
      <c r="GL351" s="96"/>
      <c r="GM351" s="96"/>
      <c r="GN351" s="96"/>
      <c r="GO351" s="96"/>
      <c r="GP351" s="96"/>
    </row>
    <row r="352" spans="1:198" ht="10.5" hidden="1" customHeight="1">
      <c r="A352" s="349"/>
      <c r="B352" s="401"/>
      <c r="C352" s="463"/>
      <c r="D352" s="463"/>
      <c r="E352" s="474"/>
      <c r="F352" s="354"/>
      <c r="G352" s="499"/>
      <c r="H352" s="154"/>
      <c r="I352" s="163" t="s">
        <v>32</v>
      </c>
      <c r="J352" s="186"/>
      <c r="K352" s="186"/>
      <c r="L352" s="199"/>
      <c r="M352" s="187"/>
      <c r="N352" s="187"/>
      <c r="O352" s="187"/>
      <c r="P352" s="187"/>
      <c r="Q352" s="187"/>
      <c r="R352" s="187"/>
      <c r="S352" s="187"/>
      <c r="T352" s="187"/>
      <c r="U352" s="187"/>
      <c r="V352" s="187"/>
      <c r="W352" s="186"/>
      <c r="X352" s="356"/>
      <c r="Y352" s="40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  <c r="BX352" s="96"/>
      <c r="BY352" s="96"/>
      <c r="BZ352" s="96"/>
      <c r="CA352" s="96"/>
      <c r="CB352" s="96"/>
      <c r="CC352" s="96"/>
      <c r="CD352" s="96"/>
      <c r="CE352" s="96"/>
      <c r="CF352" s="96"/>
      <c r="CG352" s="96"/>
      <c r="CH352" s="96"/>
      <c r="CI352" s="96"/>
      <c r="CJ352" s="96"/>
      <c r="CK352" s="96"/>
      <c r="CL352" s="96"/>
      <c r="CM352" s="96"/>
      <c r="CN352" s="96"/>
      <c r="CO352" s="96"/>
      <c r="CP352" s="96"/>
      <c r="CQ352" s="96"/>
      <c r="CR352" s="96"/>
      <c r="CS352" s="96"/>
      <c r="CT352" s="96"/>
      <c r="CU352" s="96"/>
      <c r="CV352" s="96"/>
      <c r="CW352" s="96"/>
      <c r="CX352" s="96"/>
      <c r="CY352" s="96"/>
      <c r="CZ352" s="96"/>
      <c r="DA352" s="96"/>
      <c r="DB352" s="96"/>
      <c r="DC352" s="96"/>
      <c r="DD352" s="96"/>
      <c r="DE352" s="96"/>
      <c r="DF352" s="96"/>
      <c r="DG352" s="96"/>
      <c r="DH352" s="96"/>
      <c r="DI352" s="96"/>
      <c r="DJ352" s="96"/>
      <c r="DK352" s="96"/>
      <c r="DL352" s="96"/>
      <c r="DM352" s="96"/>
      <c r="DN352" s="96"/>
      <c r="DO352" s="96"/>
      <c r="DP352" s="96"/>
      <c r="DQ352" s="96"/>
      <c r="DR352" s="96"/>
      <c r="DS352" s="96"/>
      <c r="DT352" s="96"/>
      <c r="DU352" s="96"/>
      <c r="DV352" s="96"/>
      <c r="DW352" s="96"/>
      <c r="DX352" s="96"/>
      <c r="DY352" s="96"/>
      <c r="DZ352" s="96"/>
      <c r="EA352" s="96"/>
      <c r="EB352" s="96"/>
      <c r="EC352" s="96"/>
      <c r="ED352" s="96"/>
      <c r="EE352" s="96"/>
      <c r="EF352" s="96"/>
      <c r="EG352" s="96"/>
      <c r="EH352" s="96"/>
      <c r="EI352" s="96"/>
      <c r="EJ352" s="96"/>
      <c r="EK352" s="96"/>
      <c r="EL352" s="96"/>
      <c r="EM352" s="96"/>
      <c r="EN352" s="96"/>
      <c r="EO352" s="96"/>
      <c r="EP352" s="96"/>
      <c r="EQ352" s="96"/>
      <c r="ER352" s="96"/>
      <c r="ES352" s="96"/>
      <c r="ET352" s="96"/>
      <c r="EU352" s="96"/>
      <c r="EV352" s="96"/>
      <c r="EW352" s="96"/>
      <c r="EX352" s="96"/>
      <c r="EY352" s="96"/>
      <c r="EZ352" s="96"/>
      <c r="FA352" s="96"/>
      <c r="FB352" s="96"/>
      <c r="FC352" s="96"/>
      <c r="FD352" s="96"/>
      <c r="FE352" s="96"/>
      <c r="FF352" s="96"/>
      <c r="FG352" s="96"/>
      <c r="FH352" s="96"/>
      <c r="FI352" s="96"/>
      <c r="FJ352" s="96"/>
      <c r="FK352" s="96"/>
      <c r="FL352" s="96"/>
      <c r="FM352" s="96"/>
      <c r="FN352" s="96"/>
      <c r="FO352" s="96"/>
      <c r="FP352" s="96"/>
      <c r="FQ352" s="96"/>
      <c r="FR352" s="96"/>
      <c r="FS352" s="96"/>
      <c r="FT352" s="96"/>
      <c r="FU352" s="96"/>
      <c r="FV352" s="96"/>
      <c r="FW352" s="96"/>
      <c r="FX352" s="96"/>
      <c r="FY352" s="96"/>
      <c r="FZ352" s="96"/>
      <c r="GA352" s="96"/>
      <c r="GB352" s="96"/>
      <c r="GC352" s="96"/>
      <c r="GD352" s="96"/>
      <c r="GE352" s="96"/>
      <c r="GF352" s="96"/>
      <c r="GG352" s="96"/>
      <c r="GH352" s="96"/>
      <c r="GI352" s="96"/>
      <c r="GJ352" s="96"/>
      <c r="GK352" s="96"/>
      <c r="GL352" s="96"/>
      <c r="GM352" s="96"/>
      <c r="GN352" s="96"/>
      <c r="GO352" s="96"/>
      <c r="GP352" s="96"/>
    </row>
    <row r="353" spans="1:198" ht="11.25" hidden="1" customHeight="1">
      <c r="A353" s="349"/>
      <c r="B353" s="401"/>
      <c r="C353" s="463"/>
      <c r="D353" s="463"/>
      <c r="E353" s="474"/>
      <c r="F353" s="354"/>
      <c r="G353" s="499"/>
      <c r="H353" s="154"/>
      <c r="I353" s="222" t="s">
        <v>26</v>
      </c>
      <c r="J353" s="162">
        <f>SUM(J349:J352)</f>
        <v>0</v>
      </c>
      <c r="K353" s="162">
        <f t="shared" ref="K353:P353" si="104">SUM(K349:K352)</f>
        <v>0</v>
      </c>
      <c r="L353" s="162">
        <f t="shared" si="104"/>
        <v>0</v>
      </c>
      <c r="M353" s="162">
        <f t="shared" si="104"/>
        <v>0</v>
      </c>
      <c r="N353" s="162">
        <f t="shared" si="104"/>
        <v>0</v>
      </c>
      <c r="O353" s="162">
        <f t="shared" si="104"/>
        <v>0</v>
      </c>
      <c r="P353" s="162">
        <f t="shared" si="104"/>
        <v>0</v>
      </c>
      <c r="Q353" s="162"/>
      <c r="R353" s="162"/>
      <c r="S353" s="162"/>
      <c r="T353" s="162"/>
      <c r="U353" s="162"/>
      <c r="V353" s="162"/>
      <c r="W353" s="162"/>
      <c r="X353" s="356"/>
      <c r="Y353" s="40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  <c r="BX353" s="96"/>
      <c r="BY353" s="96"/>
      <c r="BZ353" s="96"/>
      <c r="CA353" s="96"/>
      <c r="CB353" s="96"/>
      <c r="CC353" s="96"/>
      <c r="CD353" s="96"/>
      <c r="CE353" s="96"/>
      <c r="CF353" s="96"/>
      <c r="CG353" s="96"/>
      <c r="CH353" s="96"/>
      <c r="CI353" s="96"/>
      <c r="CJ353" s="96"/>
      <c r="CK353" s="96"/>
      <c r="CL353" s="96"/>
      <c r="CM353" s="96"/>
      <c r="CN353" s="96"/>
      <c r="CO353" s="96"/>
      <c r="CP353" s="96"/>
      <c r="CQ353" s="96"/>
      <c r="CR353" s="96"/>
      <c r="CS353" s="96"/>
      <c r="CT353" s="96"/>
      <c r="CU353" s="96"/>
      <c r="CV353" s="96"/>
      <c r="CW353" s="96"/>
      <c r="CX353" s="96"/>
      <c r="CY353" s="96"/>
      <c r="CZ353" s="96"/>
      <c r="DA353" s="96"/>
      <c r="DB353" s="96"/>
      <c r="DC353" s="96"/>
      <c r="DD353" s="96"/>
      <c r="DE353" s="96"/>
      <c r="DF353" s="96"/>
      <c r="DG353" s="96"/>
      <c r="DH353" s="96"/>
      <c r="DI353" s="96"/>
      <c r="DJ353" s="96"/>
      <c r="DK353" s="96"/>
      <c r="DL353" s="96"/>
      <c r="DM353" s="96"/>
      <c r="DN353" s="96"/>
      <c r="DO353" s="96"/>
      <c r="DP353" s="96"/>
      <c r="DQ353" s="96"/>
      <c r="DR353" s="96"/>
      <c r="DS353" s="96"/>
      <c r="DT353" s="96"/>
      <c r="DU353" s="96"/>
      <c r="DV353" s="96"/>
      <c r="DW353" s="96"/>
      <c r="DX353" s="96"/>
      <c r="DY353" s="96"/>
      <c r="DZ353" s="96"/>
      <c r="EA353" s="96"/>
      <c r="EB353" s="96"/>
      <c r="EC353" s="96"/>
      <c r="ED353" s="96"/>
      <c r="EE353" s="96"/>
      <c r="EF353" s="96"/>
      <c r="EG353" s="96"/>
      <c r="EH353" s="96"/>
      <c r="EI353" s="96"/>
      <c r="EJ353" s="96"/>
      <c r="EK353" s="96"/>
      <c r="EL353" s="96"/>
      <c r="EM353" s="96"/>
      <c r="EN353" s="96"/>
      <c r="EO353" s="96"/>
      <c r="EP353" s="96"/>
      <c r="EQ353" s="96"/>
      <c r="ER353" s="96"/>
      <c r="ES353" s="96"/>
      <c r="ET353" s="96"/>
      <c r="EU353" s="96"/>
      <c r="EV353" s="96"/>
      <c r="EW353" s="96"/>
      <c r="EX353" s="96"/>
      <c r="EY353" s="96"/>
      <c r="EZ353" s="96"/>
      <c r="FA353" s="96"/>
      <c r="FB353" s="96"/>
      <c r="FC353" s="96"/>
      <c r="FD353" s="96"/>
      <c r="FE353" s="96"/>
      <c r="FF353" s="96"/>
      <c r="FG353" s="96"/>
      <c r="FH353" s="96"/>
      <c r="FI353" s="96"/>
      <c r="FJ353" s="96"/>
      <c r="FK353" s="96"/>
      <c r="FL353" s="96"/>
      <c r="FM353" s="96"/>
      <c r="FN353" s="96"/>
      <c r="FO353" s="96"/>
      <c r="FP353" s="96"/>
      <c r="FQ353" s="96"/>
      <c r="FR353" s="96"/>
      <c r="FS353" s="96"/>
      <c r="FT353" s="96"/>
      <c r="FU353" s="96"/>
      <c r="FV353" s="96"/>
      <c r="FW353" s="96"/>
      <c r="FX353" s="96"/>
      <c r="FY353" s="96"/>
      <c r="FZ353" s="96"/>
      <c r="GA353" s="96"/>
      <c r="GB353" s="96"/>
      <c r="GC353" s="96"/>
      <c r="GD353" s="96"/>
      <c r="GE353" s="96"/>
      <c r="GF353" s="96"/>
      <c r="GG353" s="96"/>
      <c r="GH353" s="96"/>
      <c r="GI353" s="96"/>
      <c r="GJ353" s="96"/>
      <c r="GK353" s="96"/>
      <c r="GL353" s="96"/>
      <c r="GM353" s="96"/>
      <c r="GN353" s="96"/>
      <c r="GO353" s="96"/>
      <c r="GP353" s="96"/>
    </row>
    <row r="354" spans="1:198" ht="15" hidden="1" customHeight="1">
      <c r="A354" s="349">
        <v>28</v>
      </c>
      <c r="B354" s="401" t="s">
        <v>211</v>
      </c>
      <c r="C354" s="351">
        <v>2017</v>
      </c>
      <c r="D354" s="468">
        <v>2023</v>
      </c>
      <c r="E354" s="353" t="s">
        <v>27</v>
      </c>
      <c r="F354" s="354"/>
      <c r="G354" s="383">
        <v>60016</v>
      </c>
      <c r="H354" s="170">
        <v>6050</v>
      </c>
      <c r="I354" s="155" t="s">
        <v>28</v>
      </c>
      <c r="J354" s="164"/>
      <c r="K354" s="186"/>
      <c r="L354" s="164">
        <v>0</v>
      </c>
      <c r="M354" s="164"/>
      <c r="N354" s="186"/>
      <c r="O354" s="186"/>
      <c r="P354" s="186"/>
      <c r="Q354" s="186"/>
      <c r="R354" s="186"/>
      <c r="S354" s="186"/>
      <c r="T354" s="186"/>
      <c r="U354" s="186"/>
      <c r="V354" s="186"/>
      <c r="W354" s="186"/>
      <c r="X354" s="356">
        <f>SUM(K358:P358)</f>
        <v>0</v>
      </c>
      <c r="Y354" s="141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96"/>
      <c r="BY354" s="96"/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96"/>
      <c r="CP354" s="96"/>
      <c r="CQ354" s="96"/>
      <c r="CR354" s="96"/>
      <c r="CS354" s="96"/>
      <c r="CT354" s="96"/>
      <c r="CU354" s="96"/>
      <c r="CV354" s="96"/>
      <c r="CW354" s="96"/>
      <c r="CX354" s="96"/>
      <c r="CY354" s="96"/>
      <c r="CZ354" s="96"/>
      <c r="DA354" s="96"/>
      <c r="DB354" s="96"/>
      <c r="DC354" s="96"/>
      <c r="DD354" s="96"/>
      <c r="DE354" s="96"/>
      <c r="DF354" s="96"/>
      <c r="DG354" s="96"/>
      <c r="DH354" s="96"/>
      <c r="DI354" s="96"/>
      <c r="DJ354" s="96"/>
      <c r="DK354" s="96"/>
      <c r="DL354" s="96"/>
      <c r="DM354" s="96"/>
      <c r="DN354" s="96"/>
      <c r="DO354" s="96"/>
      <c r="DP354" s="96"/>
      <c r="DQ354" s="96"/>
      <c r="DR354" s="96"/>
      <c r="DS354" s="96"/>
      <c r="DT354" s="96"/>
      <c r="DU354" s="96"/>
      <c r="DV354" s="96"/>
      <c r="DW354" s="96"/>
      <c r="DX354" s="96"/>
      <c r="DY354" s="96"/>
      <c r="DZ354" s="96"/>
      <c r="EA354" s="96"/>
      <c r="EB354" s="96"/>
      <c r="EC354" s="96"/>
      <c r="ED354" s="96"/>
      <c r="EE354" s="96"/>
      <c r="EF354" s="96"/>
      <c r="EG354" s="96"/>
      <c r="EH354" s="96"/>
      <c r="EI354" s="96"/>
      <c r="EJ354" s="96"/>
      <c r="EK354" s="96"/>
      <c r="EL354" s="96"/>
      <c r="EM354" s="96"/>
      <c r="EN354" s="96"/>
      <c r="EO354" s="96"/>
      <c r="EP354" s="96"/>
      <c r="EQ354" s="96"/>
      <c r="ER354" s="96"/>
      <c r="ES354" s="96"/>
      <c r="ET354" s="96"/>
      <c r="EU354" s="96"/>
      <c r="EV354" s="96"/>
      <c r="EW354" s="96"/>
      <c r="EX354" s="96"/>
      <c r="EY354" s="96"/>
      <c r="EZ354" s="96"/>
      <c r="FA354" s="96"/>
      <c r="FB354" s="96"/>
      <c r="FC354" s="96"/>
      <c r="FD354" s="96"/>
      <c r="FE354" s="96"/>
      <c r="FF354" s="96"/>
      <c r="FG354" s="96"/>
      <c r="FH354" s="96"/>
      <c r="FI354" s="96"/>
      <c r="FJ354" s="96"/>
      <c r="FK354" s="96"/>
      <c r="FL354" s="96"/>
      <c r="FM354" s="96"/>
      <c r="FN354" s="96"/>
      <c r="FO354" s="96"/>
      <c r="FP354" s="96"/>
      <c r="FQ354" s="96"/>
      <c r="FR354" s="96"/>
      <c r="FS354" s="96"/>
      <c r="FT354" s="96"/>
      <c r="FU354" s="96"/>
      <c r="FV354" s="96"/>
      <c r="FW354" s="96"/>
      <c r="FX354" s="96"/>
      <c r="FY354" s="96"/>
      <c r="FZ354" s="96"/>
      <c r="GA354" s="96"/>
      <c r="GB354" s="96"/>
      <c r="GC354" s="96"/>
      <c r="GD354" s="96"/>
      <c r="GE354" s="96"/>
      <c r="GF354" s="96"/>
      <c r="GG354" s="96"/>
      <c r="GH354" s="96"/>
      <c r="GI354" s="96"/>
      <c r="GJ354" s="96"/>
      <c r="GK354" s="96"/>
      <c r="GL354" s="96"/>
      <c r="GM354" s="96"/>
      <c r="GN354" s="96"/>
      <c r="GO354" s="96"/>
      <c r="GP354" s="96"/>
    </row>
    <row r="355" spans="1:198" ht="15" hidden="1" customHeight="1">
      <c r="A355" s="349"/>
      <c r="B355" s="401"/>
      <c r="C355" s="351"/>
      <c r="D355" s="468"/>
      <c r="E355" s="353"/>
      <c r="F355" s="354"/>
      <c r="G355" s="383"/>
      <c r="H355" s="170"/>
      <c r="I355" s="155" t="s">
        <v>31</v>
      </c>
      <c r="J355" s="164"/>
      <c r="K355" s="186"/>
      <c r="L355" s="164"/>
      <c r="M355" s="169"/>
      <c r="N355" s="186"/>
      <c r="O355" s="186"/>
      <c r="P355" s="186"/>
      <c r="Q355" s="186"/>
      <c r="R355" s="186"/>
      <c r="S355" s="186"/>
      <c r="T355" s="186"/>
      <c r="U355" s="186"/>
      <c r="V355" s="186"/>
      <c r="W355" s="186"/>
      <c r="X355" s="356"/>
      <c r="Y355" s="40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  <c r="BX355" s="96"/>
      <c r="BY355" s="96"/>
      <c r="BZ355" s="96"/>
      <c r="CA355" s="96"/>
      <c r="CB355" s="96"/>
      <c r="CC355" s="96"/>
      <c r="CD355" s="96"/>
      <c r="CE355" s="96"/>
      <c r="CF355" s="96"/>
      <c r="CG355" s="96"/>
      <c r="CH355" s="96"/>
      <c r="CI355" s="96"/>
      <c r="CJ355" s="96"/>
      <c r="CK355" s="96"/>
      <c r="CL355" s="96"/>
      <c r="CM355" s="96"/>
      <c r="CN355" s="96"/>
      <c r="CO355" s="96"/>
      <c r="CP355" s="96"/>
      <c r="CQ355" s="96"/>
      <c r="CR355" s="96"/>
      <c r="CS355" s="96"/>
      <c r="CT355" s="96"/>
      <c r="CU355" s="96"/>
      <c r="CV355" s="96"/>
      <c r="CW355" s="96"/>
      <c r="CX355" s="96"/>
      <c r="CY355" s="96"/>
      <c r="CZ355" s="96"/>
      <c r="DA355" s="96"/>
      <c r="DB355" s="96"/>
      <c r="DC355" s="96"/>
      <c r="DD355" s="96"/>
      <c r="DE355" s="96"/>
      <c r="DF355" s="96"/>
      <c r="DG355" s="96"/>
      <c r="DH355" s="96"/>
      <c r="DI355" s="96"/>
      <c r="DJ355" s="96"/>
      <c r="DK355" s="96"/>
      <c r="DL355" s="96"/>
      <c r="DM355" s="96"/>
      <c r="DN355" s="96"/>
      <c r="DO355" s="96"/>
      <c r="DP355" s="96"/>
      <c r="DQ355" s="96"/>
      <c r="DR355" s="96"/>
      <c r="DS355" s="96"/>
      <c r="DT355" s="96"/>
      <c r="DU355" s="96"/>
      <c r="DV355" s="96"/>
      <c r="DW355" s="96"/>
      <c r="DX355" s="96"/>
      <c r="DY355" s="96"/>
      <c r="DZ355" s="96"/>
      <c r="EA355" s="96"/>
      <c r="EB355" s="96"/>
      <c r="EC355" s="96"/>
      <c r="ED355" s="96"/>
      <c r="EE355" s="96"/>
      <c r="EF355" s="96"/>
      <c r="EG355" s="96"/>
      <c r="EH355" s="96"/>
      <c r="EI355" s="96"/>
      <c r="EJ355" s="96"/>
      <c r="EK355" s="96"/>
      <c r="EL355" s="96"/>
      <c r="EM355" s="96"/>
      <c r="EN355" s="96"/>
      <c r="EO355" s="96"/>
      <c r="EP355" s="96"/>
      <c r="EQ355" s="96"/>
      <c r="ER355" s="96"/>
      <c r="ES355" s="96"/>
      <c r="ET355" s="96"/>
      <c r="EU355" s="96"/>
      <c r="EV355" s="96"/>
      <c r="EW355" s="96"/>
      <c r="EX355" s="96"/>
      <c r="EY355" s="96"/>
      <c r="EZ355" s="96"/>
      <c r="FA355" s="96"/>
      <c r="FB355" s="96"/>
      <c r="FC355" s="96"/>
      <c r="FD355" s="96"/>
      <c r="FE355" s="96"/>
      <c r="FF355" s="96"/>
      <c r="FG355" s="96"/>
      <c r="FH355" s="96"/>
      <c r="FI355" s="96"/>
      <c r="FJ355" s="96"/>
      <c r="FK355" s="96"/>
      <c r="FL355" s="96"/>
      <c r="FM355" s="96"/>
      <c r="FN355" s="96"/>
      <c r="FO355" s="96"/>
      <c r="FP355" s="96"/>
      <c r="FQ355" s="96"/>
      <c r="FR355" s="96"/>
      <c r="FS355" s="96"/>
      <c r="FT355" s="96"/>
      <c r="FU355" s="96"/>
      <c r="FV355" s="96"/>
      <c r="FW355" s="96"/>
      <c r="FX355" s="96"/>
      <c r="FY355" s="96"/>
      <c r="FZ355" s="96"/>
      <c r="GA355" s="96"/>
      <c r="GB355" s="96"/>
      <c r="GC355" s="96"/>
      <c r="GD355" s="96"/>
      <c r="GE355" s="96"/>
      <c r="GF355" s="96"/>
      <c r="GG355" s="96"/>
      <c r="GH355" s="96"/>
      <c r="GI355" s="96"/>
      <c r="GJ355" s="96"/>
      <c r="GK355" s="96"/>
      <c r="GL355" s="96"/>
      <c r="GM355" s="96"/>
      <c r="GN355" s="96"/>
      <c r="GO355" s="96"/>
      <c r="GP355" s="96"/>
    </row>
    <row r="356" spans="1:198" ht="15" hidden="1" customHeight="1">
      <c r="A356" s="349"/>
      <c r="B356" s="401"/>
      <c r="C356" s="351"/>
      <c r="D356" s="468"/>
      <c r="E356" s="353"/>
      <c r="F356" s="354"/>
      <c r="G356" s="383"/>
      <c r="H356" s="170"/>
      <c r="I356" s="155" t="s">
        <v>30</v>
      </c>
      <c r="J356" s="164"/>
      <c r="K356" s="186"/>
      <c r="L356" s="164"/>
      <c r="M356" s="169"/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356"/>
      <c r="Y356" s="40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  <c r="BX356" s="96"/>
      <c r="BY356" s="96"/>
      <c r="BZ356" s="96"/>
      <c r="CA356" s="96"/>
      <c r="CB356" s="96"/>
      <c r="CC356" s="96"/>
      <c r="CD356" s="96"/>
      <c r="CE356" s="96"/>
      <c r="CF356" s="96"/>
      <c r="CG356" s="96"/>
      <c r="CH356" s="96"/>
      <c r="CI356" s="96"/>
      <c r="CJ356" s="96"/>
      <c r="CK356" s="96"/>
      <c r="CL356" s="96"/>
      <c r="CM356" s="96"/>
      <c r="CN356" s="96"/>
      <c r="CO356" s="96"/>
      <c r="CP356" s="96"/>
      <c r="CQ356" s="96"/>
      <c r="CR356" s="96"/>
      <c r="CS356" s="96"/>
      <c r="CT356" s="96"/>
      <c r="CU356" s="96"/>
      <c r="CV356" s="96"/>
      <c r="CW356" s="96"/>
      <c r="CX356" s="96"/>
      <c r="CY356" s="96"/>
      <c r="CZ356" s="96"/>
      <c r="DA356" s="96"/>
      <c r="DB356" s="96"/>
      <c r="DC356" s="96"/>
      <c r="DD356" s="96"/>
      <c r="DE356" s="96"/>
      <c r="DF356" s="96"/>
      <c r="DG356" s="96"/>
      <c r="DH356" s="96"/>
      <c r="DI356" s="96"/>
      <c r="DJ356" s="96"/>
      <c r="DK356" s="96"/>
      <c r="DL356" s="96"/>
      <c r="DM356" s="96"/>
      <c r="DN356" s="96"/>
      <c r="DO356" s="96"/>
      <c r="DP356" s="96"/>
      <c r="DQ356" s="96"/>
      <c r="DR356" s="96"/>
      <c r="DS356" s="96"/>
      <c r="DT356" s="96"/>
      <c r="DU356" s="96"/>
      <c r="DV356" s="96"/>
      <c r="DW356" s="96"/>
      <c r="DX356" s="96"/>
      <c r="DY356" s="96"/>
      <c r="DZ356" s="96"/>
      <c r="EA356" s="96"/>
      <c r="EB356" s="96"/>
      <c r="EC356" s="96"/>
      <c r="ED356" s="96"/>
      <c r="EE356" s="96"/>
      <c r="EF356" s="96"/>
      <c r="EG356" s="96"/>
      <c r="EH356" s="96"/>
      <c r="EI356" s="96"/>
      <c r="EJ356" s="96"/>
      <c r="EK356" s="96"/>
      <c r="EL356" s="96"/>
      <c r="EM356" s="96"/>
      <c r="EN356" s="96"/>
      <c r="EO356" s="96"/>
      <c r="EP356" s="96"/>
      <c r="EQ356" s="96"/>
      <c r="ER356" s="96"/>
      <c r="ES356" s="96"/>
      <c r="ET356" s="96"/>
      <c r="EU356" s="96"/>
      <c r="EV356" s="96"/>
      <c r="EW356" s="96"/>
      <c r="EX356" s="96"/>
      <c r="EY356" s="96"/>
      <c r="EZ356" s="96"/>
      <c r="FA356" s="96"/>
      <c r="FB356" s="96"/>
      <c r="FC356" s="96"/>
      <c r="FD356" s="96"/>
      <c r="FE356" s="96"/>
      <c r="FF356" s="96"/>
      <c r="FG356" s="96"/>
      <c r="FH356" s="96"/>
      <c r="FI356" s="96"/>
      <c r="FJ356" s="96"/>
      <c r="FK356" s="96"/>
      <c r="FL356" s="96"/>
      <c r="FM356" s="96"/>
      <c r="FN356" s="96"/>
      <c r="FO356" s="96"/>
      <c r="FP356" s="96"/>
      <c r="FQ356" s="96"/>
      <c r="FR356" s="96"/>
      <c r="FS356" s="96"/>
      <c r="FT356" s="96"/>
      <c r="FU356" s="96"/>
      <c r="FV356" s="96"/>
      <c r="FW356" s="96"/>
      <c r="FX356" s="96"/>
      <c r="FY356" s="96"/>
      <c r="FZ356" s="96"/>
      <c r="GA356" s="96"/>
      <c r="GB356" s="96"/>
      <c r="GC356" s="96"/>
      <c r="GD356" s="96"/>
      <c r="GE356" s="96"/>
      <c r="GF356" s="96"/>
      <c r="GG356" s="96"/>
      <c r="GH356" s="96"/>
      <c r="GI356" s="96"/>
      <c r="GJ356" s="96"/>
      <c r="GK356" s="96"/>
      <c r="GL356" s="96"/>
      <c r="GM356" s="96"/>
      <c r="GN356" s="96"/>
      <c r="GO356" s="96"/>
      <c r="GP356" s="96"/>
    </row>
    <row r="357" spans="1:198" ht="15" hidden="1" customHeight="1">
      <c r="A357" s="349"/>
      <c r="B357" s="401"/>
      <c r="C357" s="351"/>
      <c r="D357" s="468"/>
      <c r="E357" s="353"/>
      <c r="F357" s="354"/>
      <c r="G357" s="383"/>
      <c r="H357" s="170">
        <v>6050</v>
      </c>
      <c r="I357" s="155" t="s">
        <v>106</v>
      </c>
      <c r="J357" s="164"/>
      <c r="K357" s="186"/>
      <c r="L357" s="164"/>
      <c r="M357" s="169"/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356"/>
      <c r="Y357" s="40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  <c r="BX357" s="96"/>
      <c r="BY357" s="96"/>
      <c r="BZ357" s="96"/>
      <c r="CA357" s="96"/>
      <c r="CB357" s="96"/>
      <c r="CC357" s="96"/>
      <c r="CD357" s="96"/>
      <c r="CE357" s="96"/>
      <c r="CF357" s="96"/>
      <c r="CG357" s="96"/>
      <c r="CH357" s="96"/>
      <c r="CI357" s="96"/>
      <c r="CJ357" s="96"/>
      <c r="CK357" s="96"/>
      <c r="CL357" s="96"/>
      <c r="CM357" s="96"/>
      <c r="CN357" s="96"/>
      <c r="CO357" s="96"/>
      <c r="CP357" s="96"/>
      <c r="CQ357" s="96"/>
      <c r="CR357" s="96"/>
      <c r="CS357" s="96"/>
      <c r="CT357" s="96"/>
      <c r="CU357" s="96"/>
      <c r="CV357" s="96"/>
      <c r="CW357" s="96"/>
      <c r="CX357" s="96"/>
      <c r="CY357" s="96"/>
      <c r="CZ357" s="96"/>
      <c r="DA357" s="96"/>
      <c r="DB357" s="96"/>
      <c r="DC357" s="96"/>
      <c r="DD357" s="96"/>
      <c r="DE357" s="96"/>
      <c r="DF357" s="96"/>
      <c r="DG357" s="96"/>
      <c r="DH357" s="96"/>
      <c r="DI357" s="96"/>
      <c r="DJ357" s="96"/>
      <c r="DK357" s="96"/>
      <c r="DL357" s="96"/>
      <c r="DM357" s="96"/>
      <c r="DN357" s="96"/>
      <c r="DO357" s="96"/>
      <c r="DP357" s="96"/>
      <c r="DQ357" s="96"/>
      <c r="DR357" s="96"/>
      <c r="DS357" s="96"/>
      <c r="DT357" s="96"/>
      <c r="DU357" s="96"/>
      <c r="DV357" s="96"/>
      <c r="DW357" s="96"/>
      <c r="DX357" s="96"/>
      <c r="DY357" s="96"/>
      <c r="DZ357" s="96"/>
      <c r="EA357" s="96"/>
      <c r="EB357" s="96"/>
      <c r="EC357" s="96"/>
      <c r="ED357" s="96"/>
      <c r="EE357" s="96"/>
      <c r="EF357" s="96"/>
      <c r="EG357" s="96"/>
      <c r="EH357" s="96"/>
      <c r="EI357" s="96"/>
      <c r="EJ357" s="96"/>
      <c r="EK357" s="96"/>
      <c r="EL357" s="96"/>
      <c r="EM357" s="96"/>
      <c r="EN357" s="96"/>
      <c r="EO357" s="96"/>
      <c r="EP357" s="96"/>
      <c r="EQ357" s="96"/>
      <c r="ER357" s="96"/>
      <c r="ES357" s="96"/>
      <c r="ET357" s="96"/>
      <c r="EU357" s="96"/>
      <c r="EV357" s="96"/>
      <c r="EW357" s="96"/>
      <c r="EX357" s="96"/>
      <c r="EY357" s="96"/>
      <c r="EZ357" s="96"/>
      <c r="FA357" s="96"/>
      <c r="FB357" s="96"/>
      <c r="FC357" s="96"/>
      <c r="FD357" s="96"/>
      <c r="FE357" s="96"/>
      <c r="FF357" s="96"/>
      <c r="FG357" s="96"/>
      <c r="FH357" s="96"/>
      <c r="FI357" s="96"/>
      <c r="FJ357" s="96"/>
      <c r="FK357" s="96"/>
      <c r="FL357" s="96"/>
      <c r="FM357" s="96"/>
      <c r="FN357" s="96"/>
      <c r="FO357" s="96"/>
      <c r="FP357" s="96"/>
      <c r="FQ357" s="96"/>
      <c r="FR357" s="96"/>
      <c r="FS357" s="96"/>
      <c r="FT357" s="96"/>
      <c r="FU357" s="96"/>
      <c r="FV357" s="96"/>
      <c r="FW357" s="96"/>
      <c r="FX357" s="96"/>
      <c r="FY357" s="96"/>
      <c r="FZ357" s="96"/>
      <c r="GA357" s="96"/>
      <c r="GB357" s="96"/>
      <c r="GC357" s="96"/>
      <c r="GD357" s="96"/>
      <c r="GE357" s="96"/>
      <c r="GF357" s="96"/>
      <c r="GG357" s="96"/>
      <c r="GH357" s="96"/>
      <c r="GI357" s="96"/>
      <c r="GJ357" s="96"/>
      <c r="GK357" s="96"/>
      <c r="GL357" s="96"/>
      <c r="GM357" s="96"/>
      <c r="GN357" s="96"/>
      <c r="GO357" s="96"/>
      <c r="GP357" s="96"/>
    </row>
    <row r="358" spans="1:198" ht="15" hidden="1" customHeight="1">
      <c r="A358" s="349"/>
      <c r="B358" s="401"/>
      <c r="C358" s="351"/>
      <c r="D358" s="468"/>
      <c r="E358" s="353"/>
      <c r="F358" s="354"/>
      <c r="G358" s="383"/>
      <c r="H358" s="170"/>
      <c r="I358" s="160" t="s">
        <v>26</v>
      </c>
      <c r="J358" s="161">
        <f t="shared" ref="J358:P358" si="105">SUM(J354:J357)</f>
        <v>0</v>
      </c>
      <c r="K358" s="161">
        <f t="shared" si="105"/>
        <v>0</v>
      </c>
      <c r="L358" s="161">
        <f t="shared" si="105"/>
        <v>0</v>
      </c>
      <c r="M358" s="161">
        <f t="shared" si="105"/>
        <v>0</v>
      </c>
      <c r="N358" s="161">
        <f t="shared" si="105"/>
        <v>0</v>
      </c>
      <c r="O358" s="161">
        <f t="shared" si="105"/>
        <v>0</v>
      </c>
      <c r="P358" s="161">
        <f t="shared" si="105"/>
        <v>0</v>
      </c>
      <c r="Q358" s="161"/>
      <c r="R358" s="161"/>
      <c r="S358" s="161"/>
      <c r="T358" s="161"/>
      <c r="U358" s="161"/>
      <c r="V358" s="161"/>
      <c r="W358" s="161"/>
      <c r="X358" s="356"/>
      <c r="Y358" s="40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96"/>
      <c r="CB358" s="96"/>
      <c r="CC358" s="96"/>
      <c r="CD358" s="96"/>
      <c r="CE358" s="96"/>
      <c r="CF358" s="96"/>
      <c r="CG358" s="96"/>
      <c r="CH358" s="96"/>
      <c r="CI358" s="96"/>
      <c r="CJ358" s="96"/>
      <c r="CK358" s="96"/>
      <c r="CL358" s="96"/>
      <c r="CM358" s="96"/>
      <c r="CN358" s="96"/>
      <c r="CO358" s="96"/>
      <c r="CP358" s="96"/>
      <c r="CQ358" s="96"/>
      <c r="CR358" s="96"/>
      <c r="CS358" s="96"/>
      <c r="CT358" s="96"/>
      <c r="CU358" s="96"/>
      <c r="CV358" s="96"/>
      <c r="CW358" s="96"/>
      <c r="CX358" s="96"/>
      <c r="CY358" s="96"/>
      <c r="CZ358" s="96"/>
      <c r="DA358" s="96"/>
      <c r="DB358" s="96"/>
      <c r="DC358" s="96"/>
      <c r="DD358" s="96"/>
      <c r="DE358" s="96"/>
      <c r="DF358" s="96"/>
      <c r="DG358" s="96"/>
      <c r="DH358" s="96"/>
      <c r="DI358" s="96"/>
      <c r="DJ358" s="96"/>
      <c r="DK358" s="96"/>
      <c r="DL358" s="96"/>
      <c r="DM358" s="96"/>
      <c r="DN358" s="96"/>
      <c r="DO358" s="96"/>
      <c r="DP358" s="96"/>
      <c r="DQ358" s="96"/>
      <c r="DR358" s="96"/>
      <c r="DS358" s="96"/>
      <c r="DT358" s="96"/>
      <c r="DU358" s="96"/>
      <c r="DV358" s="96"/>
      <c r="DW358" s="96"/>
      <c r="DX358" s="96"/>
      <c r="DY358" s="96"/>
      <c r="DZ358" s="96"/>
      <c r="EA358" s="96"/>
      <c r="EB358" s="96"/>
      <c r="EC358" s="96"/>
      <c r="ED358" s="96"/>
      <c r="EE358" s="96"/>
      <c r="EF358" s="96"/>
      <c r="EG358" s="96"/>
      <c r="EH358" s="96"/>
      <c r="EI358" s="96"/>
      <c r="EJ358" s="96"/>
      <c r="EK358" s="96"/>
      <c r="EL358" s="96"/>
      <c r="EM358" s="96"/>
      <c r="EN358" s="96"/>
      <c r="EO358" s="96"/>
      <c r="EP358" s="96"/>
      <c r="EQ358" s="96"/>
      <c r="ER358" s="96"/>
      <c r="ES358" s="96"/>
      <c r="ET358" s="96"/>
      <c r="EU358" s="96"/>
      <c r="EV358" s="96"/>
      <c r="EW358" s="96"/>
      <c r="EX358" s="96"/>
      <c r="EY358" s="96"/>
      <c r="EZ358" s="96"/>
      <c r="FA358" s="96"/>
      <c r="FB358" s="96"/>
      <c r="FC358" s="96"/>
      <c r="FD358" s="96"/>
      <c r="FE358" s="96"/>
      <c r="FF358" s="96"/>
      <c r="FG358" s="96"/>
      <c r="FH358" s="96"/>
      <c r="FI358" s="96"/>
      <c r="FJ358" s="96"/>
      <c r="FK358" s="96"/>
      <c r="FL358" s="96"/>
      <c r="FM358" s="96"/>
      <c r="FN358" s="96"/>
      <c r="FO358" s="96"/>
      <c r="FP358" s="96"/>
      <c r="FQ358" s="96"/>
      <c r="FR358" s="96"/>
      <c r="FS358" s="96"/>
      <c r="FT358" s="96"/>
      <c r="FU358" s="96"/>
      <c r="FV358" s="96"/>
      <c r="FW358" s="96"/>
      <c r="FX358" s="96"/>
      <c r="FY358" s="96"/>
      <c r="FZ358" s="96"/>
      <c r="GA358" s="96"/>
      <c r="GB358" s="96"/>
      <c r="GC358" s="96"/>
      <c r="GD358" s="96"/>
      <c r="GE358" s="96"/>
      <c r="GF358" s="96"/>
      <c r="GG358" s="96"/>
      <c r="GH358" s="96"/>
      <c r="GI358" s="96"/>
      <c r="GJ358" s="96"/>
      <c r="GK358" s="96"/>
      <c r="GL358" s="96"/>
      <c r="GM358" s="96"/>
      <c r="GN358" s="96"/>
      <c r="GO358" s="96"/>
      <c r="GP358" s="96"/>
    </row>
    <row r="359" spans="1:198" ht="12" customHeight="1">
      <c r="A359" s="349">
        <v>25</v>
      </c>
      <c r="B359" s="397" t="s">
        <v>62</v>
      </c>
      <c r="C359" s="351">
        <v>2017</v>
      </c>
      <c r="D359" s="468">
        <v>2031</v>
      </c>
      <c r="E359" s="353" t="s">
        <v>265</v>
      </c>
      <c r="F359" s="354">
        <f>427004+X359</f>
        <v>827004</v>
      </c>
      <c r="G359" s="383">
        <v>60016</v>
      </c>
      <c r="H359" s="170">
        <v>6050</v>
      </c>
      <c r="I359" s="155" t="s">
        <v>28</v>
      </c>
      <c r="J359" s="164">
        <v>228000</v>
      </c>
      <c r="K359" s="164">
        <v>110000</v>
      </c>
      <c r="L359" s="164"/>
      <c r="M359" s="243">
        <v>0</v>
      </c>
      <c r="N359" s="167"/>
      <c r="O359" s="164"/>
      <c r="P359" s="164"/>
      <c r="Q359" s="164"/>
      <c r="R359" s="164">
        <v>0</v>
      </c>
      <c r="S359" s="164">
        <v>200000</v>
      </c>
      <c r="T359" s="164">
        <v>200000</v>
      </c>
      <c r="U359" s="164"/>
      <c r="V359" s="164"/>
      <c r="W359" s="164"/>
      <c r="X359" s="356">
        <f>SUM(L363:W363)</f>
        <v>400000</v>
      </c>
      <c r="Y359" s="141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96"/>
      <c r="CB359" s="96"/>
      <c r="CC359" s="96"/>
      <c r="CD359" s="96"/>
      <c r="CE359" s="96"/>
      <c r="CF359" s="96"/>
      <c r="CG359" s="96"/>
      <c r="CH359" s="96"/>
      <c r="CI359" s="96"/>
      <c r="CJ359" s="96"/>
      <c r="CK359" s="96"/>
      <c r="CL359" s="96"/>
      <c r="CM359" s="96"/>
      <c r="CN359" s="96"/>
      <c r="CO359" s="96"/>
      <c r="CP359" s="96"/>
      <c r="CQ359" s="96"/>
      <c r="CR359" s="96"/>
      <c r="CS359" s="96"/>
      <c r="CT359" s="96"/>
      <c r="CU359" s="96"/>
      <c r="CV359" s="96"/>
      <c r="CW359" s="96"/>
      <c r="CX359" s="96"/>
      <c r="CY359" s="96"/>
      <c r="CZ359" s="96"/>
      <c r="DA359" s="96"/>
      <c r="DB359" s="96"/>
      <c r="DC359" s="96"/>
      <c r="DD359" s="96"/>
      <c r="DE359" s="96"/>
      <c r="DF359" s="96"/>
      <c r="DG359" s="96"/>
      <c r="DH359" s="96"/>
      <c r="DI359" s="96"/>
      <c r="DJ359" s="96"/>
      <c r="DK359" s="96"/>
      <c r="DL359" s="96"/>
      <c r="DM359" s="96"/>
      <c r="DN359" s="96"/>
      <c r="DO359" s="96"/>
      <c r="DP359" s="96"/>
      <c r="DQ359" s="96"/>
      <c r="DR359" s="96"/>
      <c r="DS359" s="96"/>
      <c r="DT359" s="96"/>
      <c r="DU359" s="96"/>
      <c r="DV359" s="96"/>
      <c r="DW359" s="96"/>
      <c r="DX359" s="96"/>
      <c r="DY359" s="96"/>
      <c r="DZ359" s="96"/>
      <c r="EA359" s="96"/>
      <c r="EB359" s="96"/>
      <c r="EC359" s="96"/>
      <c r="ED359" s="96"/>
      <c r="EE359" s="96"/>
      <c r="EF359" s="96"/>
      <c r="EG359" s="96"/>
      <c r="EH359" s="96"/>
      <c r="EI359" s="96"/>
      <c r="EJ359" s="96"/>
      <c r="EK359" s="96"/>
      <c r="EL359" s="96"/>
      <c r="EM359" s="96"/>
      <c r="EN359" s="96"/>
      <c r="EO359" s="96"/>
      <c r="EP359" s="96"/>
      <c r="EQ359" s="96"/>
      <c r="ER359" s="96"/>
      <c r="ES359" s="96"/>
      <c r="ET359" s="96"/>
      <c r="EU359" s="96"/>
      <c r="EV359" s="96"/>
      <c r="EW359" s="96"/>
      <c r="EX359" s="96"/>
      <c r="EY359" s="96"/>
      <c r="EZ359" s="96"/>
      <c r="FA359" s="96"/>
      <c r="FB359" s="96"/>
      <c r="FC359" s="96"/>
      <c r="FD359" s="96"/>
      <c r="FE359" s="96"/>
      <c r="FF359" s="96"/>
      <c r="FG359" s="96"/>
      <c r="FH359" s="96"/>
      <c r="FI359" s="96"/>
      <c r="FJ359" s="96"/>
      <c r="FK359" s="96"/>
      <c r="FL359" s="96"/>
      <c r="FM359" s="96"/>
      <c r="FN359" s="96"/>
      <c r="FO359" s="96"/>
      <c r="FP359" s="96"/>
      <c r="FQ359" s="96"/>
      <c r="FR359" s="96"/>
      <c r="FS359" s="96"/>
      <c r="FT359" s="96"/>
      <c r="FU359" s="96"/>
      <c r="FV359" s="96"/>
      <c r="FW359" s="96"/>
      <c r="FX359" s="96"/>
      <c r="FY359" s="96"/>
      <c r="FZ359" s="96"/>
      <c r="GA359" s="96"/>
      <c r="GB359" s="96"/>
      <c r="GC359" s="96"/>
      <c r="GD359" s="96"/>
      <c r="GE359" s="96"/>
      <c r="GF359" s="96"/>
      <c r="GG359" s="96"/>
      <c r="GH359" s="96"/>
      <c r="GI359" s="96"/>
      <c r="GJ359" s="96"/>
      <c r="GK359" s="96"/>
      <c r="GL359" s="96"/>
      <c r="GM359" s="96"/>
      <c r="GN359" s="96"/>
      <c r="GO359" s="96"/>
      <c r="GP359" s="96"/>
    </row>
    <row r="360" spans="1:198" ht="12" customHeight="1">
      <c r="A360" s="349"/>
      <c r="B360" s="397"/>
      <c r="C360" s="351"/>
      <c r="D360" s="468"/>
      <c r="E360" s="353"/>
      <c r="F360" s="354"/>
      <c r="G360" s="383"/>
      <c r="H360" s="170"/>
      <c r="I360" s="155" t="s">
        <v>31</v>
      </c>
      <c r="J360" s="158"/>
      <c r="K360" s="158"/>
      <c r="L360" s="186"/>
      <c r="M360" s="186"/>
      <c r="N360" s="186"/>
      <c r="O360" s="186"/>
      <c r="P360" s="186"/>
      <c r="Q360" s="186"/>
      <c r="R360" s="186"/>
      <c r="S360" s="186"/>
      <c r="T360" s="186"/>
      <c r="U360" s="186"/>
      <c r="V360" s="186"/>
      <c r="W360" s="186"/>
      <c r="X360" s="356"/>
      <c r="Y360" s="40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96"/>
      <c r="CB360" s="96"/>
      <c r="CC360" s="96"/>
      <c r="CD360" s="96"/>
      <c r="CE360" s="96"/>
      <c r="CF360" s="96"/>
      <c r="CG360" s="96"/>
      <c r="CH360" s="96"/>
      <c r="CI360" s="96"/>
      <c r="CJ360" s="96"/>
      <c r="CK360" s="96"/>
      <c r="CL360" s="96"/>
      <c r="CM360" s="96"/>
      <c r="CN360" s="96"/>
      <c r="CO360" s="96"/>
      <c r="CP360" s="96"/>
      <c r="CQ360" s="96"/>
      <c r="CR360" s="96"/>
      <c r="CS360" s="96"/>
      <c r="CT360" s="96"/>
      <c r="CU360" s="96"/>
      <c r="CV360" s="96"/>
      <c r="CW360" s="96"/>
      <c r="CX360" s="96"/>
      <c r="CY360" s="96"/>
      <c r="CZ360" s="96"/>
      <c r="DA360" s="96"/>
      <c r="DB360" s="96"/>
      <c r="DC360" s="96"/>
      <c r="DD360" s="96"/>
      <c r="DE360" s="96"/>
      <c r="DF360" s="96"/>
      <c r="DG360" s="96"/>
      <c r="DH360" s="96"/>
      <c r="DI360" s="96"/>
      <c r="DJ360" s="96"/>
      <c r="DK360" s="96"/>
      <c r="DL360" s="96"/>
      <c r="DM360" s="96"/>
      <c r="DN360" s="96"/>
      <c r="DO360" s="96"/>
      <c r="DP360" s="96"/>
      <c r="DQ360" s="96"/>
      <c r="DR360" s="96"/>
      <c r="DS360" s="96"/>
      <c r="DT360" s="96"/>
      <c r="DU360" s="96"/>
      <c r="DV360" s="96"/>
      <c r="DW360" s="96"/>
      <c r="DX360" s="96"/>
      <c r="DY360" s="96"/>
      <c r="DZ360" s="96"/>
      <c r="EA360" s="96"/>
      <c r="EB360" s="96"/>
      <c r="EC360" s="96"/>
      <c r="ED360" s="96"/>
      <c r="EE360" s="96"/>
      <c r="EF360" s="96"/>
      <c r="EG360" s="96"/>
      <c r="EH360" s="96"/>
      <c r="EI360" s="96"/>
      <c r="EJ360" s="96"/>
      <c r="EK360" s="96"/>
      <c r="EL360" s="96"/>
      <c r="EM360" s="96"/>
      <c r="EN360" s="96"/>
      <c r="EO360" s="96"/>
      <c r="EP360" s="96"/>
      <c r="EQ360" s="96"/>
      <c r="ER360" s="96"/>
      <c r="ES360" s="96"/>
      <c r="ET360" s="96"/>
      <c r="EU360" s="96"/>
      <c r="EV360" s="96"/>
      <c r="EW360" s="96"/>
      <c r="EX360" s="96"/>
      <c r="EY360" s="96"/>
      <c r="EZ360" s="96"/>
      <c r="FA360" s="96"/>
      <c r="FB360" s="96"/>
      <c r="FC360" s="96"/>
      <c r="FD360" s="96"/>
      <c r="FE360" s="96"/>
      <c r="FF360" s="96"/>
      <c r="FG360" s="96"/>
      <c r="FH360" s="96"/>
      <c r="FI360" s="96"/>
      <c r="FJ360" s="96"/>
      <c r="FK360" s="96"/>
      <c r="FL360" s="96"/>
      <c r="FM360" s="96"/>
      <c r="FN360" s="96"/>
      <c r="FO360" s="96"/>
      <c r="FP360" s="96"/>
      <c r="FQ360" s="96"/>
      <c r="FR360" s="96"/>
      <c r="FS360" s="96"/>
      <c r="FT360" s="96"/>
      <c r="FU360" s="96"/>
      <c r="FV360" s="96"/>
      <c r="FW360" s="96"/>
      <c r="FX360" s="96"/>
      <c r="FY360" s="96"/>
      <c r="FZ360" s="96"/>
      <c r="GA360" s="96"/>
      <c r="GB360" s="96"/>
      <c r="GC360" s="96"/>
      <c r="GD360" s="96"/>
      <c r="GE360" s="96"/>
      <c r="GF360" s="96"/>
      <c r="GG360" s="96"/>
      <c r="GH360" s="96"/>
      <c r="GI360" s="96"/>
      <c r="GJ360" s="96"/>
      <c r="GK360" s="96"/>
      <c r="GL360" s="96"/>
      <c r="GM360" s="96"/>
      <c r="GN360" s="96"/>
      <c r="GO360" s="96"/>
      <c r="GP360" s="96"/>
    </row>
    <row r="361" spans="1:198" ht="12" customHeight="1">
      <c r="A361" s="349"/>
      <c r="B361" s="397"/>
      <c r="C361" s="351"/>
      <c r="D361" s="468"/>
      <c r="E361" s="353"/>
      <c r="F361" s="354"/>
      <c r="G361" s="383"/>
      <c r="H361" s="170"/>
      <c r="I361" s="155" t="s">
        <v>30</v>
      </c>
      <c r="J361" s="158"/>
      <c r="K361" s="158"/>
      <c r="L361" s="186"/>
      <c r="M361" s="186"/>
      <c r="N361" s="186"/>
      <c r="O361" s="186"/>
      <c r="P361" s="186"/>
      <c r="Q361" s="186"/>
      <c r="R361" s="186"/>
      <c r="S361" s="186"/>
      <c r="T361" s="186"/>
      <c r="U361" s="186"/>
      <c r="V361" s="186"/>
      <c r="W361" s="186"/>
      <c r="X361" s="356"/>
      <c r="Y361" s="40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96"/>
      <c r="CB361" s="96"/>
      <c r="CC361" s="96"/>
      <c r="CD361" s="96"/>
      <c r="CE361" s="96"/>
      <c r="CF361" s="96"/>
      <c r="CG361" s="96"/>
      <c r="CH361" s="96"/>
      <c r="CI361" s="96"/>
      <c r="CJ361" s="96"/>
      <c r="CK361" s="96"/>
      <c r="CL361" s="96"/>
      <c r="CM361" s="96"/>
      <c r="CN361" s="96"/>
      <c r="CO361" s="96"/>
      <c r="CP361" s="96"/>
      <c r="CQ361" s="96"/>
      <c r="CR361" s="96"/>
      <c r="CS361" s="96"/>
      <c r="CT361" s="96"/>
      <c r="CU361" s="96"/>
      <c r="CV361" s="96"/>
      <c r="CW361" s="96"/>
      <c r="CX361" s="96"/>
      <c r="CY361" s="96"/>
      <c r="CZ361" s="96"/>
      <c r="DA361" s="96"/>
      <c r="DB361" s="96"/>
      <c r="DC361" s="96"/>
      <c r="DD361" s="96"/>
      <c r="DE361" s="96"/>
      <c r="DF361" s="96"/>
      <c r="DG361" s="96"/>
      <c r="DH361" s="96"/>
      <c r="DI361" s="96"/>
      <c r="DJ361" s="96"/>
      <c r="DK361" s="96"/>
      <c r="DL361" s="96"/>
      <c r="DM361" s="96"/>
      <c r="DN361" s="96"/>
      <c r="DO361" s="96"/>
      <c r="DP361" s="96"/>
      <c r="DQ361" s="96"/>
      <c r="DR361" s="96"/>
      <c r="DS361" s="96"/>
      <c r="DT361" s="96"/>
      <c r="DU361" s="96"/>
      <c r="DV361" s="96"/>
      <c r="DW361" s="96"/>
      <c r="DX361" s="96"/>
      <c r="DY361" s="96"/>
      <c r="DZ361" s="96"/>
      <c r="EA361" s="96"/>
      <c r="EB361" s="96"/>
      <c r="EC361" s="96"/>
      <c r="ED361" s="96"/>
      <c r="EE361" s="96"/>
      <c r="EF361" s="96"/>
      <c r="EG361" s="96"/>
      <c r="EH361" s="96"/>
      <c r="EI361" s="96"/>
      <c r="EJ361" s="96"/>
      <c r="EK361" s="96"/>
      <c r="EL361" s="96"/>
      <c r="EM361" s="96"/>
      <c r="EN361" s="96"/>
      <c r="EO361" s="96"/>
      <c r="EP361" s="96"/>
      <c r="EQ361" s="96"/>
      <c r="ER361" s="96"/>
      <c r="ES361" s="96"/>
      <c r="ET361" s="96"/>
      <c r="EU361" s="96"/>
      <c r="EV361" s="96"/>
      <c r="EW361" s="96"/>
      <c r="EX361" s="96"/>
      <c r="EY361" s="96"/>
      <c r="EZ361" s="96"/>
      <c r="FA361" s="96"/>
      <c r="FB361" s="96"/>
      <c r="FC361" s="96"/>
      <c r="FD361" s="96"/>
      <c r="FE361" s="96"/>
      <c r="FF361" s="96"/>
      <c r="FG361" s="96"/>
      <c r="FH361" s="96"/>
      <c r="FI361" s="96"/>
      <c r="FJ361" s="96"/>
      <c r="FK361" s="96"/>
      <c r="FL361" s="96"/>
      <c r="FM361" s="96"/>
      <c r="FN361" s="96"/>
      <c r="FO361" s="96"/>
      <c r="FP361" s="96"/>
      <c r="FQ361" s="96"/>
      <c r="FR361" s="96"/>
      <c r="FS361" s="96"/>
      <c r="FT361" s="96"/>
      <c r="FU361" s="96"/>
      <c r="FV361" s="96"/>
      <c r="FW361" s="96"/>
      <c r="FX361" s="96"/>
      <c r="FY361" s="96"/>
      <c r="FZ361" s="96"/>
      <c r="GA361" s="96"/>
      <c r="GB361" s="96"/>
      <c r="GC361" s="96"/>
      <c r="GD361" s="96"/>
      <c r="GE361" s="96"/>
      <c r="GF361" s="96"/>
      <c r="GG361" s="96"/>
      <c r="GH361" s="96"/>
      <c r="GI361" s="96"/>
      <c r="GJ361" s="96"/>
      <c r="GK361" s="96"/>
      <c r="GL361" s="96"/>
      <c r="GM361" s="96"/>
      <c r="GN361" s="96"/>
      <c r="GO361" s="96"/>
      <c r="GP361" s="96"/>
    </row>
    <row r="362" spans="1:198" ht="12" customHeight="1">
      <c r="A362" s="349"/>
      <c r="B362" s="397"/>
      <c r="C362" s="351"/>
      <c r="D362" s="468"/>
      <c r="E362" s="353"/>
      <c r="F362" s="354"/>
      <c r="G362" s="383"/>
      <c r="H362" s="170"/>
      <c r="I362" s="155" t="s">
        <v>33</v>
      </c>
      <c r="J362" s="158"/>
      <c r="K362" s="158"/>
      <c r="L362" s="186"/>
      <c r="M362" s="186"/>
      <c r="N362" s="186"/>
      <c r="O362" s="186"/>
      <c r="P362" s="186"/>
      <c r="Q362" s="186"/>
      <c r="R362" s="186"/>
      <c r="S362" s="186"/>
      <c r="T362" s="186"/>
      <c r="U362" s="186"/>
      <c r="V362" s="186"/>
      <c r="W362" s="186"/>
      <c r="X362" s="356"/>
      <c r="Y362" s="40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6"/>
      <c r="CS362" s="96"/>
      <c r="CT362" s="96"/>
      <c r="CU362" s="96"/>
      <c r="CV362" s="96"/>
      <c r="CW362" s="96"/>
      <c r="CX362" s="96"/>
      <c r="CY362" s="96"/>
      <c r="CZ362" s="96"/>
      <c r="DA362" s="96"/>
      <c r="DB362" s="96"/>
      <c r="DC362" s="96"/>
      <c r="DD362" s="96"/>
      <c r="DE362" s="96"/>
      <c r="DF362" s="96"/>
      <c r="DG362" s="96"/>
      <c r="DH362" s="96"/>
      <c r="DI362" s="96"/>
      <c r="DJ362" s="96"/>
      <c r="DK362" s="96"/>
      <c r="DL362" s="96"/>
      <c r="DM362" s="96"/>
      <c r="DN362" s="96"/>
      <c r="DO362" s="96"/>
      <c r="DP362" s="96"/>
      <c r="DQ362" s="96"/>
      <c r="DR362" s="96"/>
      <c r="DS362" s="96"/>
      <c r="DT362" s="96"/>
      <c r="DU362" s="96"/>
      <c r="DV362" s="96"/>
      <c r="DW362" s="96"/>
      <c r="DX362" s="96"/>
      <c r="DY362" s="96"/>
      <c r="DZ362" s="96"/>
      <c r="EA362" s="96"/>
      <c r="EB362" s="96"/>
      <c r="EC362" s="96"/>
      <c r="ED362" s="96"/>
      <c r="EE362" s="96"/>
      <c r="EF362" s="96"/>
      <c r="EG362" s="96"/>
      <c r="EH362" s="96"/>
      <c r="EI362" s="96"/>
      <c r="EJ362" s="96"/>
      <c r="EK362" s="96"/>
      <c r="EL362" s="96"/>
      <c r="EM362" s="96"/>
      <c r="EN362" s="96"/>
      <c r="EO362" s="96"/>
      <c r="EP362" s="96"/>
      <c r="EQ362" s="96"/>
      <c r="ER362" s="96"/>
      <c r="ES362" s="96"/>
      <c r="ET362" s="96"/>
      <c r="EU362" s="96"/>
      <c r="EV362" s="96"/>
      <c r="EW362" s="96"/>
      <c r="EX362" s="96"/>
      <c r="EY362" s="96"/>
      <c r="EZ362" s="96"/>
      <c r="FA362" s="96"/>
      <c r="FB362" s="96"/>
      <c r="FC362" s="96"/>
      <c r="FD362" s="96"/>
      <c r="FE362" s="96"/>
      <c r="FF362" s="96"/>
      <c r="FG362" s="96"/>
      <c r="FH362" s="96"/>
      <c r="FI362" s="96"/>
      <c r="FJ362" s="96"/>
      <c r="FK362" s="96"/>
      <c r="FL362" s="96"/>
      <c r="FM362" s="96"/>
      <c r="FN362" s="96"/>
      <c r="FO362" s="96"/>
      <c r="FP362" s="96"/>
      <c r="FQ362" s="96"/>
      <c r="FR362" s="96"/>
      <c r="FS362" s="96"/>
      <c r="FT362" s="96"/>
      <c r="FU362" s="96"/>
      <c r="FV362" s="96"/>
      <c r="FW362" s="96"/>
      <c r="FX362" s="96"/>
      <c r="FY362" s="96"/>
      <c r="FZ362" s="96"/>
      <c r="GA362" s="96"/>
      <c r="GB362" s="96"/>
      <c r="GC362" s="96"/>
      <c r="GD362" s="96"/>
      <c r="GE362" s="96"/>
      <c r="GF362" s="96"/>
      <c r="GG362" s="96"/>
      <c r="GH362" s="96"/>
      <c r="GI362" s="96"/>
      <c r="GJ362" s="96"/>
      <c r="GK362" s="96"/>
      <c r="GL362" s="96"/>
      <c r="GM362" s="96"/>
      <c r="GN362" s="96"/>
      <c r="GO362" s="96"/>
      <c r="GP362" s="96"/>
    </row>
    <row r="363" spans="1:198" ht="12.75" customHeight="1">
      <c r="A363" s="349"/>
      <c r="B363" s="397"/>
      <c r="C363" s="351"/>
      <c r="D363" s="468"/>
      <c r="E363" s="353"/>
      <c r="F363" s="354"/>
      <c r="G363" s="383"/>
      <c r="H363" s="170"/>
      <c r="I363" s="222" t="s">
        <v>26</v>
      </c>
      <c r="J363" s="162">
        <f t="shared" ref="J363:N363" si="106">SUM(J359:J362)</f>
        <v>228000</v>
      </c>
      <c r="K363" s="162">
        <f t="shared" si="106"/>
        <v>110000</v>
      </c>
      <c r="L363" s="162">
        <f t="shared" si="106"/>
        <v>0</v>
      </c>
      <c r="M363" s="162">
        <f t="shared" si="106"/>
        <v>0</v>
      </c>
      <c r="N363" s="162">
        <f t="shared" si="106"/>
        <v>0</v>
      </c>
      <c r="O363" s="162">
        <f>SUM(O359:O362)</f>
        <v>0</v>
      </c>
      <c r="P363" s="162">
        <f>SUM(P359:P362)</f>
        <v>0</v>
      </c>
      <c r="Q363" s="162">
        <f t="shared" ref="Q363:R363" si="107">SUM(Q359:Q362)</f>
        <v>0</v>
      </c>
      <c r="R363" s="162">
        <f t="shared" si="107"/>
        <v>0</v>
      </c>
      <c r="S363" s="162">
        <f t="shared" ref="S363" si="108">SUM(S359:S362)</f>
        <v>200000</v>
      </c>
      <c r="T363" s="162">
        <f t="shared" ref="T363" si="109">SUM(T359:T362)</f>
        <v>200000</v>
      </c>
      <c r="U363" s="162">
        <f t="shared" ref="U363" si="110">SUM(U359:U362)</f>
        <v>0</v>
      </c>
      <c r="V363" s="162">
        <f t="shared" ref="V363" si="111">SUM(V359:V362)</f>
        <v>0</v>
      </c>
      <c r="W363" s="162">
        <f t="shared" ref="W363" si="112">SUM(W359:W362)</f>
        <v>0</v>
      </c>
      <c r="X363" s="356"/>
      <c r="Y363" s="40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96"/>
      <c r="CB363" s="96"/>
      <c r="CC363" s="96"/>
      <c r="CD363" s="96"/>
      <c r="CE363" s="96"/>
      <c r="CF363" s="96"/>
      <c r="CG363" s="96"/>
      <c r="CH363" s="96"/>
      <c r="CI363" s="96"/>
      <c r="CJ363" s="96"/>
      <c r="CK363" s="96"/>
      <c r="CL363" s="96"/>
      <c r="CM363" s="96"/>
      <c r="CN363" s="96"/>
      <c r="CO363" s="96"/>
      <c r="CP363" s="96"/>
      <c r="CQ363" s="96"/>
      <c r="CR363" s="96"/>
      <c r="CS363" s="96"/>
      <c r="CT363" s="96"/>
      <c r="CU363" s="96"/>
      <c r="CV363" s="96"/>
      <c r="CW363" s="96"/>
      <c r="CX363" s="96"/>
      <c r="CY363" s="96"/>
      <c r="CZ363" s="96"/>
      <c r="DA363" s="96"/>
      <c r="DB363" s="96"/>
      <c r="DC363" s="96"/>
      <c r="DD363" s="96"/>
      <c r="DE363" s="96"/>
      <c r="DF363" s="96"/>
      <c r="DG363" s="96"/>
      <c r="DH363" s="96"/>
      <c r="DI363" s="96"/>
      <c r="DJ363" s="96"/>
      <c r="DK363" s="96"/>
      <c r="DL363" s="96"/>
      <c r="DM363" s="96"/>
      <c r="DN363" s="96"/>
      <c r="DO363" s="96"/>
      <c r="DP363" s="96"/>
      <c r="DQ363" s="96"/>
      <c r="DR363" s="96"/>
      <c r="DS363" s="96"/>
      <c r="DT363" s="96"/>
      <c r="DU363" s="96"/>
      <c r="DV363" s="96"/>
      <c r="DW363" s="96"/>
      <c r="DX363" s="96"/>
      <c r="DY363" s="96"/>
      <c r="DZ363" s="96"/>
      <c r="EA363" s="96"/>
      <c r="EB363" s="96"/>
      <c r="EC363" s="96"/>
      <c r="ED363" s="96"/>
      <c r="EE363" s="96"/>
      <c r="EF363" s="96"/>
      <c r="EG363" s="96"/>
      <c r="EH363" s="96"/>
      <c r="EI363" s="96"/>
      <c r="EJ363" s="96"/>
      <c r="EK363" s="96"/>
      <c r="EL363" s="96"/>
      <c r="EM363" s="96"/>
      <c r="EN363" s="96"/>
      <c r="EO363" s="96"/>
      <c r="EP363" s="96"/>
      <c r="EQ363" s="96"/>
      <c r="ER363" s="96"/>
      <c r="ES363" s="96"/>
      <c r="ET363" s="96"/>
      <c r="EU363" s="96"/>
      <c r="EV363" s="96"/>
      <c r="EW363" s="96"/>
      <c r="EX363" s="96"/>
      <c r="EY363" s="96"/>
      <c r="EZ363" s="96"/>
      <c r="FA363" s="96"/>
      <c r="FB363" s="96"/>
      <c r="FC363" s="96"/>
      <c r="FD363" s="96"/>
      <c r="FE363" s="96"/>
      <c r="FF363" s="96"/>
      <c r="FG363" s="96"/>
      <c r="FH363" s="96"/>
      <c r="FI363" s="96"/>
      <c r="FJ363" s="96"/>
      <c r="FK363" s="96"/>
      <c r="FL363" s="96"/>
      <c r="FM363" s="96"/>
      <c r="FN363" s="96"/>
      <c r="FO363" s="96"/>
      <c r="FP363" s="96"/>
      <c r="FQ363" s="96"/>
      <c r="FR363" s="96"/>
      <c r="FS363" s="96"/>
      <c r="FT363" s="96"/>
      <c r="FU363" s="96"/>
      <c r="FV363" s="96"/>
      <c r="FW363" s="96"/>
      <c r="FX363" s="96"/>
      <c r="FY363" s="96"/>
      <c r="FZ363" s="96"/>
      <c r="GA363" s="96"/>
      <c r="GB363" s="96"/>
      <c r="GC363" s="96"/>
      <c r="GD363" s="96"/>
      <c r="GE363" s="96"/>
      <c r="GF363" s="96"/>
      <c r="GG363" s="96"/>
      <c r="GH363" s="96"/>
      <c r="GI363" s="96"/>
      <c r="GJ363" s="96"/>
      <c r="GK363" s="96"/>
      <c r="GL363" s="96"/>
      <c r="GM363" s="96"/>
      <c r="GN363" s="96"/>
      <c r="GO363" s="96"/>
      <c r="GP363" s="96"/>
    </row>
    <row r="364" spans="1:198" ht="12.75" hidden="1" customHeight="1">
      <c r="A364" s="349"/>
      <c r="B364" s="489" t="s">
        <v>134</v>
      </c>
      <c r="C364" s="475">
        <v>2017</v>
      </c>
      <c r="D364" s="467">
        <v>2019</v>
      </c>
      <c r="E364" s="498" t="s">
        <v>27</v>
      </c>
      <c r="F364" s="496"/>
      <c r="G364" s="497">
        <v>60016</v>
      </c>
      <c r="H364" s="119">
        <v>6050</v>
      </c>
      <c r="I364" s="92" t="s">
        <v>28</v>
      </c>
      <c r="J364" s="94">
        <v>182000</v>
      </c>
      <c r="K364" s="95"/>
      <c r="L364" s="95"/>
      <c r="M364" s="95"/>
      <c r="N364" s="95"/>
      <c r="O364" s="95"/>
      <c r="P364" s="95"/>
      <c r="Q364" s="95"/>
      <c r="R364" s="95"/>
      <c r="S364" s="95"/>
      <c r="T364" s="95"/>
      <c r="U364" s="95"/>
      <c r="V364" s="95"/>
      <c r="W364" s="95"/>
      <c r="X364" s="405"/>
      <c r="Y364" s="141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6"/>
      <c r="CS364" s="96"/>
      <c r="CT364" s="96"/>
      <c r="CU364" s="96"/>
      <c r="CV364" s="96"/>
      <c r="CW364" s="96"/>
      <c r="CX364" s="96"/>
      <c r="CY364" s="96"/>
      <c r="CZ364" s="96"/>
      <c r="DA364" s="96"/>
      <c r="DB364" s="96"/>
      <c r="DC364" s="96"/>
      <c r="DD364" s="96"/>
      <c r="DE364" s="96"/>
      <c r="DF364" s="96"/>
      <c r="DG364" s="96"/>
      <c r="DH364" s="96"/>
      <c r="DI364" s="96"/>
      <c r="DJ364" s="96"/>
      <c r="DK364" s="96"/>
      <c r="DL364" s="96"/>
      <c r="DM364" s="96"/>
      <c r="DN364" s="96"/>
      <c r="DO364" s="96"/>
      <c r="DP364" s="96"/>
      <c r="DQ364" s="96"/>
      <c r="DR364" s="96"/>
      <c r="DS364" s="96"/>
      <c r="DT364" s="96"/>
      <c r="DU364" s="96"/>
      <c r="DV364" s="96"/>
      <c r="DW364" s="96"/>
      <c r="DX364" s="96"/>
      <c r="DY364" s="96"/>
      <c r="DZ364" s="96"/>
      <c r="EA364" s="96"/>
      <c r="EB364" s="96"/>
      <c r="EC364" s="96"/>
      <c r="ED364" s="96"/>
      <c r="EE364" s="96"/>
      <c r="EF364" s="96"/>
      <c r="EG364" s="96"/>
      <c r="EH364" s="96"/>
      <c r="EI364" s="96"/>
      <c r="EJ364" s="96"/>
      <c r="EK364" s="96"/>
      <c r="EL364" s="96"/>
      <c r="EM364" s="96"/>
      <c r="EN364" s="96"/>
      <c r="EO364" s="96"/>
      <c r="EP364" s="96"/>
      <c r="EQ364" s="96"/>
      <c r="ER364" s="96"/>
      <c r="ES364" s="96"/>
      <c r="ET364" s="96"/>
      <c r="EU364" s="96"/>
      <c r="EV364" s="96"/>
      <c r="EW364" s="96"/>
      <c r="EX364" s="96"/>
      <c r="EY364" s="96"/>
      <c r="EZ364" s="96"/>
      <c r="FA364" s="96"/>
      <c r="FB364" s="96"/>
      <c r="FC364" s="96"/>
      <c r="FD364" s="96"/>
      <c r="FE364" s="96"/>
      <c r="FF364" s="96"/>
      <c r="FG364" s="96"/>
      <c r="FH364" s="96"/>
      <c r="FI364" s="96"/>
      <c r="FJ364" s="96"/>
      <c r="FK364" s="96"/>
      <c r="FL364" s="96"/>
      <c r="FM364" s="96"/>
      <c r="FN364" s="96"/>
      <c r="FO364" s="96"/>
      <c r="FP364" s="96"/>
      <c r="FQ364" s="96"/>
      <c r="FR364" s="96"/>
      <c r="FS364" s="96"/>
      <c r="FT364" s="96"/>
      <c r="FU364" s="96"/>
      <c r="FV364" s="96"/>
      <c r="FW364" s="96"/>
      <c r="FX364" s="96"/>
      <c r="FY364" s="96"/>
      <c r="FZ364" s="96"/>
      <c r="GA364" s="96"/>
      <c r="GB364" s="96"/>
      <c r="GC364" s="96"/>
      <c r="GD364" s="96"/>
      <c r="GE364" s="96"/>
      <c r="GF364" s="96"/>
      <c r="GG364" s="96"/>
      <c r="GH364" s="96"/>
      <c r="GI364" s="96"/>
      <c r="GJ364" s="96"/>
      <c r="GK364" s="96"/>
      <c r="GL364" s="96"/>
      <c r="GM364" s="96"/>
      <c r="GN364" s="96"/>
      <c r="GO364" s="96"/>
      <c r="GP364" s="96"/>
    </row>
    <row r="365" spans="1:198" ht="12.75" hidden="1" customHeight="1">
      <c r="A365" s="349"/>
      <c r="B365" s="489"/>
      <c r="C365" s="475"/>
      <c r="D365" s="467"/>
      <c r="E365" s="498"/>
      <c r="F365" s="496"/>
      <c r="G365" s="497"/>
      <c r="H365" s="119"/>
      <c r="I365" s="92" t="s">
        <v>31</v>
      </c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V365" s="95"/>
      <c r="W365" s="95"/>
      <c r="X365" s="405"/>
      <c r="Y365" s="40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96"/>
      <c r="CB365" s="96"/>
      <c r="CC365" s="96"/>
      <c r="CD365" s="96"/>
      <c r="CE365" s="96"/>
      <c r="CF365" s="96"/>
      <c r="CG365" s="96"/>
      <c r="CH365" s="96"/>
      <c r="CI365" s="96"/>
      <c r="CJ365" s="96"/>
      <c r="CK365" s="96"/>
      <c r="CL365" s="96"/>
      <c r="CM365" s="96"/>
      <c r="CN365" s="96"/>
      <c r="CO365" s="96"/>
      <c r="CP365" s="96"/>
      <c r="CQ365" s="96"/>
      <c r="CR365" s="96"/>
      <c r="CS365" s="96"/>
      <c r="CT365" s="96"/>
      <c r="CU365" s="96"/>
      <c r="CV365" s="96"/>
      <c r="CW365" s="96"/>
      <c r="CX365" s="96"/>
      <c r="CY365" s="96"/>
      <c r="CZ365" s="96"/>
      <c r="DA365" s="96"/>
      <c r="DB365" s="96"/>
      <c r="DC365" s="96"/>
      <c r="DD365" s="96"/>
      <c r="DE365" s="96"/>
      <c r="DF365" s="96"/>
      <c r="DG365" s="96"/>
      <c r="DH365" s="96"/>
      <c r="DI365" s="96"/>
      <c r="DJ365" s="96"/>
      <c r="DK365" s="96"/>
      <c r="DL365" s="96"/>
      <c r="DM365" s="96"/>
      <c r="DN365" s="96"/>
      <c r="DO365" s="96"/>
      <c r="DP365" s="96"/>
      <c r="DQ365" s="96"/>
      <c r="DR365" s="96"/>
      <c r="DS365" s="96"/>
      <c r="DT365" s="96"/>
      <c r="DU365" s="96"/>
      <c r="DV365" s="96"/>
      <c r="DW365" s="96"/>
      <c r="DX365" s="96"/>
      <c r="DY365" s="96"/>
      <c r="DZ365" s="96"/>
      <c r="EA365" s="96"/>
      <c r="EB365" s="96"/>
      <c r="EC365" s="96"/>
      <c r="ED365" s="96"/>
      <c r="EE365" s="96"/>
      <c r="EF365" s="96"/>
      <c r="EG365" s="96"/>
      <c r="EH365" s="96"/>
      <c r="EI365" s="96"/>
      <c r="EJ365" s="96"/>
      <c r="EK365" s="96"/>
      <c r="EL365" s="96"/>
      <c r="EM365" s="96"/>
      <c r="EN365" s="96"/>
      <c r="EO365" s="96"/>
      <c r="EP365" s="96"/>
      <c r="EQ365" s="96"/>
      <c r="ER365" s="96"/>
      <c r="ES365" s="96"/>
      <c r="ET365" s="96"/>
      <c r="EU365" s="96"/>
      <c r="EV365" s="96"/>
      <c r="EW365" s="96"/>
      <c r="EX365" s="96"/>
      <c r="EY365" s="96"/>
      <c r="EZ365" s="96"/>
      <c r="FA365" s="96"/>
      <c r="FB365" s="96"/>
      <c r="FC365" s="96"/>
      <c r="FD365" s="96"/>
      <c r="FE365" s="96"/>
      <c r="FF365" s="96"/>
      <c r="FG365" s="96"/>
      <c r="FH365" s="96"/>
      <c r="FI365" s="96"/>
      <c r="FJ365" s="96"/>
      <c r="FK365" s="96"/>
      <c r="FL365" s="96"/>
      <c r="FM365" s="96"/>
      <c r="FN365" s="96"/>
      <c r="FO365" s="96"/>
      <c r="FP365" s="96"/>
      <c r="FQ365" s="96"/>
      <c r="FR365" s="96"/>
      <c r="FS365" s="96"/>
      <c r="FT365" s="96"/>
      <c r="FU365" s="96"/>
      <c r="FV365" s="96"/>
      <c r="FW365" s="96"/>
      <c r="FX365" s="96"/>
      <c r="FY365" s="96"/>
      <c r="FZ365" s="96"/>
      <c r="GA365" s="96"/>
      <c r="GB365" s="96"/>
      <c r="GC365" s="96"/>
      <c r="GD365" s="96"/>
      <c r="GE365" s="96"/>
      <c r="GF365" s="96"/>
      <c r="GG365" s="96"/>
      <c r="GH365" s="96"/>
      <c r="GI365" s="96"/>
      <c r="GJ365" s="96"/>
      <c r="GK365" s="96"/>
      <c r="GL365" s="96"/>
      <c r="GM365" s="96"/>
      <c r="GN365" s="96"/>
      <c r="GO365" s="96"/>
      <c r="GP365" s="96"/>
    </row>
    <row r="366" spans="1:198" ht="12.75" hidden="1" customHeight="1">
      <c r="A366" s="349"/>
      <c r="B366" s="489"/>
      <c r="C366" s="475"/>
      <c r="D366" s="467"/>
      <c r="E366" s="498"/>
      <c r="F366" s="496"/>
      <c r="G366" s="497"/>
      <c r="H366" s="119"/>
      <c r="I366" s="92" t="s">
        <v>30</v>
      </c>
      <c r="J366" s="95"/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405"/>
      <c r="Y366" s="40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6"/>
      <c r="CS366" s="96"/>
      <c r="CT366" s="96"/>
      <c r="CU366" s="96"/>
      <c r="CV366" s="96"/>
      <c r="CW366" s="96"/>
      <c r="CX366" s="96"/>
      <c r="CY366" s="96"/>
      <c r="CZ366" s="96"/>
      <c r="DA366" s="96"/>
      <c r="DB366" s="96"/>
      <c r="DC366" s="96"/>
      <c r="DD366" s="96"/>
      <c r="DE366" s="96"/>
      <c r="DF366" s="96"/>
      <c r="DG366" s="96"/>
      <c r="DH366" s="96"/>
      <c r="DI366" s="96"/>
      <c r="DJ366" s="96"/>
      <c r="DK366" s="96"/>
      <c r="DL366" s="96"/>
      <c r="DM366" s="96"/>
      <c r="DN366" s="96"/>
      <c r="DO366" s="96"/>
      <c r="DP366" s="96"/>
      <c r="DQ366" s="96"/>
      <c r="DR366" s="96"/>
      <c r="DS366" s="96"/>
      <c r="DT366" s="96"/>
      <c r="DU366" s="96"/>
      <c r="DV366" s="96"/>
      <c r="DW366" s="96"/>
      <c r="DX366" s="96"/>
      <c r="DY366" s="96"/>
      <c r="DZ366" s="96"/>
      <c r="EA366" s="96"/>
      <c r="EB366" s="96"/>
      <c r="EC366" s="96"/>
      <c r="ED366" s="96"/>
      <c r="EE366" s="96"/>
      <c r="EF366" s="96"/>
      <c r="EG366" s="96"/>
      <c r="EH366" s="96"/>
      <c r="EI366" s="96"/>
      <c r="EJ366" s="96"/>
      <c r="EK366" s="96"/>
      <c r="EL366" s="96"/>
      <c r="EM366" s="96"/>
      <c r="EN366" s="96"/>
      <c r="EO366" s="96"/>
      <c r="EP366" s="96"/>
      <c r="EQ366" s="96"/>
      <c r="ER366" s="96"/>
      <c r="ES366" s="96"/>
      <c r="ET366" s="96"/>
      <c r="EU366" s="96"/>
      <c r="EV366" s="96"/>
      <c r="EW366" s="96"/>
      <c r="EX366" s="96"/>
      <c r="EY366" s="96"/>
      <c r="EZ366" s="96"/>
      <c r="FA366" s="96"/>
      <c r="FB366" s="96"/>
      <c r="FC366" s="96"/>
      <c r="FD366" s="96"/>
      <c r="FE366" s="96"/>
      <c r="FF366" s="96"/>
      <c r="FG366" s="96"/>
      <c r="FH366" s="96"/>
      <c r="FI366" s="96"/>
      <c r="FJ366" s="96"/>
      <c r="FK366" s="96"/>
      <c r="FL366" s="96"/>
      <c r="FM366" s="96"/>
      <c r="FN366" s="96"/>
      <c r="FO366" s="96"/>
      <c r="FP366" s="96"/>
      <c r="FQ366" s="96"/>
      <c r="FR366" s="96"/>
      <c r="FS366" s="96"/>
      <c r="FT366" s="96"/>
      <c r="FU366" s="96"/>
      <c r="FV366" s="96"/>
      <c r="FW366" s="96"/>
      <c r="FX366" s="96"/>
      <c r="FY366" s="96"/>
      <c r="FZ366" s="96"/>
      <c r="GA366" s="96"/>
      <c r="GB366" s="96"/>
      <c r="GC366" s="96"/>
      <c r="GD366" s="96"/>
      <c r="GE366" s="96"/>
      <c r="GF366" s="96"/>
      <c r="GG366" s="96"/>
      <c r="GH366" s="96"/>
      <c r="GI366" s="96"/>
      <c r="GJ366" s="96"/>
      <c r="GK366" s="96"/>
      <c r="GL366" s="96"/>
      <c r="GM366" s="96"/>
      <c r="GN366" s="96"/>
      <c r="GO366" s="96"/>
      <c r="GP366" s="96"/>
    </row>
    <row r="367" spans="1:198" ht="12.75" hidden="1" customHeight="1">
      <c r="A367" s="349"/>
      <c r="B367" s="489"/>
      <c r="C367" s="475"/>
      <c r="D367" s="467"/>
      <c r="E367" s="498"/>
      <c r="F367" s="496"/>
      <c r="G367" s="497"/>
      <c r="H367" s="119">
        <v>6050</v>
      </c>
      <c r="I367" s="92" t="s">
        <v>52</v>
      </c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405"/>
      <c r="Y367" s="40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96"/>
      <c r="CB367" s="96"/>
      <c r="CC367" s="96"/>
      <c r="CD367" s="96"/>
      <c r="CE367" s="96"/>
      <c r="CF367" s="96"/>
      <c r="CG367" s="96"/>
      <c r="CH367" s="96"/>
      <c r="CI367" s="96"/>
      <c r="CJ367" s="96"/>
      <c r="CK367" s="96"/>
      <c r="CL367" s="96"/>
      <c r="CM367" s="96"/>
      <c r="CN367" s="96"/>
      <c r="CO367" s="96"/>
      <c r="CP367" s="96"/>
      <c r="CQ367" s="96"/>
      <c r="CR367" s="96"/>
      <c r="CS367" s="96"/>
      <c r="CT367" s="96"/>
      <c r="CU367" s="96"/>
      <c r="CV367" s="96"/>
      <c r="CW367" s="96"/>
      <c r="CX367" s="96"/>
      <c r="CY367" s="96"/>
      <c r="CZ367" s="96"/>
      <c r="DA367" s="96"/>
      <c r="DB367" s="96"/>
      <c r="DC367" s="96"/>
      <c r="DD367" s="96"/>
      <c r="DE367" s="96"/>
      <c r="DF367" s="96"/>
      <c r="DG367" s="96"/>
      <c r="DH367" s="96"/>
      <c r="DI367" s="96"/>
      <c r="DJ367" s="96"/>
      <c r="DK367" s="96"/>
      <c r="DL367" s="96"/>
      <c r="DM367" s="96"/>
      <c r="DN367" s="96"/>
      <c r="DO367" s="96"/>
      <c r="DP367" s="96"/>
      <c r="DQ367" s="96"/>
      <c r="DR367" s="96"/>
      <c r="DS367" s="96"/>
      <c r="DT367" s="96"/>
      <c r="DU367" s="96"/>
      <c r="DV367" s="96"/>
      <c r="DW367" s="96"/>
      <c r="DX367" s="96"/>
      <c r="DY367" s="96"/>
      <c r="DZ367" s="96"/>
      <c r="EA367" s="96"/>
      <c r="EB367" s="96"/>
      <c r="EC367" s="96"/>
      <c r="ED367" s="96"/>
      <c r="EE367" s="96"/>
      <c r="EF367" s="96"/>
      <c r="EG367" s="96"/>
      <c r="EH367" s="96"/>
      <c r="EI367" s="96"/>
      <c r="EJ367" s="96"/>
      <c r="EK367" s="96"/>
      <c r="EL367" s="96"/>
      <c r="EM367" s="96"/>
      <c r="EN367" s="96"/>
      <c r="EO367" s="96"/>
      <c r="EP367" s="96"/>
      <c r="EQ367" s="96"/>
      <c r="ER367" s="96"/>
      <c r="ES367" s="96"/>
      <c r="ET367" s="96"/>
      <c r="EU367" s="96"/>
      <c r="EV367" s="96"/>
      <c r="EW367" s="96"/>
      <c r="EX367" s="96"/>
      <c r="EY367" s="96"/>
      <c r="EZ367" s="96"/>
      <c r="FA367" s="96"/>
      <c r="FB367" s="96"/>
      <c r="FC367" s="96"/>
      <c r="FD367" s="96"/>
      <c r="FE367" s="96"/>
      <c r="FF367" s="96"/>
      <c r="FG367" s="96"/>
      <c r="FH367" s="96"/>
      <c r="FI367" s="96"/>
      <c r="FJ367" s="96"/>
      <c r="FK367" s="96"/>
      <c r="FL367" s="96"/>
      <c r="FM367" s="96"/>
      <c r="FN367" s="96"/>
      <c r="FO367" s="96"/>
      <c r="FP367" s="96"/>
      <c r="FQ367" s="96"/>
      <c r="FR367" s="96"/>
      <c r="FS367" s="96"/>
      <c r="FT367" s="96"/>
      <c r="FU367" s="96"/>
      <c r="FV367" s="96"/>
      <c r="FW367" s="96"/>
      <c r="FX367" s="96"/>
      <c r="FY367" s="96"/>
      <c r="FZ367" s="96"/>
      <c r="GA367" s="96"/>
      <c r="GB367" s="96"/>
      <c r="GC367" s="96"/>
      <c r="GD367" s="96"/>
      <c r="GE367" s="96"/>
      <c r="GF367" s="96"/>
      <c r="GG367" s="96"/>
      <c r="GH367" s="96"/>
      <c r="GI367" s="96"/>
      <c r="GJ367" s="96"/>
      <c r="GK367" s="96"/>
      <c r="GL367" s="96"/>
      <c r="GM367" s="96"/>
      <c r="GN367" s="96"/>
      <c r="GO367" s="96"/>
      <c r="GP367" s="96"/>
    </row>
    <row r="368" spans="1:198" ht="12.75" hidden="1" customHeight="1">
      <c r="A368" s="349"/>
      <c r="B368" s="489"/>
      <c r="C368" s="475"/>
      <c r="D368" s="467"/>
      <c r="E368" s="498"/>
      <c r="F368" s="496"/>
      <c r="G368" s="497"/>
      <c r="H368" s="113"/>
      <c r="I368" s="101" t="s">
        <v>26</v>
      </c>
      <c r="J368" s="102">
        <f t="shared" ref="J368:P368" si="113">SUM(J364:J367)</f>
        <v>182000</v>
      </c>
      <c r="K368" s="103">
        <f t="shared" si="113"/>
        <v>0</v>
      </c>
      <c r="L368" s="103">
        <f t="shared" si="113"/>
        <v>0</v>
      </c>
      <c r="M368" s="103">
        <f t="shared" si="113"/>
        <v>0</v>
      </c>
      <c r="N368" s="103">
        <f t="shared" si="113"/>
        <v>0</v>
      </c>
      <c r="O368" s="103">
        <f t="shared" si="113"/>
        <v>0</v>
      </c>
      <c r="P368" s="103">
        <f t="shared" si="113"/>
        <v>0</v>
      </c>
      <c r="Q368" s="103"/>
      <c r="R368" s="103"/>
      <c r="S368" s="103"/>
      <c r="T368" s="103"/>
      <c r="U368" s="103"/>
      <c r="V368" s="103"/>
      <c r="W368" s="103"/>
      <c r="X368" s="405"/>
      <c r="Y368" s="40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6"/>
      <c r="CS368" s="96"/>
      <c r="CT368" s="96"/>
      <c r="CU368" s="96"/>
      <c r="CV368" s="96"/>
      <c r="CW368" s="96"/>
      <c r="CX368" s="96"/>
      <c r="CY368" s="96"/>
      <c r="CZ368" s="96"/>
      <c r="DA368" s="96"/>
      <c r="DB368" s="96"/>
      <c r="DC368" s="96"/>
      <c r="DD368" s="96"/>
      <c r="DE368" s="96"/>
      <c r="DF368" s="96"/>
      <c r="DG368" s="96"/>
      <c r="DH368" s="96"/>
      <c r="DI368" s="96"/>
      <c r="DJ368" s="96"/>
      <c r="DK368" s="96"/>
      <c r="DL368" s="96"/>
      <c r="DM368" s="96"/>
      <c r="DN368" s="96"/>
      <c r="DO368" s="96"/>
      <c r="DP368" s="96"/>
      <c r="DQ368" s="96"/>
      <c r="DR368" s="96"/>
      <c r="DS368" s="96"/>
      <c r="DT368" s="96"/>
      <c r="DU368" s="96"/>
      <c r="DV368" s="96"/>
      <c r="DW368" s="96"/>
      <c r="DX368" s="96"/>
      <c r="DY368" s="96"/>
      <c r="DZ368" s="96"/>
      <c r="EA368" s="96"/>
      <c r="EB368" s="96"/>
      <c r="EC368" s="96"/>
      <c r="ED368" s="96"/>
      <c r="EE368" s="96"/>
      <c r="EF368" s="96"/>
      <c r="EG368" s="96"/>
      <c r="EH368" s="96"/>
      <c r="EI368" s="96"/>
      <c r="EJ368" s="96"/>
      <c r="EK368" s="96"/>
      <c r="EL368" s="96"/>
      <c r="EM368" s="96"/>
      <c r="EN368" s="96"/>
      <c r="EO368" s="96"/>
      <c r="EP368" s="96"/>
      <c r="EQ368" s="96"/>
      <c r="ER368" s="96"/>
      <c r="ES368" s="96"/>
      <c r="ET368" s="96"/>
      <c r="EU368" s="96"/>
      <c r="EV368" s="96"/>
      <c r="EW368" s="96"/>
      <c r="EX368" s="96"/>
      <c r="EY368" s="96"/>
      <c r="EZ368" s="96"/>
      <c r="FA368" s="96"/>
      <c r="FB368" s="96"/>
      <c r="FC368" s="96"/>
      <c r="FD368" s="96"/>
      <c r="FE368" s="96"/>
      <c r="FF368" s="96"/>
      <c r="FG368" s="96"/>
      <c r="FH368" s="96"/>
      <c r="FI368" s="96"/>
      <c r="FJ368" s="96"/>
      <c r="FK368" s="96"/>
      <c r="FL368" s="96"/>
      <c r="FM368" s="96"/>
      <c r="FN368" s="96"/>
      <c r="FO368" s="96"/>
      <c r="FP368" s="96"/>
      <c r="FQ368" s="96"/>
      <c r="FR368" s="96"/>
      <c r="FS368" s="96"/>
      <c r="FT368" s="96"/>
      <c r="FU368" s="96"/>
      <c r="FV368" s="96"/>
      <c r="FW368" s="96"/>
      <c r="FX368" s="96"/>
      <c r="FY368" s="96"/>
      <c r="FZ368" s="96"/>
      <c r="GA368" s="96"/>
      <c r="GB368" s="96"/>
      <c r="GC368" s="96"/>
      <c r="GD368" s="96"/>
      <c r="GE368" s="96"/>
      <c r="GF368" s="96"/>
      <c r="GG368" s="96"/>
      <c r="GH368" s="96"/>
      <c r="GI368" s="96"/>
      <c r="GJ368" s="96"/>
      <c r="GK368" s="96"/>
      <c r="GL368" s="96"/>
      <c r="GM368" s="96"/>
      <c r="GN368" s="96"/>
      <c r="GO368" s="96"/>
      <c r="GP368" s="96"/>
    </row>
    <row r="369" spans="1:198" ht="12.75" hidden="1" customHeight="1">
      <c r="A369" s="349">
        <v>29</v>
      </c>
      <c r="B369" s="401" t="s">
        <v>81</v>
      </c>
      <c r="C369" s="475">
        <v>2016</v>
      </c>
      <c r="D369" s="467">
        <v>2025</v>
      </c>
      <c r="E369" s="498" t="s">
        <v>27</v>
      </c>
      <c r="F369" s="472">
        <v>0</v>
      </c>
      <c r="G369" s="497">
        <v>60016</v>
      </c>
      <c r="H369" s="113">
        <v>6050</v>
      </c>
      <c r="I369" s="114" t="s">
        <v>28</v>
      </c>
      <c r="J369" s="94">
        <v>39066</v>
      </c>
      <c r="K369" s="94">
        <f>70000-70000</f>
        <v>0</v>
      </c>
      <c r="L369" s="94"/>
      <c r="M369" s="94"/>
      <c r="N369" s="93"/>
      <c r="O369" s="94"/>
      <c r="P369" s="93"/>
      <c r="Q369" s="93"/>
      <c r="R369" s="93"/>
      <c r="S369" s="93"/>
      <c r="T369" s="93"/>
      <c r="U369" s="93"/>
      <c r="V369" s="93"/>
      <c r="W369" s="93"/>
      <c r="X369" s="405">
        <f>SUM(L373:P373)</f>
        <v>0</v>
      </c>
      <c r="Y369" s="141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96"/>
      <c r="CB369" s="96"/>
      <c r="CC369" s="96"/>
      <c r="CD369" s="96"/>
      <c r="CE369" s="96"/>
      <c r="CF369" s="96"/>
      <c r="CG369" s="96"/>
      <c r="CH369" s="96"/>
      <c r="CI369" s="96"/>
      <c r="CJ369" s="96"/>
      <c r="CK369" s="96"/>
      <c r="CL369" s="96"/>
      <c r="CM369" s="96"/>
      <c r="CN369" s="96"/>
      <c r="CO369" s="96"/>
      <c r="CP369" s="96"/>
      <c r="CQ369" s="96"/>
      <c r="CR369" s="96"/>
      <c r="CS369" s="96"/>
      <c r="CT369" s="96"/>
      <c r="CU369" s="96"/>
      <c r="CV369" s="96"/>
      <c r="CW369" s="96"/>
      <c r="CX369" s="96"/>
      <c r="CY369" s="96"/>
      <c r="CZ369" s="96"/>
      <c r="DA369" s="96"/>
      <c r="DB369" s="96"/>
      <c r="DC369" s="96"/>
      <c r="DD369" s="96"/>
      <c r="DE369" s="96"/>
      <c r="DF369" s="96"/>
      <c r="DG369" s="96"/>
      <c r="DH369" s="96"/>
      <c r="DI369" s="96"/>
      <c r="DJ369" s="96"/>
      <c r="DK369" s="96"/>
      <c r="DL369" s="96"/>
      <c r="DM369" s="96"/>
      <c r="DN369" s="96"/>
      <c r="DO369" s="96"/>
      <c r="DP369" s="96"/>
      <c r="DQ369" s="96"/>
      <c r="DR369" s="96"/>
      <c r="DS369" s="96"/>
      <c r="DT369" s="96"/>
      <c r="DU369" s="96"/>
      <c r="DV369" s="96"/>
      <c r="DW369" s="96"/>
      <c r="DX369" s="96"/>
      <c r="DY369" s="96"/>
      <c r="DZ369" s="96"/>
      <c r="EA369" s="96"/>
      <c r="EB369" s="96"/>
      <c r="EC369" s="96"/>
      <c r="ED369" s="96"/>
      <c r="EE369" s="96"/>
      <c r="EF369" s="96"/>
      <c r="EG369" s="96"/>
      <c r="EH369" s="96"/>
      <c r="EI369" s="96"/>
      <c r="EJ369" s="96"/>
      <c r="EK369" s="96"/>
      <c r="EL369" s="96"/>
      <c r="EM369" s="96"/>
      <c r="EN369" s="96"/>
      <c r="EO369" s="96"/>
      <c r="EP369" s="96"/>
      <c r="EQ369" s="96"/>
      <c r="ER369" s="96"/>
      <c r="ES369" s="96"/>
      <c r="ET369" s="96"/>
      <c r="EU369" s="96"/>
      <c r="EV369" s="96"/>
      <c r="EW369" s="96"/>
      <c r="EX369" s="96"/>
      <c r="EY369" s="96"/>
      <c r="EZ369" s="96"/>
      <c r="FA369" s="96"/>
      <c r="FB369" s="96"/>
      <c r="FC369" s="96"/>
      <c r="FD369" s="96"/>
      <c r="FE369" s="96"/>
      <c r="FF369" s="96"/>
      <c r="FG369" s="96"/>
      <c r="FH369" s="96"/>
      <c r="FI369" s="96"/>
      <c r="FJ369" s="96"/>
      <c r="FK369" s="96"/>
      <c r="FL369" s="96"/>
      <c r="FM369" s="96"/>
      <c r="FN369" s="96"/>
      <c r="FO369" s="96"/>
      <c r="FP369" s="96"/>
      <c r="FQ369" s="96"/>
      <c r="FR369" s="96"/>
      <c r="FS369" s="96"/>
      <c r="FT369" s="96"/>
      <c r="FU369" s="96"/>
      <c r="FV369" s="96"/>
      <c r="FW369" s="96"/>
      <c r="FX369" s="96"/>
      <c r="FY369" s="96"/>
      <c r="FZ369" s="96"/>
      <c r="GA369" s="96"/>
      <c r="GB369" s="96"/>
      <c r="GC369" s="96"/>
      <c r="GD369" s="96"/>
      <c r="GE369" s="96"/>
      <c r="GF369" s="96"/>
      <c r="GG369" s="96"/>
      <c r="GH369" s="96"/>
      <c r="GI369" s="96"/>
      <c r="GJ369" s="96"/>
      <c r="GK369" s="96"/>
      <c r="GL369" s="96"/>
      <c r="GM369" s="96"/>
      <c r="GN369" s="96"/>
      <c r="GO369" s="96"/>
      <c r="GP369" s="96"/>
    </row>
    <row r="370" spans="1:198" ht="16.5" hidden="1" customHeight="1">
      <c r="A370" s="349"/>
      <c r="B370" s="401"/>
      <c r="C370" s="475"/>
      <c r="D370" s="467"/>
      <c r="E370" s="498"/>
      <c r="F370" s="472"/>
      <c r="G370" s="497"/>
      <c r="H370" s="119"/>
      <c r="I370" s="92" t="s">
        <v>31</v>
      </c>
      <c r="J370" s="95"/>
      <c r="K370" s="95"/>
      <c r="L370" s="99"/>
      <c r="M370" s="99"/>
      <c r="N370" s="99"/>
      <c r="O370" s="99"/>
      <c r="P370" s="99"/>
      <c r="Q370" s="99"/>
      <c r="R370" s="99"/>
      <c r="S370" s="99"/>
      <c r="T370" s="99"/>
      <c r="U370" s="99"/>
      <c r="V370" s="99"/>
      <c r="W370" s="99"/>
      <c r="X370" s="405"/>
      <c r="Y370" s="40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96"/>
      <c r="CB370" s="96"/>
      <c r="CC370" s="96"/>
      <c r="CD370" s="96"/>
      <c r="CE370" s="96"/>
      <c r="CF370" s="96"/>
      <c r="CG370" s="96"/>
      <c r="CH370" s="96"/>
      <c r="CI370" s="96"/>
      <c r="CJ370" s="96"/>
      <c r="CK370" s="96"/>
      <c r="CL370" s="96"/>
      <c r="CM370" s="96"/>
      <c r="CN370" s="96"/>
      <c r="CO370" s="96"/>
      <c r="CP370" s="96"/>
      <c r="CQ370" s="96"/>
      <c r="CR370" s="96"/>
      <c r="CS370" s="96"/>
      <c r="CT370" s="96"/>
      <c r="CU370" s="96"/>
      <c r="CV370" s="96"/>
      <c r="CW370" s="96"/>
      <c r="CX370" s="96"/>
      <c r="CY370" s="96"/>
      <c r="CZ370" s="96"/>
      <c r="DA370" s="96"/>
      <c r="DB370" s="96"/>
      <c r="DC370" s="96"/>
      <c r="DD370" s="96"/>
      <c r="DE370" s="96"/>
      <c r="DF370" s="96"/>
      <c r="DG370" s="96"/>
      <c r="DH370" s="96"/>
      <c r="DI370" s="96"/>
      <c r="DJ370" s="96"/>
      <c r="DK370" s="96"/>
      <c r="DL370" s="96"/>
      <c r="DM370" s="96"/>
      <c r="DN370" s="96"/>
      <c r="DO370" s="96"/>
      <c r="DP370" s="96"/>
      <c r="DQ370" s="96"/>
      <c r="DR370" s="96"/>
      <c r="DS370" s="96"/>
      <c r="DT370" s="96"/>
      <c r="DU370" s="96"/>
      <c r="DV370" s="96"/>
      <c r="DW370" s="96"/>
      <c r="DX370" s="96"/>
      <c r="DY370" s="96"/>
      <c r="DZ370" s="96"/>
      <c r="EA370" s="96"/>
      <c r="EB370" s="96"/>
      <c r="EC370" s="96"/>
      <c r="ED370" s="96"/>
      <c r="EE370" s="96"/>
      <c r="EF370" s="96"/>
      <c r="EG370" s="96"/>
      <c r="EH370" s="96"/>
      <c r="EI370" s="96"/>
      <c r="EJ370" s="96"/>
      <c r="EK370" s="96"/>
      <c r="EL370" s="96"/>
      <c r="EM370" s="96"/>
      <c r="EN370" s="96"/>
      <c r="EO370" s="96"/>
      <c r="EP370" s="96"/>
      <c r="EQ370" s="96"/>
      <c r="ER370" s="96"/>
      <c r="ES370" s="96"/>
      <c r="ET370" s="96"/>
      <c r="EU370" s="96"/>
      <c r="EV370" s="96"/>
      <c r="EW370" s="96"/>
      <c r="EX370" s="96"/>
      <c r="EY370" s="96"/>
      <c r="EZ370" s="96"/>
      <c r="FA370" s="96"/>
      <c r="FB370" s="96"/>
      <c r="FC370" s="96"/>
      <c r="FD370" s="96"/>
      <c r="FE370" s="96"/>
      <c r="FF370" s="96"/>
      <c r="FG370" s="96"/>
      <c r="FH370" s="96"/>
      <c r="FI370" s="96"/>
      <c r="FJ370" s="96"/>
      <c r="FK370" s="96"/>
      <c r="FL370" s="96"/>
      <c r="FM370" s="96"/>
      <c r="FN370" s="96"/>
      <c r="FO370" s="96"/>
      <c r="FP370" s="96"/>
      <c r="FQ370" s="96"/>
      <c r="FR370" s="96"/>
      <c r="FS370" s="96"/>
      <c r="FT370" s="96"/>
      <c r="FU370" s="96"/>
      <c r="FV370" s="96"/>
      <c r="FW370" s="96"/>
      <c r="FX370" s="96"/>
      <c r="FY370" s="96"/>
      <c r="FZ370" s="96"/>
      <c r="GA370" s="96"/>
      <c r="GB370" s="96"/>
      <c r="GC370" s="96"/>
      <c r="GD370" s="96"/>
      <c r="GE370" s="96"/>
      <c r="GF370" s="96"/>
      <c r="GG370" s="96"/>
      <c r="GH370" s="96"/>
      <c r="GI370" s="96"/>
      <c r="GJ370" s="96"/>
      <c r="GK370" s="96"/>
      <c r="GL370" s="96"/>
      <c r="GM370" s="96"/>
      <c r="GN370" s="96"/>
      <c r="GO370" s="96"/>
      <c r="GP370" s="96"/>
    </row>
    <row r="371" spans="1:198" ht="16.5" hidden="1" customHeight="1">
      <c r="A371" s="349"/>
      <c r="B371" s="401"/>
      <c r="C371" s="475"/>
      <c r="D371" s="467"/>
      <c r="E371" s="498"/>
      <c r="F371" s="472"/>
      <c r="G371" s="497"/>
      <c r="H371" s="119"/>
      <c r="I371" s="92" t="s">
        <v>30</v>
      </c>
      <c r="J371" s="95"/>
      <c r="K371" s="95"/>
      <c r="L371" s="99"/>
      <c r="M371" s="99"/>
      <c r="N371" s="99"/>
      <c r="O371" s="99"/>
      <c r="P371" s="99"/>
      <c r="Q371" s="99"/>
      <c r="R371" s="99"/>
      <c r="S371" s="99"/>
      <c r="T371" s="99"/>
      <c r="U371" s="99"/>
      <c r="V371" s="99"/>
      <c r="W371" s="99"/>
      <c r="X371" s="405"/>
      <c r="Y371" s="40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96"/>
      <c r="CB371" s="96"/>
      <c r="CC371" s="96"/>
      <c r="CD371" s="96"/>
      <c r="CE371" s="96"/>
      <c r="CF371" s="96"/>
      <c r="CG371" s="96"/>
      <c r="CH371" s="96"/>
      <c r="CI371" s="96"/>
      <c r="CJ371" s="96"/>
      <c r="CK371" s="96"/>
      <c r="CL371" s="96"/>
      <c r="CM371" s="96"/>
      <c r="CN371" s="96"/>
      <c r="CO371" s="96"/>
      <c r="CP371" s="96"/>
      <c r="CQ371" s="96"/>
      <c r="CR371" s="96"/>
      <c r="CS371" s="96"/>
      <c r="CT371" s="96"/>
      <c r="CU371" s="96"/>
      <c r="CV371" s="96"/>
      <c r="CW371" s="96"/>
      <c r="CX371" s="96"/>
      <c r="CY371" s="96"/>
      <c r="CZ371" s="96"/>
      <c r="DA371" s="96"/>
      <c r="DB371" s="96"/>
      <c r="DC371" s="96"/>
      <c r="DD371" s="96"/>
      <c r="DE371" s="96"/>
      <c r="DF371" s="96"/>
      <c r="DG371" s="96"/>
      <c r="DH371" s="96"/>
      <c r="DI371" s="96"/>
      <c r="DJ371" s="96"/>
      <c r="DK371" s="96"/>
      <c r="DL371" s="96"/>
      <c r="DM371" s="96"/>
      <c r="DN371" s="96"/>
      <c r="DO371" s="96"/>
      <c r="DP371" s="96"/>
      <c r="DQ371" s="96"/>
      <c r="DR371" s="96"/>
      <c r="DS371" s="96"/>
      <c r="DT371" s="96"/>
      <c r="DU371" s="96"/>
      <c r="DV371" s="96"/>
      <c r="DW371" s="96"/>
      <c r="DX371" s="96"/>
      <c r="DY371" s="96"/>
      <c r="DZ371" s="96"/>
      <c r="EA371" s="96"/>
      <c r="EB371" s="96"/>
      <c r="EC371" s="96"/>
      <c r="ED371" s="96"/>
      <c r="EE371" s="96"/>
      <c r="EF371" s="96"/>
      <c r="EG371" s="96"/>
      <c r="EH371" s="96"/>
      <c r="EI371" s="96"/>
      <c r="EJ371" s="96"/>
      <c r="EK371" s="96"/>
      <c r="EL371" s="96"/>
      <c r="EM371" s="96"/>
      <c r="EN371" s="96"/>
      <c r="EO371" s="96"/>
      <c r="EP371" s="96"/>
      <c r="EQ371" s="96"/>
      <c r="ER371" s="96"/>
      <c r="ES371" s="96"/>
      <c r="ET371" s="96"/>
      <c r="EU371" s="96"/>
      <c r="EV371" s="96"/>
      <c r="EW371" s="96"/>
      <c r="EX371" s="96"/>
      <c r="EY371" s="96"/>
      <c r="EZ371" s="96"/>
      <c r="FA371" s="96"/>
      <c r="FB371" s="96"/>
      <c r="FC371" s="96"/>
      <c r="FD371" s="96"/>
      <c r="FE371" s="96"/>
      <c r="FF371" s="96"/>
      <c r="FG371" s="96"/>
      <c r="FH371" s="96"/>
      <c r="FI371" s="96"/>
      <c r="FJ371" s="96"/>
      <c r="FK371" s="96"/>
      <c r="FL371" s="96"/>
      <c r="FM371" s="96"/>
      <c r="FN371" s="96"/>
      <c r="FO371" s="96"/>
      <c r="FP371" s="96"/>
      <c r="FQ371" s="96"/>
      <c r="FR371" s="96"/>
      <c r="FS371" s="96"/>
      <c r="FT371" s="96"/>
      <c r="FU371" s="96"/>
      <c r="FV371" s="96"/>
      <c r="FW371" s="96"/>
      <c r="FX371" s="96"/>
      <c r="FY371" s="96"/>
      <c r="FZ371" s="96"/>
      <c r="GA371" s="96"/>
      <c r="GB371" s="96"/>
      <c r="GC371" s="96"/>
      <c r="GD371" s="96"/>
      <c r="GE371" s="96"/>
      <c r="GF371" s="96"/>
      <c r="GG371" s="96"/>
      <c r="GH371" s="96"/>
      <c r="GI371" s="96"/>
      <c r="GJ371" s="96"/>
      <c r="GK371" s="96"/>
      <c r="GL371" s="96"/>
      <c r="GM371" s="96"/>
      <c r="GN371" s="96"/>
      <c r="GO371" s="96"/>
      <c r="GP371" s="96"/>
    </row>
    <row r="372" spans="1:198" ht="10.5" hidden="1" customHeight="1">
      <c r="A372" s="349"/>
      <c r="B372" s="401"/>
      <c r="C372" s="475"/>
      <c r="D372" s="467"/>
      <c r="E372" s="498"/>
      <c r="F372" s="472"/>
      <c r="G372" s="497"/>
      <c r="H372" s="119"/>
      <c r="I372" s="92" t="s">
        <v>33</v>
      </c>
      <c r="J372" s="95"/>
      <c r="K372" s="95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405"/>
      <c r="Y372" s="40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96"/>
      <c r="CB372" s="96"/>
      <c r="CC372" s="96"/>
      <c r="CD372" s="96"/>
      <c r="CE372" s="96"/>
      <c r="CF372" s="96"/>
      <c r="CG372" s="96"/>
      <c r="CH372" s="96"/>
      <c r="CI372" s="96"/>
      <c r="CJ372" s="96"/>
      <c r="CK372" s="96"/>
      <c r="CL372" s="96"/>
      <c r="CM372" s="96"/>
      <c r="CN372" s="96"/>
      <c r="CO372" s="96"/>
      <c r="CP372" s="96"/>
      <c r="CQ372" s="96"/>
      <c r="CR372" s="96"/>
      <c r="CS372" s="96"/>
      <c r="CT372" s="96"/>
      <c r="CU372" s="96"/>
      <c r="CV372" s="96"/>
      <c r="CW372" s="96"/>
      <c r="CX372" s="96"/>
      <c r="CY372" s="96"/>
      <c r="CZ372" s="96"/>
      <c r="DA372" s="96"/>
      <c r="DB372" s="96"/>
      <c r="DC372" s="96"/>
      <c r="DD372" s="96"/>
      <c r="DE372" s="96"/>
      <c r="DF372" s="96"/>
      <c r="DG372" s="96"/>
      <c r="DH372" s="96"/>
      <c r="DI372" s="96"/>
      <c r="DJ372" s="96"/>
      <c r="DK372" s="96"/>
      <c r="DL372" s="96"/>
      <c r="DM372" s="96"/>
      <c r="DN372" s="96"/>
      <c r="DO372" s="96"/>
      <c r="DP372" s="96"/>
      <c r="DQ372" s="96"/>
      <c r="DR372" s="96"/>
      <c r="DS372" s="96"/>
      <c r="DT372" s="96"/>
      <c r="DU372" s="96"/>
      <c r="DV372" s="96"/>
      <c r="DW372" s="96"/>
      <c r="DX372" s="96"/>
      <c r="DY372" s="96"/>
      <c r="DZ372" s="96"/>
      <c r="EA372" s="96"/>
      <c r="EB372" s="96"/>
      <c r="EC372" s="96"/>
      <c r="ED372" s="96"/>
      <c r="EE372" s="96"/>
      <c r="EF372" s="96"/>
      <c r="EG372" s="96"/>
      <c r="EH372" s="96"/>
      <c r="EI372" s="96"/>
      <c r="EJ372" s="96"/>
      <c r="EK372" s="96"/>
      <c r="EL372" s="96"/>
      <c r="EM372" s="96"/>
      <c r="EN372" s="96"/>
      <c r="EO372" s="96"/>
      <c r="EP372" s="96"/>
      <c r="EQ372" s="96"/>
      <c r="ER372" s="96"/>
      <c r="ES372" s="96"/>
      <c r="ET372" s="96"/>
      <c r="EU372" s="96"/>
      <c r="EV372" s="96"/>
      <c r="EW372" s="96"/>
      <c r="EX372" s="96"/>
      <c r="EY372" s="96"/>
      <c r="EZ372" s="96"/>
      <c r="FA372" s="96"/>
      <c r="FB372" s="96"/>
      <c r="FC372" s="96"/>
      <c r="FD372" s="96"/>
      <c r="FE372" s="96"/>
      <c r="FF372" s="96"/>
      <c r="FG372" s="96"/>
      <c r="FH372" s="96"/>
      <c r="FI372" s="96"/>
      <c r="FJ372" s="96"/>
      <c r="FK372" s="96"/>
      <c r="FL372" s="96"/>
      <c r="FM372" s="96"/>
      <c r="FN372" s="96"/>
      <c r="FO372" s="96"/>
      <c r="FP372" s="96"/>
      <c r="FQ372" s="96"/>
      <c r="FR372" s="96"/>
      <c r="FS372" s="96"/>
      <c r="FT372" s="96"/>
      <c r="FU372" s="96"/>
      <c r="FV372" s="96"/>
      <c r="FW372" s="96"/>
      <c r="FX372" s="96"/>
      <c r="FY372" s="96"/>
      <c r="FZ372" s="96"/>
      <c r="GA372" s="96"/>
      <c r="GB372" s="96"/>
      <c r="GC372" s="96"/>
      <c r="GD372" s="96"/>
      <c r="GE372" s="96"/>
      <c r="GF372" s="96"/>
      <c r="GG372" s="96"/>
      <c r="GH372" s="96"/>
      <c r="GI372" s="96"/>
      <c r="GJ372" s="96"/>
      <c r="GK372" s="96"/>
      <c r="GL372" s="96"/>
      <c r="GM372" s="96"/>
      <c r="GN372" s="96"/>
      <c r="GO372" s="96"/>
      <c r="GP372" s="96"/>
    </row>
    <row r="373" spans="1:198" ht="12" hidden="1" customHeight="1">
      <c r="A373" s="349"/>
      <c r="B373" s="401"/>
      <c r="C373" s="475"/>
      <c r="D373" s="467"/>
      <c r="E373" s="498"/>
      <c r="F373" s="472"/>
      <c r="G373" s="497"/>
      <c r="H373" s="119"/>
      <c r="I373" s="145" t="s">
        <v>26</v>
      </c>
      <c r="J373" s="103">
        <f t="shared" ref="J373:P373" si="114">SUM(J369:J372)</f>
        <v>39066</v>
      </c>
      <c r="K373" s="103">
        <f t="shared" si="114"/>
        <v>0</v>
      </c>
      <c r="L373" s="103">
        <f t="shared" si="114"/>
        <v>0</v>
      </c>
      <c r="M373" s="103">
        <f t="shared" si="114"/>
        <v>0</v>
      </c>
      <c r="N373" s="103">
        <f t="shared" si="114"/>
        <v>0</v>
      </c>
      <c r="O373" s="103">
        <f t="shared" si="114"/>
        <v>0</v>
      </c>
      <c r="P373" s="103">
        <f t="shared" si="114"/>
        <v>0</v>
      </c>
      <c r="Q373" s="103"/>
      <c r="R373" s="103"/>
      <c r="S373" s="103"/>
      <c r="T373" s="103"/>
      <c r="U373" s="103"/>
      <c r="V373" s="103"/>
      <c r="W373" s="103"/>
      <c r="X373" s="405"/>
      <c r="Y373" s="40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96"/>
      <c r="CS373" s="96"/>
      <c r="CT373" s="96"/>
      <c r="CU373" s="96"/>
      <c r="CV373" s="96"/>
      <c r="CW373" s="96"/>
      <c r="CX373" s="96"/>
      <c r="CY373" s="96"/>
      <c r="CZ373" s="96"/>
      <c r="DA373" s="96"/>
      <c r="DB373" s="96"/>
      <c r="DC373" s="96"/>
      <c r="DD373" s="96"/>
      <c r="DE373" s="96"/>
      <c r="DF373" s="96"/>
      <c r="DG373" s="96"/>
      <c r="DH373" s="96"/>
      <c r="DI373" s="96"/>
      <c r="DJ373" s="96"/>
      <c r="DK373" s="96"/>
      <c r="DL373" s="96"/>
      <c r="DM373" s="96"/>
      <c r="DN373" s="96"/>
      <c r="DO373" s="96"/>
      <c r="DP373" s="96"/>
      <c r="DQ373" s="96"/>
      <c r="DR373" s="96"/>
      <c r="DS373" s="96"/>
      <c r="DT373" s="96"/>
      <c r="DU373" s="96"/>
      <c r="DV373" s="96"/>
      <c r="DW373" s="96"/>
      <c r="DX373" s="96"/>
      <c r="DY373" s="96"/>
      <c r="DZ373" s="96"/>
      <c r="EA373" s="96"/>
      <c r="EB373" s="96"/>
      <c r="EC373" s="96"/>
      <c r="ED373" s="96"/>
      <c r="EE373" s="96"/>
      <c r="EF373" s="96"/>
      <c r="EG373" s="96"/>
      <c r="EH373" s="96"/>
      <c r="EI373" s="96"/>
      <c r="EJ373" s="96"/>
      <c r="EK373" s="96"/>
      <c r="EL373" s="96"/>
      <c r="EM373" s="96"/>
      <c r="EN373" s="96"/>
      <c r="EO373" s="96"/>
      <c r="EP373" s="96"/>
      <c r="EQ373" s="96"/>
      <c r="ER373" s="96"/>
      <c r="ES373" s="96"/>
      <c r="ET373" s="96"/>
      <c r="EU373" s="96"/>
      <c r="EV373" s="96"/>
      <c r="EW373" s="96"/>
      <c r="EX373" s="96"/>
      <c r="EY373" s="96"/>
      <c r="EZ373" s="96"/>
      <c r="FA373" s="96"/>
      <c r="FB373" s="96"/>
      <c r="FC373" s="96"/>
      <c r="FD373" s="96"/>
      <c r="FE373" s="96"/>
      <c r="FF373" s="96"/>
      <c r="FG373" s="96"/>
      <c r="FH373" s="96"/>
      <c r="FI373" s="96"/>
      <c r="FJ373" s="96"/>
      <c r="FK373" s="96"/>
      <c r="FL373" s="96"/>
      <c r="FM373" s="96"/>
      <c r="FN373" s="96"/>
      <c r="FO373" s="96"/>
      <c r="FP373" s="96"/>
      <c r="FQ373" s="96"/>
      <c r="FR373" s="96"/>
      <c r="FS373" s="96"/>
      <c r="FT373" s="96"/>
      <c r="FU373" s="96"/>
      <c r="FV373" s="96"/>
      <c r="FW373" s="96"/>
      <c r="FX373" s="96"/>
      <c r="FY373" s="96"/>
      <c r="FZ373" s="96"/>
      <c r="GA373" s="96"/>
      <c r="GB373" s="96"/>
      <c r="GC373" s="96"/>
      <c r="GD373" s="96"/>
      <c r="GE373" s="96"/>
      <c r="GF373" s="96"/>
      <c r="GG373" s="96"/>
      <c r="GH373" s="96"/>
      <c r="GI373" s="96"/>
      <c r="GJ373" s="96"/>
      <c r="GK373" s="96"/>
      <c r="GL373" s="96"/>
      <c r="GM373" s="96"/>
      <c r="GN373" s="96"/>
      <c r="GO373" s="96"/>
      <c r="GP373" s="96"/>
    </row>
    <row r="374" spans="1:198" ht="12" customHeight="1">
      <c r="A374" s="357">
        <v>26</v>
      </c>
      <c r="B374" s="397" t="s">
        <v>149</v>
      </c>
      <c r="C374" s="351">
        <v>2014</v>
      </c>
      <c r="D374" s="468">
        <v>2031</v>
      </c>
      <c r="E374" s="353" t="s">
        <v>265</v>
      </c>
      <c r="F374" s="354">
        <f>60640+X374</f>
        <v>760640</v>
      </c>
      <c r="G374" s="383">
        <v>60016</v>
      </c>
      <c r="H374" s="170">
        <v>6050</v>
      </c>
      <c r="I374" s="155" t="s">
        <v>28</v>
      </c>
      <c r="J374" s="164">
        <v>228000</v>
      </c>
      <c r="K374" s="164">
        <v>110000</v>
      </c>
      <c r="L374" s="164"/>
      <c r="M374" s="243">
        <v>0</v>
      </c>
      <c r="N374" s="244"/>
      <c r="O374" s="245"/>
      <c r="P374" s="164"/>
      <c r="Q374" s="164"/>
      <c r="R374" s="164"/>
      <c r="S374" s="164">
        <v>300000</v>
      </c>
      <c r="T374" s="164">
        <v>400000</v>
      </c>
      <c r="U374" s="164"/>
      <c r="V374" s="164"/>
      <c r="W374" s="164"/>
      <c r="X374" s="356">
        <f>SUM(L378:W378)</f>
        <v>700000</v>
      </c>
      <c r="Y374" s="40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96"/>
      <c r="CS374" s="96"/>
      <c r="CT374" s="96"/>
      <c r="CU374" s="96"/>
      <c r="CV374" s="96"/>
      <c r="CW374" s="96"/>
      <c r="CX374" s="96"/>
      <c r="CY374" s="96"/>
      <c r="CZ374" s="96"/>
      <c r="DA374" s="96"/>
      <c r="DB374" s="96"/>
      <c r="DC374" s="96"/>
      <c r="DD374" s="96"/>
      <c r="DE374" s="96"/>
      <c r="DF374" s="96"/>
      <c r="DG374" s="96"/>
      <c r="DH374" s="96"/>
      <c r="DI374" s="96"/>
      <c r="DJ374" s="96"/>
      <c r="DK374" s="96"/>
      <c r="DL374" s="96"/>
      <c r="DM374" s="96"/>
      <c r="DN374" s="96"/>
      <c r="DO374" s="96"/>
      <c r="DP374" s="96"/>
      <c r="DQ374" s="96"/>
      <c r="DR374" s="96"/>
      <c r="DS374" s="96"/>
      <c r="DT374" s="96"/>
      <c r="DU374" s="96"/>
      <c r="DV374" s="96"/>
      <c r="DW374" s="96"/>
      <c r="DX374" s="96"/>
      <c r="DY374" s="96"/>
      <c r="DZ374" s="96"/>
      <c r="EA374" s="96"/>
      <c r="EB374" s="96"/>
      <c r="EC374" s="96"/>
      <c r="ED374" s="96"/>
      <c r="EE374" s="96"/>
      <c r="EF374" s="96"/>
      <c r="EG374" s="96"/>
      <c r="EH374" s="96"/>
      <c r="EI374" s="96"/>
      <c r="EJ374" s="96"/>
      <c r="EK374" s="96"/>
      <c r="EL374" s="96"/>
      <c r="EM374" s="96"/>
      <c r="EN374" s="96"/>
      <c r="EO374" s="96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6"/>
      <c r="FL374" s="96"/>
      <c r="FM374" s="96"/>
      <c r="FN374" s="96"/>
      <c r="FO374" s="96"/>
      <c r="FP374" s="96"/>
      <c r="FQ374" s="96"/>
      <c r="FR374" s="96"/>
      <c r="FS374" s="96"/>
      <c r="FT374" s="96"/>
      <c r="FU374" s="96"/>
      <c r="FV374" s="96"/>
      <c r="FW374" s="96"/>
      <c r="FX374" s="96"/>
      <c r="FY374" s="96"/>
      <c r="FZ374" s="96"/>
      <c r="GA374" s="96"/>
      <c r="GB374" s="96"/>
      <c r="GC374" s="96"/>
      <c r="GD374" s="96"/>
      <c r="GE374" s="96"/>
      <c r="GF374" s="96"/>
      <c r="GG374" s="96"/>
      <c r="GH374" s="96"/>
      <c r="GI374" s="96"/>
      <c r="GJ374" s="96"/>
      <c r="GK374" s="96"/>
      <c r="GL374" s="96"/>
      <c r="GM374" s="96"/>
      <c r="GN374" s="96"/>
      <c r="GO374" s="96"/>
      <c r="GP374" s="96"/>
    </row>
    <row r="375" spans="1:198" ht="12" customHeight="1">
      <c r="A375" s="358"/>
      <c r="B375" s="397"/>
      <c r="C375" s="351"/>
      <c r="D375" s="468"/>
      <c r="E375" s="353"/>
      <c r="F375" s="354"/>
      <c r="G375" s="383"/>
      <c r="H375" s="170"/>
      <c r="I375" s="155" t="s">
        <v>31</v>
      </c>
      <c r="J375" s="158"/>
      <c r="K375" s="158"/>
      <c r="L375" s="186"/>
      <c r="M375" s="186"/>
      <c r="N375" s="186"/>
      <c r="O375" s="186"/>
      <c r="P375" s="186"/>
      <c r="Q375" s="186"/>
      <c r="R375" s="186"/>
      <c r="S375" s="186"/>
      <c r="T375" s="186"/>
      <c r="U375" s="186"/>
      <c r="V375" s="186"/>
      <c r="W375" s="186"/>
      <c r="X375" s="356"/>
      <c r="Y375" s="40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6"/>
      <c r="CS375" s="96"/>
      <c r="CT375" s="96"/>
      <c r="CU375" s="96"/>
      <c r="CV375" s="96"/>
      <c r="CW375" s="96"/>
      <c r="CX375" s="96"/>
      <c r="CY375" s="96"/>
      <c r="CZ375" s="96"/>
      <c r="DA375" s="96"/>
      <c r="DB375" s="96"/>
      <c r="DC375" s="96"/>
      <c r="DD375" s="96"/>
      <c r="DE375" s="96"/>
      <c r="DF375" s="96"/>
      <c r="DG375" s="96"/>
      <c r="DH375" s="96"/>
      <c r="DI375" s="96"/>
      <c r="DJ375" s="96"/>
      <c r="DK375" s="96"/>
      <c r="DL375" s="96"/>
      <c r="DM375" s="96"/>
      <c r="DN375" s="96"/>
      <c r="DO375" s="96"/>
      <c r="DP375" s="96"/>
      <c r="DQ375" s="96"/>
      <c r="DR375" s="96"/>
      <c r="DS375" s="96"/>
      <c r="DT375" s="96"/>
      <c r="DU375" s="96"/>
      <c r="DV375" s="96"/>
      <c r="DW375" s="96"/>
      <c r="DX375" s="96"/>
      <c r="DY375" s="96"/>
      <c r="DZ375" s="96"/>
      <c r="EA375" s="96"/>
      <c r="EB375" s="96"/>
      <c r="EC375" s="96"/>
      <c r="ED375" s="96"/>
      <c r="EE375" s="96"/>
      <c r="EF375" s="96"/>
      <c r="EG375" s="96"/>
      <c r="EH375" s="96"/>
      <c r="EI375" s="96"/>
      <c r="EJ375" s="96"/>
      <c r="EK375" s="96"/>
      <c r="EL375" s="96"/>
      <c r="EM375" s="96"/>
      <c r="EN375" s="96"/>
      <c r="EO375" s="96"/>
      <c r="EP375" s="96"/>
      <c r="EQ375" s="96"/>
      <c r="ER375" s="96"/>
      <c r="ES375" s="96"/>
      <c r="ET375" s="96"/>
      <c r="EU375" s="96"/>
      <c r="EV375" s="96"/>
      <c r="EW375" s="96"/>
      <c r="EX375" s="96"/>
      <c r="EY375" s="96"/>
      <c r="EZ375" s="96"/>
      <c r="FA375" s="96"/>
      <c r="FB375" s="96"/>
      <c r="FC375" s="96"/>
      <c r="FD375" s="96"/>
      <c r="FE375" s="96"/>
      <c r="FF375" s="96"/>
      <c r="FG375" s="96"/>
      <c r="FH375" s="96"/>
      <c r="FI375" s="96"/>
      <c r="FJ375" s="96"/>
      <c r="FK375" s="96"/>
      <c r="FL375" s="96"/>
      <c r="FM375" s="96"/>
      <c r="FN375" s="96"/>
      <c r="FO375" s="96"/>
      <c r="FP375" s="96"/>
      <c r="FQ375" s="96"/>
      <c r="FR375" s="96"/>
      <c r="FS375" s="96"/>
      <c r="FT375" s="96"/>
      <c r="FU375" s="96"/>
      <c r="FV375" s="96"/>
      <c r="FW375" s="96"/>
      <c r="FX375" s="96"/>
      <c r="FY375" s="96"/>
      <c r="FZ375" s="96"/>
      <c r="GA375" s="96"/>
      <c r="GB375" s="96"/>
      <c r="GC375" s="96"/>
      <c r="GD375" s="96"/>
      <c r="GE375" s="96"/>
      <c r="GF375" s="96"/>
      <c r="GG375" s="96"/>
      <c r="GH375" s="96"/>
      <c r="GI375" s="96"/>
      <c r="GJ375" s="96"/>
      <c r="GK375" s="96"/>
      <c r="GL375" s="96"/>
      <c r="GM375" s="96"/>
      <c r="GN375" s="96"/>
      <c r="GO375" s="96"/>
      <c r="GP375" s="96"/>
    </row>
    <row r="376" spans="1:198" ht="12" customHeight="1">
      <c r="A376" s="358"/>
      <c r="B376" s="397"/>
      <c r="C376" s="351"/>
      <c r="D376" s="468"/>
      <c r="E376" s="353"/>
      <c r="F376" s="354"/>
      <c r="G376" s="383"/>
      <c r="H376" s="170"/>
      <c r="I376" s="155" t="s">
        <v>30</v>
      </c>
      <c r="J376" s="158"/>
      <c r="K376" s="158"/>
      <c r="L376" s="186"/>
      <c r="M376" s="186"/>
      <c r="N376" s="186"/>
      <c r="O376" s="186"/>
      <c r="P376" s="186"/>
      <c r="Q376" s="186"/>
      <c r="R376" s="186"/>
      <c r="S376" s="186"/>
      <c r="T376" s="186"/>
      <c r="U376" s="186"/>
      <c r="V376" s="186"/>
      <c r="W376" s="186"/>
      <c r="X376" s="356"/>
      <c r="Y376" s="40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96"/>
      <c r="CB376" s="96"/>
      <c r="CC376" s="96"/>
      <c r="CD376" s="96"/>
      <c r="CE376" s="96"/>
      <c r="CF376" s="96"/>
      <c r="CG376" s="96"/>
      <c r="CH376" s="96"/>
      <c r="CI376" s="96"/>
      <c r="CJ376" s="96"/>
      <c r="CK376" s="96"/>
      <c r="CL376" s="96"/>
      <c r="CM376" s="96"/>
      <c r="CN376" s="96"/>
      <c r="CO376" s="96"/>
      <c r="CP376" s="96"/>
      <c r="CQ376" s="96"/>
      <c r="CR376" s="96"/>
      <c r="CS376" s="96"/>
      <c r="CT376" s="96"/>
      <c r="CU376" s="96"/>
      <c r="CV376" s="96"/>
      <c r="CW376" s="96"/>
      <c r="CX376" s="96"/>
      <c r="CY376" s="96"/>
      <c r="CZ376" s="96"/>
      <c r="DA376" s="96"/>
      <c r="DB376" s="96"/>
      <c r="DC376" s="96"/>
      <c r="DD376" s="96"/>
      <c r="DE376" s="96"/>
      <c r="DF376" s="96"/>
      <c r="DG376" s="96"/>
      <c r="DH376" s="96"/>
      <c r="DI376" s="96"/>
      <c r="DJ376" s="96"/>
      <c r="DK376" s="96"/>
      <c r="DL376" s="96"/>
      <c r="DM376" s="96"/>
      <c r="DN376" s="96"/>
      <c r="DO376" s="96"/>
      <c r="DP376" s="96"/>
      <c r="DQ376" s="96"/>
      <c r="DR376" s="96"/>
      <c r="DS376" s="96"/>
      <c r="DT376" s="96"/>
      <c r="DU376" s="96"/>
      <c r="DV376" s="96"/>
      <c r="DW376" s="96"/>
      <c r="DX376" s="96"/>
      <c r="DY376" s="96"/>
      <c r="DZ376" s="96"/>
      <c r="EA376" s="96"/>
      <c r="EB376" s="96"/>
      <c r="EC376" s="96"/>
      <c r="ED376" s="96"/>
      <c r="EE376" s="96"/>
      <c r="EF376" s="96"/>
      <c r="EG376" s="96"/>
      <c r="EH376" s="96"/>
      <c r="EI376" s="96"/>
      <c r="EJ376" s="96"/>
      <c r="EK376" s="96"/>
      <c r="EL376" s="96"/>
      <c r="EM376" s="96"/>
      <c r="EN376" s="96"/>
      <c r="EO376" s="96"/>
      <c r="EP376" s="96"/>
      <c r="EQ376" s="96"/>
      <c r="ER376" s="96"/>
      <c r="ES376" s="96"/>
      <c r="ET376" s="96"/>
      <c r="EU376" s="96"/>
      <c r="EV376" s="96"/>
      <c r="EW376" s="96"/>
      <c r="EX376" s="96"/>
      <c r="EY376" s="96"/>
      <c r="EZ376" s="96"/>
      <c r="FA376" s="96"/>
      <c r="FB376" s="96"/>
      <c r="FC376" s="96"/>
      <c r="FD376" s="96"/>
      <c r="FE376" s="96"/>
      <c r="FF376" s="96"/>
      <c r="FG376" s="96"/>
      <c r="FH376" s="96"/>
      <c r="FI376" s="96"/>
      <c r="FJ376" s="96"/>
      <c r="FK376" s="96"/>
      <c r="FL376" s="96"/>
      <c r="FM376" s="96"/>
      <c r="FN376" s="96"/>
      <c r="FO376" s="96"/>
      <c r="FP376" s="96"/>
      <c r="FQ376" s="96"/>
      <c r="FR376" s="96"/>
      <c r="FS376" s="96"/>
      <c r="FT376" s="96"/>
      <c r="FU376" s="96"/>
      <c r="FV376" s="96"/>
      <c r="FW376" s="96"/>
      <c r="FX376" s="96"/>
      <c r="FY376" s="96"/>
      <c r="FZ376" s="96"/>
      <c r="GA376" s="96"/>
      <c r="GB376" s="96"/>
      <c r="GC376" s="96"/>
      <c r="GD376" s="96"/>
      <c r="GE376" s="96"/>
      <c r="GF376" s="96"/>
      <c r="GG376" s="96"/>
      <c r="GH376" s="96"/>
      <c r="GI376" s="96"/>
      <c r="GJ376" s="96"/>
      <c r="GK376" s="96"/>
      <c r="GL376" s="96"/>
      <c r="GM376" s="96"/>
      <c r="GN376" s="96"/>
      <c r="GO376" s="96"/>
      <c r="GP376" s="96"/>
    </row>
    <row r="377" spans="1:198" ht="12" customHeight="1">
      <c r="A377" s="358"/>
      <c r="B377" s="397"/>
      <c r="C377" s="351"/>
      <c r="D377" s="468"/>
      <c r="E377" s="353"/>
      <c r="F377" s="354"/>
      <c r="G377" s="383"/>
      <c r="H377" s="170"/>
      <c r="I377" s="155" t="s">
        <v>33</v>
      </c>
      <c r="J377" s="158"/>
      <c r="K377" s="158"/>
      <c r="L377" s="186"/>
      <c r="M377" s="186"/>
      <c r="N377" s="186"/>
      <c r="O377" s="186"/>
      <c r="P377" s="186"/>
      <c r="Q377" s="186"/>
      <c r="R377" s="186"/>
      <c r="S377" s="186"/>
      <c r="T377" s="186"/>
      <c r="U377" s="186"/>
      <c r="V377" s="186"/>
      <c r="W377" s="186"/>
      <c r="X377" s="356"/>
      <c r="Y377" s="40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6"/>
      <c r="CT377" s="96"/>
      <c r="CU377" s="96"/>
      <c r="CV377" s="96"/>
      <c r="CW377" s="96"/>
      <c r="CX377" s="96"/>
      <c r="CY377" s="96"/>
      <c r="CZ377" s="96"/>
      <c r="DA377" s="96"/>
      <c r="DB377" s="96"/>
      <c r="DC377" s="96"/>
      <c r="DD377" s="96"/>
      <c r="DE377" s="96"/>
      <c r="DF377" s="96"/>
      <c r="DG377" s="96"/>
      <c r="DH377" s="96"/>
      <c r="DI377" s="96"/>
      <c r="DJ377" s="96"/>
      <c r="DK377" s="96"/>
      <c r="DL377" s="96"/>
      <c r="DM377" s="96"/>
      <c r="DN377" s="96"/>
      <c r="DO377" s="96"/>
      <c r="DP377" s="96"/>
      <c r="DQ377" s="96"/>
      <c r="DR377" s="96"/>
      <c r="DS377" s="96"/>
      <c r="DT377" s="96"/>
      <c r="DU377" s="96"/>
      <c r="DV377" s="96"/>
      <c r="DW377" s="96"/>
      <c r="DX377" s="96"/>
      <c r="DY377" s="96"/>
      <c r="DZ377" s="96"/>
      <c r="EA377" s="96"/>
      <c r="EB377" s="96"/>
      <c r="EC377" s="96"/>
      <c r="ED377" s="96"/>
      <c r="EE377" s="96"/>
      <c r="EF377" s="96"/>
      <c r="EG377" s="96"/>
      <c r="EH377" s="96"/>
      <c r="EI377" s="96"/>
      <c r="EJ377" s="96"/>
      <c r="EK377" s="96"/>
      <c r="EL377" s="96"/>
      <c r="EM377" s="96"/>
      <c r="EN377" s="96"/>
      <c r="EO377" s="96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6"/>
      <c r="FL377" s="96"/>
      <c r="FM377" s="96"/>
      <c r="FN377" s="96"/>
      <c r="FO377" s="96"/>
      <c r="FP377" s="96"/>
      <c r="FQ377" s="96"/>
      <c r="FR377" s="96"/>
      <c r="FS377" s="96"/>
      <c r="FT377" s="96"/>
      <c r="FU377" s="96"/>
      <c r="FV377" s="96"/>
      <c r="FW377" s="96"/>
      <c r="FX377" s="96"/>
      <c r="FY377" s="96"/>
      <c r="FZ377" s="96"/>
      <c r="GA377" s="96"/>
      <c r="GB377" s="96"/>
      <c r="GC377" s="96"/>
      <c r="GD377" s="96"/>
      <c r="GE377" s="96"/>
      <c r="GF377" s="96"/>
      <c r="GG377" s="96"/>
      <c r="GH377" s="96"/>
      <c r="GI377" s="96"/>
      <c r="GJ377" s="96"/>
      <c r="GK377" s="96"/>
      <c r="GL377" s="96"/>
      <c r="GM377" s="96"/>
      <c r="GN377" s="96"/>
      <c r="GO377" s="96"/>
      <c r="GP377" s="96"/>
    </row>
    <row r="378" spans="1:198" ht="11.25" customHeight="1">
      <c r="A378" s="359"/>
      <c r="B378" s="397"/>
      <c r="C378" s="351"/>
      <c r="D378" s="468"/>
      <c r="E378" s="353"/>
      <c r="F378" s="354"/>
      <c r="G378" s="383"/>
      <c r="H378" s="170"/>
      <c r="I378" s="222" t="s">
        <v>26</v>
      </c>
      <c r="J378" s="162">
        <f t="shared" ref="J378:N378" si="115">SUM(J374:J377)</f>
        <v>228000</v>
      </c>
      <c r="K378" s="162">
        <f t="shared" si="115"/>
        <v>110000</v>
      </c>
      <c r="L378" s="162">
        <f t="shared" si="115"/>
        <v>0</v>
      </c>
      <c r="M378" s="162">
        <f t="shared" si="115"/>
        <v>0</v>
      </c>
      <c r="N378" s="162">
        <f t="shared" si="115"/>
        <v>0</v>
      </c>
      <c r="O378" s="162">
        <f>SUM(O374:O377)</f>
        <v>0</v>
      </c>
      <c r="P378" s="162">
        <f>SUM(P374:P377)</f>
        <v>0</v>
      </c>
      <c r="Q378" s="162">
        <f t="shared" ref="Q378:W378" si="116">SUM(Q374:Q377)</f>
        <v>0</v>
      </c>
      <c r="R378" s="162">
        <f t="shared" si="116"/>
        <v>0</v>
      </c>
      <c r="S378" s="162">
        <f t="shared" si="116"/>
        <v>300000</v>
      </c>
      <c r="T378" s="162">
        <f t="shared" si="116"/>
        <v>400000</v>
      </c>
      <c r="U378" s="162">
        <f t="shared" si="116"/>
        <v>0</v>
      </c>
      <c r="V378" s="162">
        <f t="shared" si="116"/>
        <v>0</v>
      </c>
      <c r="W378" s="162">
        <f t="shared" si="116"/>
        <v>0</v>
      </c>
      <c r="X378" s="356"/>
      <c r="Y378" s="40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  <c r="BX378" s="96"/>
      <c r="BY378" s="96"/>
      <c r="BZ378" s="96"/>
      <c r="CA378" s="96"/>
      <c r="CB378" s="96"/>
      <c r="CC378" s="96"/>
      <c r="CD378" s="96"/>
      <c r="CE378" s="96"/>
      <c r="CF378" s="96"/>
      <c r="CG378" s="96"/>
      <c r="CH378" s="96"/>
      <c r="CI378" s="96"/>
      <c r="CJ378" s="96"/>
      <c r="CK378" s="96"/>
      <c r="CL378" s="96"/>
      <c r="CM378" s="96"/>
      <c r="CN378" s="96"/>
      <c r="CO378" s="96"/>
      <c r="CP378" s="96"/>
      <c r="CQ378" s="96"/>
      <c r="CR378" s="96"/>
      <c r="CS378" s="96"/>
      <c r="CT378" s="96"/>
      <c r="CU378" s="96"/>
      <c r="CV378" s="96"/>
      <c r="CW378" s="96"/>
      <c r="CX378" s="96"/>
      <c r="CY378" s="96"/>
      <c r="CZ378" s="96"/>
      <c r="DA378" s="96"/>
      <c r="DB378" s="96"/>
      <c r="DC378" s="96"/>
      <c r="DD378" s="96"/>
      <c r="DE378" s="96"/>
      <c r="DF378" s="96"/>
      <c r="DG378" s="96"/>
      <c r="DH378" s="96"/>
      <c r="DI378" s="96"/>
      <c r="DJ378" s="96"/>
      <c r="DK378" s="96"/>
      <c r="DL378" s="96"/>
      <c r="DM378" s="96"/>
      <c r="DN378" s="96"/>
      <c r="DO378" s="96"/>
      <c r="DP378" s="96"/>
      <c r="DQ378" s="96"/>
      <c r="DR378" s="96"/>
      <c r="DS378" s="96"/>
      <c r="DT378" s="96"/>
      <c r="DU378" s="96"/>
      <c r="DV378" s="96"/>
      <c r="DW378" s="96"/>
      <c r="DX378" s="96"/>
      <c r="DY378" s="96"/>
      <c r="DZ378" s="96"/>
      <c r="EA378" s="96"/>
      <c r="EB378" s="96"/>
      <c r="EC378" s="96"/>
      <c r="ED378" s="96"/>
      <c r="EE378" s="96"/>
      <c r="EF378" s="96"/>
      <c r="EG378" s="96"/>
      <c r="EH378" s="96"/>
      <c r="EI378" s="96"/>
      <c r="EJ378" s="96"/>
      <c r="EK378" s="96"/>
      <c r="EL378" s="96"/>
      <c r="EM378" s="96"/>
      <c r="EN378" s="96"/>
      <c r="EO378" s="96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6"/>
      <c r="FL378" s="96"/>
      <c r="FM378" s="96"/>
      <c r="FN378" s="96"/>
      <c r="FO378" s="96"/>
      <c r="FP378" s="96"/>
      <c r="FQ378" s="96"/>
      <c r="FR378" s="96"/>
      <c r="FS378" s="96"/>
      <c r="FT378" s="96"/>
      <c r="FU378" s="96"/>
      <c r="FV378" s="96"/>
      <c r="FW378" s="96"/>
      <c r="FX378" s="96"/>
      <c r="FY378" s="96"/>
      <c r="FZ378" s="96"/>
      <c r="GA378" s="96"/>
      <c r="GB378" s="96"/>
      <c r="GC378" s="96"/>
      <c r="GD378" s="96"/>
      <c r="GE378" s="96"/>
      <c r="GF378" s="96"/>
      <c r="GG378" s="96"/>
      <c r="GH378" s="96"/>
      <c r="GI378" s="96"/>
      <c r="GJ378" s="96"/>
      <c r="GK378" s="96"/>
      <c r="GL378" s="96"/>
      <c r="GM378" s="96"/>
      <c r="GN378" s="96"/>
      <c r="GO378" s="96"/>
      <c r="GP378" s="96"/>
    </row>
    <row r="379" spans="1:198" ht="12" customHeight="1">
      <c r="A379" s="349">
        <v>27</v>
      </c>
      <c r="B379" s="350" t="s">
        <v>190</v>
      </c>
      <c r="C379" s="352">
        <v>2024</v>
      </c>
      <c r="D379" s="468">
        <v>2027</v>
      </c>
      <c r="E379" s="353" t="s">
        <v>265</v>
      </c>
      <c r="F379" s="354">
        <f>X379+175000</f>
        <v>1220000</v>
      </c>
      <c r="G379" s="383">
        <v>60016</v>
      </c>
      <c r="H379" s="170">
        <v>6050</v>
      </c>
      <c r="I379" s="163" t="s">
        <v>28</v>
      </c>
      <c r="J379" s="164">
        <v>40363</v>
      </c>
      <c r="K379" s="157">
        <v>0</v>
      </c>
      <c r="L379" s="164">
        <v>0</v>
      </c>
      <c r="M379" s="164"/>
      <c r="N379" s="164">
        <v>25000</v>
      </c>
      <c r="O379" s="164">
        <v>120000</v>
      </c>
      <c r="P379" s="164">
        <v>900000</v>
      </c>
      <c r="Q379" s="164">
        <v>0</v>
      </c>
      <c r="R379" s="164">
        <v>0</v>
      </c>
      <c r="S379" s="164"/>
      <c r="T379" s="157"/>
      <c r="U379" s="157"/>
      <c r="V379" s="157"/>
      <c r="W379" s="157"/>
      <c r="X379" s="356">
        <f>SUM(L383:W383)</f>
        <v>1045000</v>
      </c>
      <c r="Y379" s="40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  <c r="BX379" s="96"/>
      <c r="BY379" s="96"/>
      <c r="BZ379" s="96"/>
      <c r="CA379" s="96"/>
      <c r="CB379" s="96"/>
      <c r="CC379" s="96"/>
      <c r="CD379" s="96"/>
      <c r="CE379" s="96"/>
      <c r="CF379" s="96"/>
      <c r="CG379" s="96"/>
      <c r="CH379" s="96"/>
      <c r="CI379" s="96"/>
      <c r="CJ379" s="96"/>
      <c r="CK379" s="96"/>
      <c r="CL379" s="96"/>
      <c r="CM379" s="96"/>
      <c r="CN379" s="96"/>
      <c r="CO379" s="96"/>
      <c r="CP379" s="96"/>
      <c r="CQ379" s="96"/>
      <c r="CR379" s="96"/>
      <c r="CS379" s="96"/>
      <c r="CT379" s="96"/>
      <c r="CU379" s="96"/>
      <c r="CV379" s="96"/>
      <c r="CW379" s="96"/>
      <c r="CX379" s="96"/>
      <c r="CY379" s="96"/>
      <c r="CZ379" s="96"/>
      <c r="DA379" s="96"/>
      <c r="DB379" s="96"/>
      <c r="DC379" s="96"/>
      <c r="DD379" s="96"/>
      <c r="DE379" s="96"/>
      <c r="DF379" s="96"/>
      <c r="DG379" s="96"/>
      <c r="DH379" s="96"/>
      <c r="DI379" s="96"/>
      <c r="DJ379" s="96"/>
      <c r="DK379" s="96"/>
      <c r="DL379" s="96"/>
      <c r="DM379" s="96"/>
      <c r="DN379" s="96"/>
      <c r="DO379" s="96"/>
      <c r="DP379" s="96"/>
      <c r="DQ379" s="96"/>
      <c r="DR379" s="96"/>
      <c r="DS379" s="96"/>
      <c r="DT379" s="96"/>
      <c r="DU379" s="96"/>
      <c r="DV379" s="96"/>
      <c r="DW379" s="96"/>
      <c r="DX379" s="96"/>
      <c r="DY379" s="96"/>
      <c r="DZ379" s="96"/>
      <c r="EA379" s="96"/>
      <c r="EB379" s="96"/>
      <c r="EC379" s="96"/>
      <c r="ED379" s="96"/>
      <c r="EE379" s="96"/>
      <c r="EF379" s="96"/>
      <c r="EG379" s="96"/>
      <c r="EH379" s="96"/>
      <c r="EI379" s="96"/>
      <c r="EJ379" s="96"/>
      <c r="EK379" s="96"/>
      <c r="EL379" s="96"/>
      <c r="EM379" s="96"/>
      <c r="EN379" s="96"/>
      <c r="EO379" s="96"/>
      <c r="EP379" s="96"/>
      <c r="EQ379" s="96"/>
      <c r="ER379" s="96"/>
      <c r="ES379" s="96"/>
      <c r="ET379" s="96"/>
      <c r="EU379" s="96"/>
      <c r="EV379" s="96"/>
      <c r="EW379" s="96"/>
      <c r="EX379" s="96"/>
      <c r="EY379" s="96"/>
      <c r="EZ379" s="96"/>
      <c r="FA379" s="96"/>
      <c r="FB379" s="96"/>
      <c r="FC379" s="96"/>
      <c r="FD379" s="96"/>
      <c r="FE379" s="96"/>
      <c r="FF379" s="96"/>
      <c r="FG379" s="96"/>
      <c r="FH379" s="96"/>
      <c r="FI379" s="96"/>
      <c r="FJ379" s="96"/>
      <c r="FK379" s="96"/>
      <c r="FL379" s="96"/>
      <c r="FM379" s="96"/>
      <c r="FN379" s="96"/>
      <c r="FO379" s="96"/>
      <c r="FP379" s="96"/>
      <c r="FQ379" s="96"/>
      <c r="FR379" s="96"/>
      <c r="FS379" s="96"/>
      <c r="FT379" s="96"/>
      <c r="FU379" s="96"/>
      <c r="FV379" s="96"/>
      <c r="FW379" s="96"/>
      <c r="FX379" s="96"/>
      <c r="FY379" s="96"/>
      <c r="FZ379" s="96"/>
      <c r="GA379" s="96"/>
      <c r="GB379" s="96"/>
      <c r="GC379" s="96"/>
      <c r="GD379" s="96"/>
      <c r="GE379" s="96"/>
      <c r="GF379" s="96"/>
      <c r="GG379" s="96"/>
      <c r="GH379" s="96"/>
      <c r="GI379" s="96"/>
      <c r="GJ379" s="96"/>
      <c r="GK379" s="96"/>
      <c r="GL379" s="96"/>
      <c r="GM379" s="96"/>
      <c r="GN379" s="96"/>
      <c r="GO379" s="96"/>
      <c r="GP379" s="96"/>
    </row>
    <row r="380" spans="1:198" ht="12" customHeight="1">
      <c r="A380" s="349"/>
      <c r="B380" s="350"/>
      <c r="C380" s="352"/>
      <c r="D380" s="468"/>
      <c r="E380" s="353"/>
      <c r="F380" s="354"/>
      <c r="G380" s="383"/>
      <c r="H380" s="170"/>
      <c r="I380" s="155" t="s">
        <v>31</v>
      </c>
      <c r="J380" s="157"/>
      <c r="K380" s="158"/>
      <c r="L380" s="186"/>
      <c r="M380" s="186"/>
      <c r="N380" s="186"/>
      <c r="O380" s="186"/>
      <c r="P380" s="186"/>
      <c r="Q380" s="186"/>
      <c r="R380" s="186"/>
      <c r="S380" s="186"/>
      <c r="T380" s="186"/>
      <c r="U380" s="186"/>
      <c r="V380" s="186"/>
      <c r="W380" s="186"/>
      <c r="X380" s="356"/>
      <c r="Y380" s="40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  <c r="BX380" s="96"/>
      <c r="BY380" s="96"/>
      <c r="BZ380" s="96"/>
      <c r="CA380" s="96"/>
      <c r="CB380" s="96"/>
      <c r="CC380" s="96"/>
      <c r="CD380" s="96"/>
      <c r="CE380" s="96"/>
      <c r="CF380" s="96"/>
      <c r="CG380" s="96"/>
      <c r="CH380" s="96"/>
      <c r="CI380" s="96"/>
      <c r="CJ380" s="96"/>
      <c r="CK380" s="96"/>
      <c r="CL380" s="96"/>
      <c r="CM380" s="96"/>
      <c r="CN380" s="96"/>
      <c r="CO380" s="96"/>
      <c r="CP380" s="96"/>
      <c r="CQ380" s="96"/>
      <c r="CR380" s="96"/>
      <c r="CS380" s="96"/>
      <c r="CT380" s="96"/>
      <c r="CU380" s="96"/>
      <c r="CV380" s="96"/>
      <c r="CW380" s="96"/>
      <c r="CX380" s="96"/>
      <c r="CY380" s="96"/>
      <c r="CZ380" s="96"/>
      <c r="DA380" s="96"/>
      <c r="DB380" s="96"/>
      <c r="DC380" s="96"/>
      <c r="DD380" s="96"/>
      <c r="DE380" s="96"/>
      <c r="DF380" s="96"/>
      <c r="DG380" s="96"/>
      <c r="DH380" s="96"/>
      <c r="DI380" s="96"/>
      <c r="DJ380" s="96"/>
      <c r="DK380" s="96"/>
      <c r="DL380" s="96"/>
      <c r="DM380" s="96"/>
      <c r="DN380" s="96"/>
      <c r="DO380" s="96"/>
      <c r="DP380" s="96"/>
      <c r="DQ380" s="96"/>
      <c r="DR380" s="96"/>
      <c r="DS380" s="96"/>
      <c r="DT380" s="96"/>
      <c r="DU380" s="96"/>
      <c r="DV380" s="96"/>
      <c r="DW380" s="96"/>
      <c r="DX380" s="96"/>
      <c r="DY380" s="96"/>
      <c r="DZ380" s="96"/>
      <c r="EA380" s="96"/>
      <c r="EB380" s="96"/>
      <c r="EC380" s="96"/>
      <c r="ED380" s="96"/>
      <c r="EE380" s="96"/>
      <c r="EF380" s="96"/>
      <c r="EG380" s="96"/>
      <c r="EH380" s="96"/>
      <c r="EI380" s="96"/>
      <c r="EJ380" s="96"/>
      <c r="EK380" s="96"/>
      <c r="EL380" s="96"/>
      <c r="EM380" s="96"/>
      <c r="EN380" s="96"/>
      <c r="EO380" s="96"/>
      <c r="EP380" s="96"/>
      <c r="EQ380" s="96"/>
      <c r="ER380" s="96"/>
      <c r="ES380" s="96"/>
      <c r="ET380" s="96"/>
      <c r="EU380" s="96"/>
      <c r="EV380" s="96"/>
      <c r="EW380" s="96"/>
      <c r="EX380" s="96"/>
      <c r="EY380" s="96"/>
      <c r="EZ380" s="96"/>
      <c r="FA380" s="96"/>
      <c r="FB380" s="96"/>
      <c r="FC380" s="96"/>
      <c r="FD380" s="96"/>
      <c r="FE380" s="96"/>
      <c r="FF380" s="96"/>
      <c r="FG380" s="96"/>
      <c r="FH380" s="96"/>
      <c r="FI380" s="96"/>
      <c r="FJ380" s="96"/>
      <c r="FK380" s="96"/>
      <c r="FL380" s="96"/>
      <c r="FM380" s="96"/>
      <c r="FN380" s="96"/>
      <c r="FO380" s="96"/>
      <c r="FP380" s="96"/>
      <c r="FQ380" s="96"/>
      <c r="FR380" s="96"/>
      <c r="FS380" s="96"/>
      <c r="FT380" s="96"/>
      <c r="FU380" s="96"/>
      <c r="FV380" s="96"/>
      <c r="FW380" s="96"/>
      <c r="FX380" s="96"/>
      <c r="FY380" s="96"/>
      <c r="FZ380" s="96"/>
      <c r="GA380" s="96"/>
      <c r="GB380" s="96"/>
      <c r="GC380" s="96"/>
      <c r="GD380" s="96"/>
      <c r="GE380" s="96"/>
      <c r="GF380" s="96"/>
      <c r="GG380" s="96"/>
      <c r="GH380" s="96"/>
      <c r="GI380" s="96"/>
      <c r="GJ380" s="96"/>
      <c r="GK380" s="96"/>
      <c r="GL380" s="96"/>
      <c r="GM380" s="96"/>
      <c r="GN380" s="96"/>
      <c r="GO380" s="96"/>
      <c r="GP380" s="96"/>
    </row>
    <row r="381" spans="1:198" ht="12" customHeight="1">
      <c r="A381" s="349"/>
      <c r="B381" s="350"/>
      <c r="C381" s="352"/>
      <c r="D381" s="468"/>
      <c r="E381" s="353"/>
      <c r="F381" s="354"/>
      <c r="G381" s="383"/>
      <c r="H381" s="170"/>
      <c r="I381" s="155" t="s">
        <v>33</v>
      </c>
      <c r="J381" s="157"/>
      <c r="K381" s="156">
        <v>12000</v>
      </c>
      <c r="L381" s="186"/>
      <c r="M381" s="186"/>
      <c r="N381" s="186"/>
      <c r="O381" s="186"/>
      <c r="P381" s="186"/>
      <c r="Q381" s="186"/>
      <c r="R381" s="186"/>
      <c r="S381" s="186"/>
      <c r="T381" s="186"/>
      <c r="U381" s="186"/>
      <c r="V381" s="186"/>
      <c r="W381" s="186"/>
      <c r="X381" s="356"/>
      <c r="Y381" s="40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  <c r="BX381" s="96"/>
      <c r="BY381" s="96"/>
      <c r="BZ381" s="96"/>
      <c r="CA381" s="96"/>
      <c r="CB381" s="96"/>
      <c r="CC381" s="96"/>
      <c r="CD381" s="96"/>
      <c r="CE381" s="96"/>
      <c r="CF381" s="96"/>
      <c r="CG381" s="96"/>
      <c r="CH381" s="96"/>
      <c r="CI381" s="96"/>
      <c r="CJ381" s="96"/>
      <c r="CK381" s="96"/>
      <c r="CL381" s="96"/>
      <c r="CM381" s="96"/>
      <c r="CN381" s="96"/>
      <c r="CO381" s="96"/>
      <c r="CP381" s="96"/>
      <c r="CQ381" s="96"/>
      <c r="CR381" s="96"/>
      <c r="CS381" s="96"/>
      <c r="CT381" s="96"/>
      <c r="CU381" s="96"/>
      <c r="CV381" s="96"/>
      <c r="CW381" s="96"/>
      <c r="CX381" s="96"/>
      <c r="CY381" s="96"/>
      <c r="CZ381" s="96"/>
      <c r="DA381" s="96"/>
      <c r="DB381" s="96"/>
      <c r="DC381" s="96"/>
      <c r="DD381" s="96"/>
      <c r="DE381" s="96"/>
      <c r="DF381" s="96"/>
      <c r="DG381" s="96"/>
      <c r="DH381" s="96"/>
      <c r="DI381" s="96"/>
      <c r="DJ381" s="96"/>
      <c r="DK381" s="96"/>
      <c r="DL381" s="96"/>
      <c r="DM381" s="96"/>
      <c r="DN381" s="96"/>
      <c r="DO381" s="96"/>
      <c r="DP381" s="96"/>
      <c r="DQ381" s="96"/>
      <c r="DR381" s="96"/>
      <c r="DS381" s="96"/>
      <c r="DT381" s="96"/>
      <c r="DU381" s="96"/>
      <c r="DV381" s="96"/>
      <c r="DW381" s="96"/>
      <c r="DX381" s="96"/>
      <c r="DY381" s="96"/>
      <c r="DZ381" s="96"/>
      <c r="EA381" s="96"/>
      <c r="EB381" s="96"/>
      <c r="EC381" s="96"/>
      <c r="ED381" s="96"/>
      <c r="EE381" s="96"/>
      <c r="EF381" s="96"/>
      <c r="EG381" s="96"/>
      <c r="EH381" s="96"/>
      <c r="EI381" s="96"/>
      <c r="EJ381" s="96"/>
      <c r="EK381" s="96"/>
      <c r="EL381" s="96"/>
      <c r="EM381" s="96"/>
      <c r="EN381" s="96"/>
      <c r="EO381" s="96"/>
      <c r="EP381" s="96"/>
      <c r="EQ381" s="96"/>
      <c r="ER381" s="96"/>
      <c r="ES381" s="96"/>
      <c r="ET381" s="96"/>
      <c r="EU381" s="96"/>
      <c r="EV381" s="96"/>
      <c r="EW381" s="96"/>
      <c r="EX381" s="96"/>
      <c r="EY381" s="96"/>
      <c r="EZ381" s="96"/>
      <c r="FA381" s="96"/>
      <c r="FB381" s="96"/>
      <c r="FC381" s="96"/>
      <c r="FD381" s="96"/>
      <c r="FE381" s="96"/>
      <c r="FF381" s="96"/>
      <c r="FG381" s="96"/>
      <c r="FH381" s="96"/>
      <c r="FI381" s="96"/>
      <c r="FJ381" s="96"/>
      <c r="FK381" s="96"/>
      <c r="FL381" s="96"/>
      <c r="FM381" s="96"/>
      <c r="FN381" s="96"/>
      <c r="FO381" s="96"/>
      <c r="FP381" s="96"/>
      <c r="FQ381" s="96"/>
      <c r="FR381" s="96"/>
      <c r="FS381" s="96"/>
      <c r="FT381" s="96"/>
      <c r="FU381" s="96"/>
      <c r="FV381" s="96"/>
      <c r="FW381" s="96"/>
      <c r="FX381" s="96"/>
      <c r="FY381" s="96"/>
      <c r="FZ381" s="96"/>
      <c r="GA381" s="96"/>
      <c r="GB381" s="96"/>
      <c r="GC381" s="96"/>
      <c r="GD381" s="96"/>
      <c r="GE381" s="96"/>
      <c r="GF381" s="96"/>
      <c r="GG381" s="96"/>
      <c r="GH381" s="96"/>
      <c r="GI381" s="96"/>
      <c r="GJ381" s="96"/>
      <c r="GK381" s="96"/>
      <c r="GL381" s="96"/>
      <c r="GM381" s="96"/>
      <c r="GN381" s="96"/>
      <c r="GO381" s="96"/>
      <c r="GP381" s="96"/>
    </row>
    <row r="382" spans="1:198" ht="12" customHeight="1">
      <c r="A382" s="349"/>
      <c r="B382" s="350"/>
      <c r="C382" s="352"/>
      <c r="D382" s="468"/>
      <c r="E382" s="353"/>
      <c r="F382" s="354"/>
      <c r="G382" s="383"/>
      <c r="I382" s="155" t="s">
        <v>70</v>
      </c>
      <c r="J382" s="157">
        <v>17323</v>
      </c>
      <c r="K382" s="158">
        <v>16166</v>
      </c>
      <c r="L382" s="158"/>
      <c r="M382" s="187">
        <v>0</v>
      </c>
      <c r="N382" s="186"/>
      <c r="O382" s="186"/>
      <c r="P382" s="186"/>
      <c r="Q382" s="186"/>
      <c r="R382" s="186"/>
      <c r="S382" s="186"/>
      <c r="T382" s="186"/>
      <c r="U382" s="186"/>
      <c r="V382" s="186"/>
      <c r="W382" s="186"/>
      <c r="X382" s="356"/>
      <c r="Y382" s="40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  <c r="BX382" s="96"/>
      <c r="BY382" s="96"/>
      <c r="BZ382" s="96"/>
      <c r="CA382" s="96"/>
      <c r="CB382" s="96"/>
      <c r="CC382" s="96"/>
      <c r="CD382" s="96"/>
      <c r="CE382" s="96"/>
      <c r="CF382" s="96"/>
      <c r="CG382" s="96"/>
      <c r="CH382" s="96"/>
      <c r="CI382" s="96"/>
      <c r="CJ382" s="96"/>
      <c r="CK382" s="96"/>
      <c r="CL382" s="96"/>
      <c r="CM382" s="96"/>
      <c r="CN382" s="96"/>
      <c r="CO382" s="96"/>
      <c r="CP382" s="96"/>
      <c r="CQ382" s="96"/>
      <c r="CR382" s="96"/>
      <c r="CS382" s="96"/>
      <c r="CT382" s="96"/>
      <c r="CU382" s="96"/>
      <c r="CV382" s="96"/>
      <c r="CW382" s="96"/>
      <c r="CX382" s="96"/>
      <c r="CY382" s="96"/>
      <c r="CZ382" s="96"/>
      <c r="DA382" s="96"/>
      <c r="DB382" s="96"/>
      <c r="DC382" s="96"/>
      <c r="DD382" s="96"/>
      <c r="DE382" s="96"/>
      <c r="DF382" s="96"/>
      <c r="DG382" s="96"/>
      <c r="DH382" s="96"/>
      <c r="DI382" s="96"/>
      <c r="DJ382" s="96"/>
      <c r="DK382" s="96"/>
      <c r="DL382" s="96"/>
      <c r="DM382" s="96"/>
      <c r="DN382" s="96"/>
      <c r="DO382" s="96"/>
      <c r="DP382" s="96"/>
      <c r="DQ382" s="96"/>
      <c r="DR382" s="96"/>
      <c r="DS382" s="96"/>
      <c r="DT382" s="96"/>
      <c r="DU382" s="96"/>
      <c r="DV382" s="96"/>
      <c r="DW382" s="96"/>
      <c r="DX382" s="96"/>
      <c r="DY382" s="96"/>
      <c r="DZ382" s="96"/>
      <c r="EA382" s="96"/>
      <c r="EB382" s="96"/>
      <c r="EC382" s="96"/>
      <c r="ED382" s="96"/>
      <c r="EE382" s="96"/>
      <c r="EF382" s="96"/>
      <c r="EG382" s="96"/>
      <c r="EH382" s="96"/>
      <c r="EI382" s="96"/>
      <c r="EJ382" s="96"/>
      <c r="EK382" s="96"/>
      <c r="EL382" s="96"/>
      <c r="EM382" s="96"/>
      <c r="EN382" s="96"/>
      <c r="EO382" s="96"/>
      <c r="EP382" s="96"/>
      <c r="EQ382" s="96"/>
      <c r="ER382" s="96"/>
      <c r="ES382" s="96"/>
      <c r="ET382" s="96"/>
      <c r="EU382" s="96"/>
      <c r="EV382" s="96"/>
      <c r="EW382" s="96"/>
      <c r="EX382" s="96"/>
      <c r="EY382" s="96"/>
      <c r="EZ382" s="96"/>
      <c r="FA382" s="96"/>
      <c r="FB382" s="96"/>
      <c r="FC382" s="96"/>
      <c r="FD382" s="96"/>
      <c r="FE382" s="96"/>
      <c r="FF382" s="96"/>
      <c r="FG382" s="96"/>
      <c r="FH382" s="96"/>
      <c r="FI382" s="96"/>
      <c r="FJ382" s="96"/>
      <c r="FK382" s="96"/>
      <c r="FL382" s="96"/>
      <c r="FM382" s="96"/>
      <c r="FN382" s="96"/>
      <c r="FO382" s="96"/>
      <c r="FP382" s="96"/>
      <c r="FQ382" s="96"/>
      <c r="FR382" s="96"/>
      <c r="FS382" s="96"/>
      <c r="FT382" s="96"/>
      <c r="FU382" s="96"/>
      <c r="FV382" s="96"/>
      <c r="FW382" s="96"/>
      <c r="FX382" s="96"/>
      <c r="FY382" s="96"/>
      <c r="FZ382" s="96"/>
      <c r="GA382" s="96"/>
      <c r="GB382" s="96"/>
      <c r="GC382" s="96"/>
      <c r="GD382" s="96"/>
      <c r="GE382" s="96"/>
      <c r="GF382" s="96"/>
      <c r="GG382" s="96"/>
      <c r="GH382" s="96"/>
      <c r="GI382" s="96"/>
      <c r="GJ382" s="96"/>
      <c r="GK382" s="96"/>
      <c r="GL382" s="96"/>
      <c r="GM382" s="96"/>
      <c r="GN382" s="96"/>
      <c r="GO382" s="96"/>
      <c r="GP382" s="96"/>
    </row>
    <row r="383" spans="1:198" ht="12" customHeight="1">
      <c r="A383" s="349"/>
      <c r="B383" s="350"/>
      <c r="C383" s="352"/>
      <c r="D383" s="468"/>
      <c r="E383" s="353"/>
      <c r="F383" s="354"/>
      <c r="G383" s="383"/>
      <c r="H383" s="170"/>
      <c r="I383" s="160" t="s">
        <v>26</v>
      </c>
      <c r="J383" s="161">
        <f>SUM(J379:J382)</f>
        <v>57686</v>
      </c>
      <c r="K383" s="162">
        <f t="shared" ref="K383:W383" si="117">SUM(K379:K382)</f>
        <v>28166</v>
      </c>
      <c r="L383" s="162">
        <f t="shared" si="117"/>
        <v>0</v>
      </c>
      <c r="M383" s="162">
        <f t="shared" si="117"/>
        <v>0</v>
      </c>
      <c r="N383" s="162">
        <f t="shared" si="117"/>
        <v>25000</v>
      </c>
      <c r="O383" s="162">
        <f t="shared" si="117"/>
        <v>120000</v>
      </c>
      <c r="P383" s="162">
        <f t="shared" si="117"/>
        <v>900000</v>
      </c>
      <c r="Q383" s="162">
        <f t="shared" si="117"/>
        <v>0</v>
      </c>
      <c r="R383" s="162">
        <f t="shared" si="117"/>
        <v>0</v>
      </c>
      <c r="S383" s="162">
        <f t="shared" si="117"/>
        <v>0</v>
      </c>
      <c r="T383" s="162">
        <f t="shared" si="117"/>
        <v>0</v>
      </c>
      <c r="U383" s="162">
        <f t="shared" si="117"/>
        <v>0</v>
      </c>
      <c r="V383" s="162">
        <f t="shared" si="117"/>
        <v>0</v>
      </c>
      <c r="W383" s="162">
        <f t="shared" si="117"/>
        <v>0</v>
      </c>
      <c r="X383" s="356"/>
      <c r="Y383" s="40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  <c r="BX383" s="96"/>
      <c r="BY383" s="96"/>
      <c r="BZ383" s="96"/>
      <c r="CA383" s="96"/>
      <c r="CB383" s="96"/>
      <c r="CC383" s="96"/>
      <c r="CD383" s="96"/>
      <c r="CE383" s="96"/>
      <c r="CF383" s="96"/>
      <c r="CG383" s="96"/>
      <c r="CH383" s="96"/>
      <c r="CI383" s="96"/>
      <c r="CJ383" s="96"/>
      <c r="CK383" s="96"/>
      <c r="CL383" s="96"/>
      <c r="CM383" s="96"/>
      <c r="CN383" s="96"/>
      <c r="CO383" s="96"/>
      <c r="CP383" s="96"/>
      <c r="CQ383" s="96"/>
      <c r="CR383" s="96"/>
      <c r="CS383" s="96"/>
      <c r="CT383" s="96"/>
      <c r="CU383" s="96"/>
      <c r="CV383" s="96"/>
      <c r="CW383" s="96"/>
      <c r="CX383" s="96"/>
      <c r="CY383" s="96"/>
      <c r="CZ383" s="96"/>
      <c r="DA383" s="96"/>
      <c r="DB383" s="96"/>
      <c r="DC383" s="96"/>
      <c r="DD383" s="96"/>
      <c r="DE383" s="96"/>
      <c r="DF383" s="96"/>
      <c r="DG383" s="96"/>
      <c r="DH383" s="96"/>
      <c r="DI383" s="96"/>
      <c r="DJ383" s="96"/>
      <c r="DK383" s="96"/>
      <c r="DL383" s="96"/>
      <c r="DM383" s="96"/>
      <c r="DN383" s="96"/>
      <c r="DO383" s="96"/>
      <c r="DP383" s="96"/>
      <c r="DQ383" s="96"/>
      <c r="DR383" s="96"/>
      <c r="DS383" s="96"/>
      <c r="DT383" s="96"/>
      <c r="DU383" s="96"/>
      <c r="DV383" s="96"/>
      <c r="DW383" s="96"/>
      <c r="DX383" s="96"/>
      <c r="DY383" s="96"/>
      <c r="DZ383" s="96"/>
      <c r="EA383" s="96"/>
      <c r="EB383" s="96"/>
      <c r="EC383" s="96"/>
      <c r="ED383" s="96"/>
      <c r="EE383" s="96"/>
      <c r="EF383" s="96"/>
      <c r="EG383" s="96"/>
      <c r="EH383" s="96"/>
      <c r="EI383" s="96"/>
      <c r="EJ383" s="96"/>
      <c r="EK383" s="96"/>
      <c r="EL383" s="96"/>
      <c r="EM383" s="96"/>
      <c r="EN383" s="96"/>
      <c r="EO383" s="96"/>
      <c r="EP383" s="96"/>
      <c r="EQ383" s="96"/>
      <c r="ER383" s="96"/>
      <c r="ES383" s="96"/>
      <c r="ET383" s="96"/>
      <c r="EU383" s="96"/>
      <c r="EV383" s="96"/>
      <c r="EW383" s="96"/>
      <c r="EX383" s="96"/>
      <c r="EY383" s="96"/>
      <c r="EZ383" s="96"/>
      <c r="FA383" s="96"/>
      <c r="FB383" s="96"/>
      <c r="FC383" s="96"/>
      <c r="FD383" s="96"/>
      <c r="FE383" s="96"/>
      <c r="FF383" s="96"/>
      <c r="FG383" s="96"/>
      <c r="FH383" s="96"/>
      <c r="FI383" s="96"/>
      <c r="FJ383" s="96"/>
      <c r="FK383" s="96"/>
      <c r="FL383" s="96"/>
      <c r="FM383" s="96"/>
      <c r="FN383" s="96"/>
      <c r="FO383" s="96"/>
      <c r="FP383" s="96"/>
      <c r="FQ383" s="96"/>
      <c r="FR383" s="96"/>
      <c r="FS383" s="96"/>
      <c r="FT383" s="96"/>
      <c r="FU383" s="96"/>
      <c r="FV383" s="96"/>
      <c r="FW383" s="96"/>
      <c r="FX383" s="96"/>
      <c r="FY383" s="96"/>
      <c r="FZ383" s="96"/>
      <c r="GA383" s="96"/>
      <c r="GB383" s="96"/>
      <c r="GC383" s="96"/>
      <c r="GD383" s="96"/>
      <c r="GE383" s="96"/>
      <c r="GF383" s="96"/>
      <c r="GG383" s="96"/>
      <c r="GH383" s="96"/>
      <c r="GI383" s="96"/>
      <c r="GJ383" s="96"/>
      <c r="GK383" s="96"/>
      <c r="GL383" s="96"/>
      <c r="GM383" s="96"/>
      <c r="GN383" s="96"/>
      <c r="GO383" s="96"/>
      <c r="GP383" s="96"/>
    </row>
    <row r="384" spans="1:198" ht="12.6" customHeight="1">
      <c r="A384" s="349">
        <v>28</v>
      </c>
      <c r="B384" s="350" t="s">
        <v>189</v>
      </c>
      <c r="C384" s="351">
        <v>2023</v>
      </c>
      <c r="D384" s="468">
        <v>2027</v>
      </c>
      <c r="E384" s="353" t="s">
        <v>265</v>
      </c>
      <c r="F384" s="354">
        <f>X384</f>
        <v>1200000</v>
      </c>
      <c r="G384" s="383">
        <v>60016</v>
      </c>
      <c r="H384" s="170">
        <v>6050</v>
      </c>
      <c r="I384" s="163" t="s">
        <v>28</v>
      </c>
      <c r="J384" s="164">
        <v>40363</v>
      </c>
      <c r="K384" s="157">
        <v>0</v>
      </c>
      <c r="L384" s="164">
        <v>0</v>
      </c>
      <c r="M384" s="164">
        <v>0</v>
      </c>
      <c r="N384" s="164">
        <v>0</v>
      </c>
      <c r="O384" s="164">
        <v>100000</v>
      </c>
      <c r="P384" s="164">
        <v>1100000</v>
      </c>
      <c r="R384" s="164"/>
      <c r="S384" s="164"/>
      <c r="T384" s="157"/>
      <c r="U384" s="157"/>
      <c r="V384" s="157"/>
      <c r="W384" s="157"/>
      <c r="X384" s="356">
        <f>SUM(L388:W388)</f>
        <v>1200000</v>
      </c>
      <c r="Y384" s="40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  <c r="BX384" s="96"/>
      <c r="BY384" s="96"/>
      <c r="BZ384" s="96"/>
      <c r="CA384" s="96"/>
      <c r="CB384" s="96"/>
      <c r="CC384" s="96"/>
      <c r="CD384" s="96"/>
      <c r="CE384" s="96"/>
      <c r="CF384" s="96"/>
      <c r="CG384" s="96"/>
      <c r="CH384" s="96"/>
      <c r="CI384" s="96"/>
      <c r="CJ384" s="96"/>
      <c r="CK384" s="96"/>
      <c r="CL384" s="96"/>
      <c r="CM384" s="96"/>
      <c r="CN384" s="96"/>
      <c r="CO384" s="96"/>
      <c r="CP384" s="96"/>
      <c r="CQ384" s="96"/>
      <c r="CR384" s="96"/>
      <c r="CS384" s="96"/>
      <c r="CT384" s="96"/>
      <c r="CU384" s="96"/>
      <c r="CV384" s="96"/>
      <c r="CW384" s="96"/>
      <c r="CX384" s="96"/>
      <c r="CY384" s="96"/>
      <c r="CZ384" s="96"/>
      <c r="DA384" s="96"/>
      <c r="DB384" s="96"/>
      <c r="DC384" s="96"/>
      <c r="DD384" s="96"/>
      <c r="DE384" s="96"/>
      <c r="DF384" s="96"/>
      <c r="DG384" s="96"/>
      <c r="DH384" s="96"/>
      <c r="DI384" s="96"/>
      <c r="DJ384" s="96"/>
      <c r="DK384" s="96"/>
      <c r="DL384" s="96"/>
      <c r="DM384" s="96"/>
      <c r="DN384" s="96"/>
      <c r="DO384" s="96"/>
      <c r="DP384" s="96"/>
      <c r="DQ384" s="96"/>
      <c r="DR384" s="96"/>
      <c r="DS384" s="96"/>
      <c r="DT384" s="96"/>
      <c r="DU384" s="96"/>
      <c r="DV384" s="96"/>
      <c r="DW384" s="96"/>
      <c r="DX384" s="96"/>
      <c r="DY384" s="96"/>
      <c r="DZ384" s="96"/>
      <c r="EA384" s="96"/>
      <c r="EB384" s="96"/>
      <c r="EC384" s="96"/>
      <c r="ED384" s="96"/>
      <c r="EE384" s="96"/>
      <c r="EF384" s="96"/>
      <c r="EG384" s="96"/>
      <c r="EH384" s="96"/>
      <c r="EI384" s="96"/>
      <c r="EJ384" s="96"/>
      <c r="EK384" s="96"/>
      <c r="EL384" s="96"/>
      <c r="EM384" s="96"/>
      <c r="EN384" s="96"/>
      <c r="EO384" s="96"/>
      <c r="EP384" s="96"/>
      <c r="EQ384" s="96"/>
      <c r="ER384" s="96"/>
      <c r="ES384" s="96"/>
      <c r="ET384" s="96"/>
      <c r="EU384" s="96"/>
      <c r="EV384" s="96"/>
      <c r="EW384" s="96"/>
      <c r="EX384" s="96"/>
      <c r="EY384" s="96"/>
      <c r="EZ384" s="96"/>
      <c r="FA384" s="96"/>
      <c r="FB384" s="96"/>
      <c r="FC384" s="96"/>
      <c r="FD384" s="96"/>
      <c r="FE384" s="96"/>
      <c r="FF384" s="96"/>
      <c r="FG384" s="96"/>
      <c r="FH384" s="96"/>
      <c r="FI384" s="96"/>
      <c r="FJ384" s="96"/>
      <c r="FK384" s="96"/>
      <c r="FL384" s="96"/>
      <c r="FM384" s="96"/>
      <c r="FN384" s="96"/>
      <c r="FO384" s="96"/>
      <c r="FP384" s="96"/>
      <c r="FQ384" s="96"/>
      <c r="FR384" s="96"/>
      <c r="FS384" s="96"/>
      <c r="FT384" s="96"/>
      <c r="FU384" s="96"/>
      <c r="FV384" s="96"/>
      <c r="FW384" s="96"/>
      <c r="FX384" s="96"/>
      <c r="FY384" s="96"/>
      <c r="FZ384" s="96"/>
      <c r="GA384" s="96"/>
      <c r="GB384" s="96"/>
      <c r="GC384" s="96"/>
      <c r="GD384" s="96"/>
      <c r="GE384" s="96"/>
      <c r="GF384" s="96"/>
      <c r="GG384" s="96"/>
      <c r="GH384" s="96"/>
      <c r="GI384" s="96"/>
      <c r="GJ384" s="96"/>
      <c r="GK384" s="96"/>
      <c r="GL384" s="96"/>
      <c r="GM384" s="96"/>
      <c r="GN384" s="96"/>
      <c r="GO384" s="96"/>
      <c r="GP384" s="96"/>
    </row>
    <row r="385" spans="1:198" ht="12.6" customHeight="1">
      <c r="A385" s="349"/>
      <c r="B385" s="350"/>
      <c r="C385" s="351"/>
      <c r="D385" s="468"/>
      <c r="E385" s="353"/>
      <c r="F385" s="354"/>
      <c r="G385" s="383"/>
      <c r="H385" s="170"/>
      <c r="I385" s="155" t="s">
        <v>31</v>
      </c>
      <c r="J385" s="157"/>
      <c r="K385" s="158"/>
      <c r="L385" s="186"/>
      <c r="M385" s="186"/>
      <c r="N385" s="186"/>
      <c r="O385" s="186"/>
      <c r="P385" s="186"/>
      <c r="Q385" s="186"/>
      <c r="R385" s="186"/>
      <c r="S385" s="186"/>
      <c r="T385" s="186"/>
      <c r="U385" s="186"/>
      <c r="V385" s="186"/>
      <c r="W385" s="186"/>
      <c r="X385" s="356"/>
      <c r="Y385" s="40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6"/>
      <c r="CA385" s="96"/>
      <c r="CB385" s="96"/>
      <c r="CC385" s="96"/>
      <c r="CD385" s="96"/>
      <c r="CE385" s="96"/>
      <c r="CF385" s="96"/>
      <c r="CG385" s="96"/>
      <c r="CH385" s="96"/>
      <c r="CI385" s="96"/>
      <c r="CJ385" s="96"/>
      <c r="CK385" s="96"/>
      <c r="CL385" s="96"/>
      <c r="CM385" s="96"/>
      <c r="CN385" s="96"/>
      <c r="CO385" s="96"/>
      <c r="CP385" s="96"/>
      <c r="CQ385" s="96"/>
      <c r="CR385" s="96"/>
      <c r="CS385" s="96"/>
      <c r="CT385" s="96"/>
      <c r="CU385" s="96"/>
      <c r="CV385" s="96"/>
      <c r="CW385" s="96"/>
      <c r="CX385" s="96"/>
      <c r="CY385" s="96"/>
      <c r="CZ385" s="96"/>
      <c r="DA385" s="96"/>
      <c r="DB385" s="96"/>
      <c r="DC385" s="96"/>
      <c r="DD385" s="96"/>
      <c r="DE385" s="96"/>
      <c r="DF385" s="96"/>
      <c r="DG385" s="96"/>
      <c r="DH385" s="96"/>
      <c r="DI385" s="96"/>
      <c r="DJ385" s="96"/>
      <c r="DK385" s="96"/>
      <c r="DL385" s="96"/>
      <c r="DM385" s="96"/>
      <c r="DN385" s="96"/>
      <c r="DO385" s="96"/>
      <c r="DP385" s="96"/>
      <c r="DQ385" s="96"/>
      <c r="DR385" s="96"/>
      <c r="DS385" s="96"/>
      <c r="DT385" s="96"/>
      <c r="DU385" s="96"/>
      <c r="DV385" s="96"/>
      <c r="DW385" s="96"/>
      <c r="DX385" s="96"/>
      <c r="DY385" s="96"/>
      <c r="DZ385" s="96"/>
      <c r="EA385" s="96"/>
      <c r="EB385" s="96"/>
      <c r="EC385" s="96"/>
      <c r="ED385" s="96"/>
      <c r="EE385" s="96"/>
      <c r="EF385" s="96"/>
      <c r="EG385" s="96"/>
      <c r="EH385" s="96"/>
      <c r="EI385" s="96"/>
      <c r="EJ385" s="96"/>
      <c r="EK385" s="96"/>
      <c r="EL385" s="96"/>
      <c r="EM385" s="96"/>
      <c r="EN385" s="96"/>
      <c r="EO385" s="96"/>
      <c r="EP385" s="96"/>
      <c r="EQ385" s="96"/>
      <c r="ER385" s="96"/>
      <c r="ES385" s="96"/>
      <c r="ET385" s="96"/>
      <c r="EU385" s="96"/>
      <c r="EV385" s="96"/>
      <c r="EW385" s="96"/>
      <c r="EX385" s="96"/>
      <c r="EY385" s="96"/>
      <c r="EZ385" s="96"/>
      <c r="FA385" s="96"/>
      <c r="FB385" s="96"/>
      <c r="FC385" s="96"/>
      <c r="FD385" s="96"/>
      <c r="FE385" s="96"/>
      <c r="FF385" s="96"/>
      <c r="FG385" s="96"/>
      <c r="FH385" s="96"/>
      <c r="FI385" s="96"/>
      <c r="FJ385" s="96"/>
      <c r="FK385" s="96"/>
      <c r="FL385" s="96"/>
      <c r="FM385" s="96"/>
      <c r="FN385" s="96"/>
      <c r="FO385" s="96"/>
      <c r="FP385" s="96"/>
      <c r="FQ385" s="96"/>
      <c r="FR385" s="96"/>
      <c r="FS385" s="96"/>
      <c r="FT385" s="96"/>
      <c r="FU385" s="96"/>
      <c r="FV385" s="96"/>
      <c r="FW385" s="96"/>
      <c r="FX385" s="96"/>
      <c r="FY385" s="96"/>
      <c r="FZ385" s="96"/>
      <c r="GA385" s="96"/>
      <c r="GB385" s="96"/>
      <c r="GC385" s="96"/>
      <c r="GD385" s="96"/>
      <c r="GE385" s="96"/>
      <c r="GF385" s="96"/>
      <c r="GG385" s="96"/>
      <c r="GH385" s="96"/>
      <c r="GI385" s="96"/>
      <c r="GJ385" s="96"/>
      <c r="GK385" s="96"/>
      <c r="GL385" s="96"/>
      <c r="GM385" s="96"/>
      <c r="GN385" s="96"/>
      <c r="GO385" s="96"/>
      <c r="GP385" s="96"/>
    </row>
    <row r="386" spans="1:198" ht="12.6" customHeight="1">
      <c r="A386" s="349"/>
      <c r="B386" s="350"/>
      <c r="C386" s="351"/>
      <c r="D386" s="468"/>
      <c r="E386" s="353"/>
      <c r="F386" s="354"/>
      <c r="G386" s="383"/>
      <c r="H386" s="170"/>
      <c r="I386" s="155" t="s">
        <v>33</v>
      </c>
      <c r="J386" s="157"/>
      <c r="K386" s="156">
        <v>12000</v>
      </c>
      <c r="L386" s="186"/>
      <c r="M386" s="186"/>
      <c r="N386" s="186"/>
      <c r="O386" s="186"/>
      <c r="P386" s="186"/>
      <c r="Q386" s="186"/>
      <c r="R386" s="186"/>
      <c r="S386" s="186"/>
      <c r="T386" s="186"/>
      <c r="U386" s="186"/>
      <c r="V386" s="186"/>
      <c r="W386" s="186"/>
      <c r="X386" s="356"/>
      <c r="Y386" s="40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  <c r="BX386" s="96"/>
      <c r="BY386" s="96"/>
      <c r="BZ386" s="96"/>
      <c r="CA386" s="96"/>
      <c r="CB386" s="96"/>
      <c r="CC386" s="96"/>
      <c r="CD386" s="96"/>
      <c r="CE386" s="96"/>
      <c r="CF386" s="96"/>
      <c r="CG386" s="96"/>
      <c r="CH386" s="96"/>
      <c r="CI386" s="96"/>
      <c r="CJ386" s="96"/>
      <c r="CK386" s="96"/>
      <c r="CL386" s="96"/>
      <c r="CM386" s="96"/>
      <c r="CN386" s="96"/>
      <c r="CO386" s="96"/>
      <c r="CP386" s="96"/>
      <c r="CQ386" s="96"/>
      <c r="CR386" s="96"/>
      <c r="CS386" s="96"/>
      <c r="CT386" s="96"/>
      <c r="CU386" s="96"/>
      <c r="CV386" s="96"/>
      <c r="CW386" s="96"/>
      <c r="CX386" s="96"/>
      <c r="CY386" s="96"/>
      <c r="CZ386" s="96"/>
      <c r="DA386" s="96"/>
      <c r="DB386" s="96"/>
      <c r="DC386" s="96"/>
      <c r="DD386" s="96"/>
      <c r="DE386" s="96"/>
      <c r="DF386" s="96"/>
      <c r="DG386" s="96"/>
      <c r="DH386" s="96"/>
      <c r="DI386" s="96"/>
      <c r="DJ386" s="96"/>
      <c r="DK386" s="96"/>
      <c r="DL386" s="96"/>
      <c r="DM386" s="96"/>
      <c r="DN386" s="96"/>
      <c r="DO386" s="96"/>
      <c r="DP386" s="96"/>
      <c r="DQ386" s="96"/>
      <c r="DR386" s="96"/>
      <c r="DS386" s="96"/>
      <c r="DT386" s="96"/>
      <c r="DU386" s="96"/>
      <c r="DV386" s="96"/>
      <c r="DW386" s="96"/>
      <c r="DX386" s="96"/>
      <c r="DY386" s="96"/>
      <c r="DZ386" s="96"/>
      <c r="EA386" s="96"/>
      <c r="EB386" s="96"/>
      <c r="EC386" s="96"/>
      <c r="ED386" s="96"/>
      <c r="EE386" s="96"/>
      <c r="EF386" s="96"/>
      <c r="EG386" s="96"/>
      <c r="EH386" s="96"/>
      <c r="EI386" s="96"/>
      <c r="EJ386" s="96"/>
      <c r="EK386" s="96"/>
      <c r="EL386" s="96"/>
      <c r="EM386" s="96"/>
      <c r="EN386" s="96"/>
      <c r="EO386" s="96"/>
      <c r="EP386" s="96"/>
      <c r="EQ386" s="96"/>
      <c r="ER386" s="96"/>
      <c r="ES386" s="96"/>
      <c r="ET386" s="96"/>
      <c r="EU386" s="96"/>
      <c r="EV386" s="96"/>
      <c r="EW386" s="96"/>
      <c r="EX386" s="96"/>
      <c r="EY386" s="96"/>
      <c r="EZ386" s="96"/>
      <c r="FA386" s="96"/>
      <c r="FB386" s="96"/>
      <c r="FC386" s="96"/>
      <c r="FD386" s="96"/>
      <c r="FE386" s="96"/>
      <c r="FF386" s="96"/>
      <c r="FG386" s="96"/>
      <c r="FH386" s="96"/>
      <c r="FI386" s="96"/>
      <c r="FJ386" s="96"/>
      <c r="FK386" s="96"/>
      <c r="FL386" s="96"/>
      <c r="FM386" s="96"/>
      <c r="FN386" s="96"/>
      <c r="FO386" s="96"/>
      <c r="FP386" s="96"/>
      <c r="FQ386" s="96"/>
      <c r="FR386" s="96"/>
      <c r="FS386" s="96"/>
      <c r="FT386" s="96"/>
      <c r="FU386" s="96"/>
      <c r="FV386" s="96"/>
      <c r="FW386" s="96"/>
      <c r="FX386" s="96"/>
      <c r="FY386" s="96"/>
      <c r="FZ386" s="96"/>
      <c r="GA386" s="96"/>
      <c r="GB386" s="96"/>
      <c r="GC386" s="96"/>
      <c r="GD386" s="96"/>
      <c r="GE386" s="96"/>
      <c r="GF386" s="96"/>
      <c r="GG386" s="96"/>
      <c r="GH386" s="96"/>
      <c r="GI386" s="96"/>
      <c r="GJ386" s="96"/>
      <c r="GK386" s="96"/>
      <c r="GL386" s="96"/>
      <c r="GM386" s="96"/>
      <c r="GN386" s="96"/>
      <c r="GO386" s="96"/>
      <c r="GP386" s="96"/>
    </row>
    <row r="387" spans="1:198" ht="12.6" customHeight="1">
      <c r="A387" s="349"/>
      <c r="B387" s="350"/>
      <c r="C387" s="351"/>
      <c r="D387" s="468"/>
      <c r="E387" s="353"/>
      <c r="F387" s="354"/>
      <c r="G387" s="383"/>
      <c r="I387" s="155" t="s">
        <v>70</v>
      </c>
      <c r="J387" s="157">
        <v>17323</v>
      </c>
      <c r="K387" s="158">
        <v>16166</v>
      </c>
      <c r="L387" s="158"/>
      <c r="M387" s="187">
        <v>0</v>
      </c>
      <c r="N387" s="186"/>
      <c r="O387" s="186"/>
      <c r="P387" s="186"/>
      <c r="Q387" s="186"/>
      <c r="R387" s="186"/>
      <c r="S387" s="186"/>
      <c r="T387" s="186"/>
      <c r="U387" s="186"/>
      <c r="V387" s="186"/>
      <c r="W387" s="186"/>
      <c r="X387" s="356"/>
      <c r="Y387" s="40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  <c r="BX387" s="96"/>
      <c r="BY387" s="96"/>
      <c r="BZ387" s="96"/>
      <c r="CA387" s="96"/>
      <c r="CB387" s="96"/>
      <c r="CC387" s="96"/>
      <c r="CD387" s="96"/>
      <c r="CE387" s="96"/>
      <c r="CF387" s="96"/>
      <c r="CG387" s="96"/>
      <c r="CH387" s="96"/>
      <c r="CI387" s="96"/>
      <c r="CJ387" s="96"/>
      <c r="CK387" s="96"/>
      <c r="CL387" s="96"/>
      <c r="CM387" s="96"/>
      <c r="CN387" s="96"/>
      <c r="CO387" s="96"/>
      <c r="CP387" s="96"/>
      <c r="CQ387" s="96"/>
      <c r="CR387" s="96"/>
      <c r="CS387" s="96"/>
      <c r="CT387" s="96"/>
      <c r="CU387" s="96"/>
      <c r="CV387" s="96"/>
      <c r="CW387" s="96"/>
      <c r="CX387" s="96"/>
      <c r="CY387" s="96"/>
      <c r="CZ387" s="96"/>
      <c r="DA387" s="96"/>
      <c r="DB387" s="96"/>
      <c r="DC387" s="96"/>
      <c r="DD387" s="96"/>
      <c r="DE387" s="96"/>
      <c r="DF387" s="96"/>
      <c r="DG387" s="96"/>
      <c r="DH387" s="96"/>
      <c r="DI387" s="96"/>
      <c r="DJ387" s="96"/>
      <c r="DK387" s="96"/>
      <c r="DL387" s="96"/>
      <c r="DM387" s="96"/>
      <c r="DN387" s="96"/>
      <c r="DO387" s="96"/>
      <c r="DP387" s="96"/>
      <c r="DQ387" s="96"/>
      <c r="DR387" s="96"/>
      <c r="DS387" s="96"/>
      <c r="DT387" s="96"/>
      <c r="DU387" s="96"/>
      <c r="DV387" s="96"/>
      <c r="DW387" s="96"/>
      <c r="DX387" s="96"/>
      <c r="DY387" s="96"/>
      <c r="DZ387" s="96"/>
      <c r="EA387" s="96"/>
      <c r="EB387" s="96"/>
      <c r="EC387" s="96"/>
      <c r="ED387" s="96"/>
      <c r="EE387" s="96"/>
      <c r="EF387" s="96"/>
      <c r="EG387" s="96"/>
      <c r="EH387" s="96"/>
      <c r="EI387" s="96"/>
      <c r="EJ387" s="96"/>
      <c r="EK387" s="96"/>
      <c r="EL387" s="96"/>
      <c r="EM387" s="96"/>
      <c r="EN387" s="96"/>
      <c r="EO387" s="96"/>
      <c r="EP387" s="96"/>
      <c r="EQ387" s="96"/>
      <c r="ER387" s="96"/>
      <c r="ES387" s="96"/>
      <c r="ET387" s="96"/>
      <c r="EU387" s="96"/>
      <c r="EV387" s="96"/>
      <c r="EW387" s="96"/>
      <c r="EX387" s="96"/>
      <c r="EY387" s="96"/>
      <c r="EZ387" s="96"/>
      <c r="FA387" s="96"/>
      <c r="FB387" s="96"/>
      <c r="FC387" s="96"/>
      <c r="FD387" s="96"/>
      <c r="FE387" s="96"/>
      <c r="FF387" s="96"/>
      <c r="FG387" s="96"/>
      <c r="FH387" s="96"/>
      <c r="FI387" s="96"/>
      <c r="FJ387" s="96"/>
      <c r="FK387" s="96"/>
      <c r="FL387" s="96"/>
      <c r="FM387" s="96"/>
      <c r="FN387" s="96"/>
      <c r="FO387" s="96"/>
      <c r="FP387" s="96"/>
      <c r="FQ387" s="96"/>
      <c r="FR387" s="96"/>
      <c r="FS387" s="96"/>
      <c r="FT387" s="96"/>
      <c r="FU387" s="96"/>
      <c r="FV387" s="96"/>
      <c r="FW387" s="96"/>
      <c r="FX387" s="96"/>
      <c r="FY387" s="96"/>
      <c r="FZ387" s="96"/>
      <c r="GA387" s="96"/>
      <c r="GB387" s="96"/>
      <c r="GC387" s="96"/>
      <c r="GD387" s="96"/>
      <c r="GE387" s="96"/>
      <c r="GF387" s="96"/>
      <c r="GG387" s="96"/>
      <c r="GH387" s="96"/>
      <c r="GI387" s="96"/>
      <c r="GJ387" s="96"/>
      <c r="GK387" s="96"/>
      <c r="GL387" s="96"/>
      <c r="GM387" s="96"/>
      <c r="GN387" s="96"/>
      <c r="GO387" s="96"/>
      <c r="GP387" s="96"/>
    </row>
    <row r="388" spans="1:198" ht="12" customHeight="1">
      <c r="A388" s="349"/>
      <c r="B388" s="350"/>
      <c r="C388" s="351"/>
      <c r="D388" s="468"/>
      <c r="E388" s="353"/>
      <c r="F388" s="354"/>
      <c r="G388" s="383"/>
      <c r="H388" s="170"/>
      <c r="I388" s="160" t="s">
        <v>26</v>
      </c>
      <c r="J388" s="161">
        <f>SUM(J384:J387)</f>
        <v>57686</v>
      </c>
      <c r="K388" s="162">
        <f t="shared" ref="K388:W388" si="118">SUM(K384:K387)</f>
        <v>28166</v>
      </c>
      <c r="L388" s="162">
        <f t="shared" si="118"/>
        <v>0</v>
      </c>
      <c r="M388" s="162">
        <f t="shared" si="118"/>
        <v>0</v>
      </c>
      <c r="N388" s="162">
        <f>SUM(N384:N387)</f>
        <v>0</v>
      </c>
      <c r="O388" s="162">
        <f t="shared" si="118"/>
        <v>100000</v>
      </c>
      <c r="P388" s="162">
        <f t="shared" si="118"/>
        <v>1100000</v>
      </c>
      <c r="Q388" s="162">
        <f t="shared" si="118"/>
        <v>0</v>
      </c>
      <c r="R388" s="162">
        <f t="shared" si="118"/>
        <v>0</v>
      </c>
      <c r="S388" s="162">
        <f t="shared" si="118"/>
        <v>0</v>
      </c>
      <c r="T388" s="162">
        <f t="shared" si="118"/>
        <v>0</v>
      </c>
      <c r="U388" s="162">
        <f t="shared" si="118"/>
        <v>0</v>
      </c>
      <c r="V388" s="162">
        <f t="shared" si="118"/>
        <v>0</v>
      </c>
      <c r="W388" s="162">
        <f t="shared" si="118"/>
        <v>0</v>
      </c>
      <c r="X388" s="356"/>
      <c r="Y388" s="40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  <c r="BX388" s="96"/>
      <c r="BY388" s="96"/>
      <c r="BZ388" s="96"/>
      <c r="CA388" s="96"/>
      <c r="CB388" s="96"/>
      <c r="CC388" s="96"/>
      <c r="CD388" s="96"/>
      <c r="CE388" s="96"/>
      <c r="CF388" s="96"/>
      <c r="CG388" s="96"/>
      <c r="CH388" s="96"/>
      <c r="CI388" s="96"/>
      <c r="CJ388" s="96"/>
      <c r="CK388" s="96"/>
      <c r="CL388" s="96"/>
      <c r="CM388" s="96"/>
      <c r="CN388" s="96"/>
      <c r="CO388" s="96"/>
      <c r="CP388" s="96"/>
      <c r="CQ388" s="96"/>
      <c r="CR388" s="96"/>
      <c r="CS388" s="96"/>
      <c r="CT388" s="96"/>
      <c r="CU388" s="96"/>
      <c r="CV388" s="96"/>
      <c r="CW388" s="96"/>
      <c r="CX388" s="96"/>
      <c r="CY388" s="96"/>
      <c r="CZ388" s="96"/>
      <c r="DA388" s="96"/>
      <c r="DB388" s="96"/>
      <c r="DC388" s="96"/>
      <c r="DD388" s="96"/>
      <c r="DE388" s="96"/>
      <c r="DF388" s="96"/>
      <c r="DG388" s="96"/>
      <c r="DH388" s="96"/>
      <c r="DI388" s="96"/>
      <c r="DJ388" s="96"/>
      <c r="DK388" s="96"/>
      <c r="DL388" s="96"/>
      <c r="DM388" s="96"/>
      <c r="DN388" s="96"/>
      <c r="DO388" s="96"/>
      <c r="DP388" s="96"/>
      <c r="DQ388" s="96"/>
      <c r="DR388" s="96"/>
      <c r="DS388" s="96"/>
      <c r="DT388" s="96"/>
      <c r="DU388" s="96"/>
      <c r="DV388" s="96"/>
      <c r="DW388" s="96"/>
      <c r="DX388" s="96"/>
      <c r="DY388" s="96"/>
      <c r="DZ388" s="96"/>
      <c r="EA388" s="96"/>
      <c r="EB388" s="96"/>
      <c r="EC388" s="96"/>
      <c r="ED388" s="96"/>
      <c r="EE388" s="96"/>
      <c r="EF388" s="96"/>
      <c r="EG388" s="96"/>
      <c r="EH388" s="96"/>
      <c r="EI388" s="96"/>
      <c r="EJ388" s="96"/>
      <c r="EK388" s="96"/>
      <c r="EL388" s="96"/>
      <c r="EM388" s="96"/>
      <c r="EN388" s="96"/>
      <c r="EO388" s="96"/>
      <c r="EP388" s="96"/>
      <c r="EQ388" s="96"/>
      <c r="ER388" s="96"/>
      <c r="ES388" s="96"/>
      <c r="ET388" s="96"/>
      <c r="EU388" s="96"/>
      <c r="EV388" s="96"/>
      <c r="EW388" s="96"/>
      <c r="EX388" s="96"/>
      <c r="EY388" s="96"/>
      <c r="EZ388" s="96"/>
      <c r="FA388" s="96"/>
      <c r="FB388" s="96"/>
      <c r="FC388" s="96"/>
      <c r="FD388" s="96"/>
      <c r="FE388" s="96"/>
      <c r="FF388" s="96"/>
      <c r="FG388" s="96"/>
      <c r="FH388" s="96"/>
      <c r="FI388" s="96"/>
      <c r="FJ388" s="96"/>
      <c r="FK388" s="96"/>
      <c r="FL388" s="96"/>
      <c r="FM388" s="96"/>
      <c r="FN388" s="96"/>
      <c r="FO388" s="96"/>
      <c r="FP388" s="96"/>
      <c r="FQ388" s="96"/>
      <c r="FR388" s="96"/>
      <c r="FS388" s="96"/>
      <c r="FT388" s="96"/>
      <c r="FU388" s="96"/>
      <c r="FV388" s="96"/>
      <c r="FW388" s="96"/>
      <c r="FX388" s="96"/>
      <c r="FY388" s="96"/>
      <c r="FZ388" s="96"/>
      <c r="GA388" s="96"/>
      <c r="GB388" s="96"/>
      <c r="GC388" s="96"/>
      <c r="GD388" s="96"/>
      <c r="GE388" s="96"/>
      <c r="GF388" s="96"/>
      <c r="GG388" s="96"/>
      <c r="GH388" s="96"/>
      <c r="GI388" s="96"/>
      <c r="GJ388" s="96"/>
      <c r="GK388" s="96"/>
      <c r="GL388" s="96"/>
      <c r="GM388" s="96"/>
      <c r="GN388" s="96"/>
      <c r="GO388" s="96"/>
      <c r="GP388" s="96"/>
    </row>
    <row r="389" spans="1:198" ht="13.15" customHeight="1">
      <c r="A389" s="349">
        <v>29</v>
      </c>
      <c r="B389" s="397" t="s">
        <v>188</v>
      </c>
      <c r="C389" s="351">
        <v>2022</v>
      </c>
      <c r="D389" s="468">
        <v>2030</v>
      </c>
      <c r="E389" s="353" t="s">
        <v>265</v>
      </c>
      <c r="F389" s="354">
        <f>81574+X389</f>
        <v>1881574</v>
      </c>
      <c r="G389" s="383">
        <v>60016</v>
      </c>
      <c r="H389" s="170">
        <v>6050</v>
      </c>
      <c r="I389" s="163" t="s">
        <v>28</v>
      </c>
      <c r="J389" s="164">
        <v>40363</v>
      </c>
      <c r="K389" s="157">
        <v>0</v>
      </c>
      <c r="L389" s="164">
        <v>0</v>
      </c>
      <c r="M389" s="164"/>
      <c r="N389" s="157"/>
      <c r="O389" s="157"/>
      <c r="P389" s="164">
        <v>200000</v>
      </c>
      <c r="Q389" s="164">
        <v>500000</v>
      </c>
      <c r="R389" s="164">
        <v>480000</v>
      </c>
      <c r="S389" s="164">
        <v>620000</v>
      </c>
      <c r="T389" s="157"/>
      <c r="U389" s="157"/>
      <c r="V389" s="157"/>
      <c r="W389" s="157"/>
      <c r="X389" s="356">
        <f>SUM(L393:W393)</f>
        <v>1800000</v>
      </c>
      <c r="Y389" s="40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  <c r="BX389" s="96"/>
      <c r="BY389" s="96"/>
      <c r="BZ389" s="96"/>
      <c r="CA389" s="96"/>
      <c r="CB389" s="96"/>
      <c r="CC389" s="96"/>
      <c r="CD389" s="96"/>
      <c r="CE389" s="96"/>
      <c r="CF389" s="96"/>
      <c r="CG389" s="96"/>
      <c r="CH389" s="96"/>
      <c r="CI389" s="96"/>
      <c r="CJ389" s="96"/>
      <c r="CK389" s="96"/>
      <c r="CL389" s="96"/>
      <c r="CM389" s="96"/>
      <c r="CN389" s="96"/>
      <c r="CO389" s="96"/>
      <c r="CP389" s="96"/>
      <c r="CQ389" s="96"/>
      <c r="CR389" s="96"/>
      <c r="CS389" s="96"/>
      <c r="CT389" s="96"/>
      <c r="CU389" s="96"/>
      <c r="CV389" s="96"/>
      <c r="CW389" s="96"/>
      <c r="CX389" s="96"/>
      <c r="CY389" s="96"/>
      <c r="CZ389" s="96"/>
      <c r="DA389" s="96"/>
      <c r="DB389" s="96"/>
      <c r="DC389" s="96"/>
      <c r="DD389" s="96"/>
      <c r="DE389" s="96"/>
      <c r="DF389" s="96"/>
      <c r="DG389" s="96"/>
      <c r="DH389" s="96"/>
      <c r="DI389" s="96"/>
      <c r="DJ389" s="96"/>
      <c r="DK389" s="96"/>
      <c r="DL389" s="96"/>
      <c r="DM389" s="96"/>
      <c r="DN389" s="96"/>
      <c r="DO389" s="96"/>
      <c r="DP389" s="96"/>
      <c r="DQ389" s="96"/>
      <c r="DR389" s="96"/>
      <c r="DS389" s="96"/>
      <c r="DT389" s="96"/>
      <c r="DU389" s="96"/>
      <c r="DV389" s="96"/>
      <c r="DW389" s="96"/>
      <c r="DX389" s="96"/>
      <c r="DY389" s="96"/>
      <c r="DZ389" s="96"/>
      <c r="EA389" s="96"/>
      <c r="EB389" s="96"/>
      <c r="EC389" s="96"/>
      <c r="ED389" s="96"/>
      <c r="EE389" s="96"/>
      <c r="EF389" s="96"/>
      <c r="EG389" s="96"/>
      <c r="EH389" s="96"/>
      <c r="EI389" s="96"/>
      <c r="EJ389" s="96"/>
      <c r="EK389" s="96"/>
      <c r="EL389" s="96"/>
      <c r="EM389" s="96"/>
      <c r="EN389" s="96"/>
      <c r="EO389" s="96"/>
      <c r="EP389" s="96"/>
      <c r="EQ389" s="96"/>
      <c r="ER389" s="96"/>
      <c r="ES389" s="96"/>
      <c r="ET389" s="96"/>
      <c r="EU389" s="96"/>
      <c r="EV389" s="96"/>
      <c r="EW389" s="96"/>
      <c r="EX389" s="96"/>
      <c r="EY389" s="96"/>
      <c r="EZ389" s="96"/>
      <c r="FA389" s="96"/>
      <c r="FB389" s="96"/>
      <c r="FC389" s="96"/>
      <c r="FD389" s="96"/>
      <c r="FE389" s="96"/>
      <c r="FF389" s="96"/>
      <c r="FG389" s="96"/>
      <c r="FH389" s="96"/>
      <c r="FI389" s="96"/>
      <c r="FJ389" s="96"/>
      <c r="FK389" s="96"/>
      <c r="FL389" s="96"/>
      <c r="FM389" s="96"/>
      <c r="FN389" s="96"/>
      <c r="FO389" s="96"/>
      <c r="FP389" s="96"/>
      <c r="FQ389" s="96"/>
      <c r="FR389" s="96"/>
      <c r="FS389" s="96"/>
      <c r="FT389" s="96"/>
      <c r="FU389" s="96"/>
      <c r="FV389" s="96"/>
      <c r="FW389" s="96"/>
      <c r="FX389" s="96"/>
      <c r="FY389" s="96"/>
      <c r="FZ389" s="96"/>
      <c r="GA389" s="96"/>
      <c r="GB389" s="96"/>
      <c r="GC389" s="96"/>
      <c r="GD389" s="96"/>
      <c r="GE389" s="96"/>
      <c r="GF389" s="96"/>
      <c r="GG389" s="96"/>
      <c r="GH389" s="96"/>
      <c r="GI389" s="96"/>
      <c r="GJ389" s="96"/>
      <c r="GK389" s="96"/>
      <c r="GL389" s="96"/>
      <c r="GM389" s="96"/>
      <c r="GN389" s="96"/>
      <c r="GO389" s="96"/>
      <c r="GP389" s="96"/>
    </row>
    <row r="390" spans="1:198" ht="13.15" customHeight="1">
      <c r="A390" s="349"/>
      <c r="B390" s="397"/>
      <c r="C390" s="351"/>
      <c r="D390" s="468"/>
      <c r="E390" s="353"/>
      <c r="F390" s="354"/>
      <c r="G390" s="383"/>
      <c r="H390" s="170"/>
      <c r="I390" s="155" t="s">
        <v>31</v>
      </c>
      <c r="J390" s="157"/>
      <c r="K390" s="158"/>
      <c r="L390" s="186"/>
      <c r="M390" s="186"/>
      <c r="N390" s="186"/>
      <c r="O390" s="186"/>
      <c r="P390" s="186"/>
      <c r="Q390" s="186"/>
      <c r="R390" s="186"/>
      <c r="S390" s="186"/>
      <c r="T390" s="186"/>
      <c r="U390" s="186"/>
      <c r="V390" s="186"/>
      <c r="W390" s="186"/>
      <c r="X390" s="356"/>
      <c r="Y390" s="40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  <c r="BX390" s="96"/>
      <c r="BY390" s="96"/>
      <c r="BZ390" s="96"/>
      <c r="CA390" s="96"/>
      <c r="CB390" s="96"/>
      <c r="CC390" s="96"/>
      <c r="CD390" s="96"/>
      <c r="CE390" s="96"/>
      <c r="CF390" s="96"/>
      <c r="CG390" s="96"/>
      <c r="CH390" s="96"/>
      <c r="CI390" s="96"/>
      <c r="CJ390" s="96"/>
      <c r="CK390" s="96"/>
      <c r="CL390" s="96"/>
      <c r="CM390" s="96"/>
      <c r="CN390" s="96"/>
      <c r="CO390" s="96"/>
      <c r="CP390" s="96"/>
      <c r="CQ390" s="96"/>
      <c r="CR390" s="96"/>
      <c r="CS390" s="96"/>
      <c r="CT390" s="96"/>
      <c r="CU390" s="96"/>
      <c r="CV390" s="96"/>
      <c r="CW390" s="96"/>
      <c r="CX390" s="96"/>
      <c r="CY390" s="96"/>
      <c r="CZ390" s="96"/>
      <c r="DA390" s="96"/>
      <c r="DB390" s="96"/>
      <c r="DC390" s="96"/>
      <c r="DD390" s="96"/>
      <c r="DE390" s="96"/>
      <c r="DF390" s="96"/>
      <c r="DG390" s="96"/>
      <c r="DH390" s="96"/>
      <c r="DI390" s="96"/>
      <c r="DJ390" s="96"/>
      <c r="DK390" s="96"/>
      <c r="DL390" s="96"/>
      <c r="DM390" s="96"/>
      <c r="DN390" s="96"/>
      <c r="DO390" s="96"/>
      <c r="DP390" s="96"/>
      <c r="DQ390" s="96"/>
      <c r="DR390" s="96"/>
      <c r="DS390" s="96"/>
      <c r="DT390" s="96"/>
      <c r="DU390" s="96"/>
      <c r="DV390" s="96"/>
      <c r="DW390" s="96"/>
      <c r="DX390" s="96"/>
      <c r="DY390" s="96"/>
      <c r="DZ390" s="96"/>
      <c r="EA390" s="96"/>
      <c r="EB390" s="96"/>
      <c r="EC390" s="96"/>
      <c r="ED390" s="96"/>
      <c r="EE390" s="96"/>
      <c r="EF390" s="96"/>
      <c r="EG390" s="96"/>
      <c r="EH390" s="96"/>
      <c r="EI390" s="96"/>
      <c r="EJ390" s="96"/>
      <c r="EK390" s="96"/>
      <c r="EL390" s="96"/>
      <c r="EM390" s="96"/>
      <c r="EN390" s="96"/>
      <c r="EO390" s="96"/>
      <c r="EP390" s="96"/>
      <c r="EQ390" s="96"/>
      <c r="ER390" s="96"/>
      <c r="ES390" s="96"/>
      <c r="ET390" s="96"/>
      <c r="EU390" s="96"/>
      <c r="EV390" s="96"/>
      <c r="EW390" s="96"/>
      <c r="EX390" s="96"/>
      <c r="EY390" s="96"/>
      <c r="EZ390" s="96"/>
      <c r="FA390" s="96"/>
      <c r="FB390" s="96"/>
      <c r="FC390" s="96"/>
      <c r="FD390" s="96"/>
      <c r="FE390" s="96"/>
      <c r="FF390" s="96"/>
      <c r="FG390" s="96"/>
      <c r="FH390" s="96"/>
      <c r="FI390" s="96"/>
      <c r="FJ390" s="96"/>
      <c r="FK390" s="96"/>
      <c r="FL390" s="96"/>
      <c r="FM390" s="96"/>
      <c r="FN390" s="96"/>
      <c r="FO390" s="96"/>
      <c r="FP390" s="96"/>
      <c r="FQ390" s="96"/>
      <c r="FR390" s="96"/>
      <c r="FS390" s="96"/>
      <c r="FT390" s="96"/>
      <c r="FU390" s="96"/>
      <c r="FV390" s="96"/>
      <c r="FW390" s="96"/>
      <c r="FX390" s="96"/>
      <c r="FY390" s="96"/>
      <c r="FZ390" s="96"/>
      <c r="GA390" s="96"/>
      <c r="GB390" s="96"/>
      <c r="GC390" s="96"/>
      <c r="GD390" s="96"/>
      <c r="GE390" s="96"/>
      <c r="GF390" s="96"/>
      <c r="GG390" s="96"/>
      <c r="GH390" s="96"/>
      <c r="GI390" s="96"/>
      <c r="GJ390" s="96"/>
      <c r="GK390" s="96"/>
      <c r="GL390" s="96"/>
      <c r="GM390" s="96"/>
      <c r="GN390" s="96"/>
      <c r="GO390" s="96"/>
      <c r="GP390" s="96"/>
    </row>
    <row r="391" spans="1:198" ht="13.15" customHeight="1">
      <c r="A391" s="349"/>
      <c r="B391" s="397"/>
      <c r="C391" s="351"/>
      <c r="D391" s="468"/>
      <c r="E391" s="353"/>
      <c r="F391" s="354"/>
      <c r="G391" s="383"/>
      <c r="H391" s="170"/>
      <c r="I391" s="155" t="s">
        <v>33</v>
      </c>
      <c r="J391" s="157"/>
      <c r="K391" s="156">
        <v>12000</v>
      </c>
      <c r="L391" s="186"/>
      <c r="M391" s="186"/>
      <c r="N391" s="186"/>
      <c r="O391" s="186"/>
      <c r="P391" s="186"/>
      <c r="Q391" s="186"/>
      <c r="R391" s="186"/>
      <c r="S391" s="186"/>
      <c r="T391" s="186"/>
      <c r="U391" s="186"/>
      <c r="V391" s="186"/>
      <c r="W391" s="186"/>
      <c r="X391" s="356"/>
      <c r="Y391" s="40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6"/>
      <c r="CA391" s="96"/>
      <c r="CB391" s="96"/>
      <c r="CC391" s="96"/>
      <c r="CD391" s="96"/>
      <c r="CE391" s="96"/>
      <c r="CF391" s="96"/>
      <c r="CG391" s="96"/>
      <c r="CH391" s="96"/>
      <c r="CI391" s="96"/>
      <c r="CJ391" s="96"/>
      <c r="CK391" s="96"/>
      <c r="CL391" s="96"/>
      <c r="CM391" s="96"/>
      <c r="CN391" s="96"/>
      <c r="CO391" s="96"/>
      <c r="CP391" s="96"/>
      <c r="CQ391" s="96"/>
      <c r="CR391" s="96"/>
      <c r="CS391" s="96"/>
      <c r="CT391" s="96"/>
      <c r="CU391" s="96"/>
      <c r="CV391" s="96"/>
      <c r="CW391" s="96"/>
      <c r="CX391" s="96"/>
      <c r="CY391" s="96"/>
      <c r="CZ391" s="96"/>
      <c r="DA391" s="96"/>
      <c r="DB391" s="96"/>
      <c r="DC391" s="96"/>
      <c r="DD391" s="96"/>
      <c r="DE391" s="96"/>
      <c r="DF391" s="96"/>
      <c r="DG391" s="96"/>
      <c r="DH391" s="96"/>
      <c r="DI391" s="96"/>
      <c r="DJ391" s="96"/>
      <c r="DK391" s="96"/>
      <c r="DL391" s="96"/>
      <c r="DM391" s="96"/>
      <c r="DN391" s="96"/>
      <c r="DO391" s="96"/>
      <c r="DP391" s="96"/>
      <c r="DQ391" s="96"/>
      <c r="DR391" s="96"/>
      <c r="DS391" s="96"/>
      <c r="DT391" s="96"/>
      <c r="DU391" s="96"/>
      <c r="DV391" s="96"/>
      <c r="DW391" s="96"/>
      <c r="DX391" s="96"/>
      <c r="DY391" s="96"/>
      <c r="DZ391" s="96"/>
      <c r="EA391" s="96"/>
      <c r="EB391" s="96"/>
      <c r="EC391" s="96"/>
      <c r="ED391" s="96"/>
      <c r="EE391" s="96"/>
      <c r="EF391" s="96"/>
      <c r="EG391" s="96"/>
      <c r="EH391" s="96"/>
      <c r="EI391" s="96"/>
      <c r="EJ391" s="96"/>
      <c r="EK391" s="96"/>
      <c r="EL391" s="96"/>
      <c r="EM391" s="96"/>
      <c r="EN391" s="96"/>
      <c r="EO391" s="96"/>
      <c r="EP391" s="96"/>
      <c r="EQ391" s="96"/>
      <c r="ER391" s="96"/>
      <c r="ES391" s="96"/>
      <c r="ET391" s="96"/>
      <c r="EU391" s="96"/>
      <c r="EV391" s="96"/>
      <c r="EW391" s="96"/>
      <c r="EX391" s="96"/>
      <c r="EY391" s="96"/>
      <c r="EZ391" s="96"/>
      <c r="FA391" s="96"/>
      <c r="FB391" s="96"/>
      <c r="FC391" s="96"/>
      <c r="FD391" s="96"/>
      <c r="FE391" s="96"/>
      <c r="FF391" s="96"/>
      <c r="FG391" s="96"/>
      <c r="FH391" s="96"/>
      <c r="FI391" s="96"/>
      <c r="FJ391" s="96"/>
      <c r="FK391" s="96"/>
      <c r="FL391" s="96"/>
      <c r="FM391" s="96"/>
      <c r="FN391" s="96"/>
      <c r="FO391" s="96"/>
      <c r="FP391" s="96"/>
      <c r="FQ391" s="96"/>
      <c r="FR391" s="96"/>
      <c r="FS391" s="96"/>
      <c r="FT391" s="96"/>
      <c r="FU391" s="96"/>
      <c r="FV391" s="96"/>
      <c r="FW391" s="96"/>
      <c r="FX391" s="96"/>
      <c r="FY391" s="96"/>
      <c r="FZ391" s="96"/>
      <c r="GA391" s="96"/>
      <c r="GB391" s="96"/>
      <c r="GC391" s="96"/>
      <c r="GD391" s="96"/>
      <c r="GE391" s="96"/>
      <c r="GF391" s="96"/>
      <c r="GG391" s="96"/>
      <c r="GH391" s="96"/>
      <c r="GI391" s="96"/>
      <c r="GJ391" s="96"/>
      <c r="GK391" s="96"/>
      <c r="GL391" s="96"/>
      <c r="GM391" s="96"/>
      <c r="GN391" s="96"/>
      <c r="GO391" s="96"/>
      <c r="GP391" s="96"/>
    </row>
    <row r="392" spans="1:198" ht="13.15" customHeight="1">
      <c r="A392" s="349"/>
      <c r="B392" s="397"/>
      <c r="C392" s="351"/>
      <c r="D392" s="468"/>
      <c r="E392" s="353"/>
      <c r="F392" s="354"/>
      <c r="G392" s="383"/>
      <c r="I392" s="155" t="s">
        <v>70</v>
      </c>
      <c r="J392" s="157">
        <v>17323</v>
      </c>
      <c r="K392" s="158">
        <v>16166</v>
      </c>
      <c r="L392" s="158"/>
      <c r="M392" s="187">
        <v>0</v>
      </c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356"/>
      <c r="Y392" s="40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  <c r="BX392" s="96"/>
      <c r="BY392" s="96"/>
      <c r="BZ392" s="96"/>
      <c r="CA392" s="96"/>
      <c r="CB392" s="96"/>
      <c r="CC392" s="96"/>
      <c r="CD392" s="96"/>
      <c r="CE392" s="96"/>
      <c r="CF392" s="96"/>
      <c r="CG392" s="96"/>
      <c r="CH392" s="96"/>
      <c r="CI392" s="96"/>
      <c r="CJ392" s="96"/>
      <c r="CK392" s="96"/>
      <c r="CL392" s="96"/>
      <c r="CM392" s="96"/>
      <c r="CN392" s="96"/>
      <c r="CO392" s="96"/>
      <c r="CP392" s="96"/>
      <c r="CQ392" s="96"/>
      <c r="CR392" s="96"/>
      <c r="CS392" s="96"/>
      <c r="CT392" s="96"/>
      <c r="CU392" s="96"/>
      <c r="CV392" s="96"/>
      <c r="CW392" s="96"/>
      <c r="CX392" s="96"/>
      <c r="CY392" s="96"/>
      <c r="CZ392" s="96"/>
      <c r="DA392" s="96"/>
      <c r="DB392" s="96"/>
      <c r="DC392" s="96"/>
      <c r="DD392" s="96"/>
      <c r="DE392" s="96"/>
      <c r="DF392" s="96"/>
      <c r="DG392" s="96"/>
      <c r="DH392" s="96"/>
      <c r="DI392" s="96"/>
      <c r="DJ392" s="96"/>
      <c r="DK392" s="96"/>
      <c r="DL392" s="96"/>
      <c r="DM392" s="96"/>
      <c r="DN392" s="96"/>
      <c r="DO392" s="96"/>
      <c r="DP392" s="96"/>
      <c r="DQ392" s="96"/>
      <c r="DR392" s="96"/>
      <c r="DS392" s="96"/>
      <c r="DT392" s="96"/>
      <c r="DU392" s="96"/>
      <c r="DV392" s="96"/>
      <c r="DW392" s="96"/>
      <c r="DX392" s="96"/>
      <c r="DY392" s="96"/>
      <c r="DZ392" s="96"/>
      <c r="EA392" s="96"/>
      <c r="EB392" s="96"/>
      <c r="EC392" s="96"/>
      <c r="ED392" s="96"/>
      <c r="EE392" s="96"/>
      <c r="EF392" s="96"/>
      <c r="EG392" s="96"/>
      <c r="EH392" s="96"/>
      <c r="EI392" s="96"/>
      <c r="EJ392" s="96"/>
      <c r="EK392" s="96"/>
      <c r="EL392" s="96"/>
      <c r="EM392" s="96"/>
      <c r="EN392" s="96"/>
      <c r="EO392" s="96"/>
      <c r="EP392" s="96"/>
      <c r="EQ392" s="96"/>
      <c r="ER392" s="96"/>
      <c r="ES392" s="96"/>
      <c r="ET392" s="96"/>
      <c r="EU392" s="96"/>
      <c r="EV392" s="96"/>
      <c r="EW392" s="96"/>
      <c r="EX392" s="96"/>
      <c r="EY392" s="96"/>
      <c r="EZ392" s="96"/>
      <c r="FA392" s="96"/>
      <c r="FB392" s="96"/>
      <c r="FC392" s="96"/>
      <c r="FD392" s="96"/>
      <c r="FE392" s="96"/>
      <c r="FF392" s="96"/>
      <c r="FG392" s="96"/>
      <c r="FH392" s="96"/>
      <c r="FI392" s="96"/>
      <c r="FJ392" s="96"/>
      <c r="FK392" s="96"/>
      <c r="FL392" s="96"/>
      <c r="FM392" s="96"/>
      <c r="FN392" s="96"/>
      <c r="FO392" s="96"/>
      <c r="FP392" s="96"/>
      <c r="FQ392" s="96"/>
      <c r="FR392" s="96"/>
      <c r="FS392" s="96"/>
      <c r="FT392" s="96"/>
      <c r="FU392" s="96"/>
      <c r="FV392" s="96"/>
      <c r="FW392" s="96"/>
      <c r="FX392" s="96"/>
      <c r="FY392" s="96"/>
      <c r="FZ392" s="96"/>
      <c r="GA392" s="96"/>
      <c r="GB392" s="96"/>
      <c r="GC392" s="96"/>
      <c r="GD392" s="96"/>
      <c r="GE392" s="96"/>
      <c r="GF392" s="96"/>
      <c r="GG392" s="96"/>
      <c r="GH392" s="96"/>
      <c r="GI392" s="96"/>
      <c r="GJ392" s="96"/>
      <c r="GK392" s="96"/>
      <c r="GL392" s="96"/>
      <c r="GM392" s="96"/>
      <c r="GN392" s="96"/>
      <c r="GO392" s="96"/>
      <c r="GP392" s="96"/>
    </row>
    <row r="393" spans="1:198" ht="11.25" customHeight="1">
      <c r="A393" s="349"/>
      <c r="B393" s="397"/>
      <c r="C393" s="351"/>
      <c r="D393" s="468"/>
      <c r="E393" s="353"/>
      <c r="F393" s="354"/>
      <c r="G393" s="383"/>
      <c r="H393" s="170"/>
      <c r="I393" s="160" t="s">
        <v>26</v>
      </c>
      <c r="J393" s="161">
        <f>SUM(J389:J392)</f>
        <v>57686</v>
      </c>
      <c r="K393" s="162">
        <f t="shared" ref="K393:W393" si="119">SUM(K389:K392)</f>
        <v>28166</v>
      </c>
      <c r="L393" s="162">
        <f t="shared" si="119"/>
        <v>0</v>
      </c>
      <c r="M393" s="162">
        <f t="shared" si="119"/>
        <v>0</v>
      </c>
      <c r="N393" s="162">
        <f t="shared" si="119"/>
        <v>0</v>
      </c>
      <c r="O393" s="162">
        <f t="shared" si="119"/>
        <v>0</v>
      </c>
      <c r="P393" s="162">
        <f t="shared" si="119"/>
        <v>200000</v>
      </c>
      <c r="Q393" s="162">
        <f t="shared" si="119"/>
        <v>500000</v>
      </c>
      <c r="R393" s="162">
        <f t="shared" si="119"/>
        <v>480000</v>
      </c>
      <c r="S393" s="162">
        <f t="shared" si="119"/>
        <v>620000</v>
      </c>
      <c r="T393" s="162">
        <f t="shared" si="119"/>
        <v>0</v>
      </c>
      <c r="U393" s="162">
        <f t="shared" si="119"/>
        <v>0</v>
      </c>
      <c r="V393" s="162">
        <f t="shared" si="119"/>
        <v>0</v>
      </c>
      <c r="W393" s="162">
        <f t="shared" si="119"/>
        <v>0</v>
      </c>
      <c r="X393" s="356"/>
      <c r="Y393" s="40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6"/>
      <c r="CA393" s="96"/>
      <c r="CB393" s="96"/>
      <c r="CC393" s="96"/>
      <c r="CD393" s="96"/>
      <c r="CE393" s="96"/>
      <c r="CF393" s="96"/>
      <c r="CG393" s="96"/>
      <c r="CH393" s="96"/>
      <c r="CI393" s="96"/>
      <c r="CJ393" s="96"/>
      <c r="CK393" s="96"/>
      <c r="CL393" s="96"/>
      <c r="CM393" s="96"/>
      <c r="CN393" s="96"/>
      <c r="CO393" s="96"/>
      <c r="CP393" s="96"/>
      <c r="CQ393" s="96"/>
      <c r="CR393" s="96"/>
      <c r="CS393" s="96"/>
      <c r="CT393" s="96"/>
      <c r="CU393" s="96"/>
      <c r="CV393" s="96"/>
      <c r="CW393" s="96"/>
      <c r="CX393" s="96"/>
      <c r="CY393" s="96"/>
      <c r="CZ393" s="96"/>
      <c r="DA393" s="96"/>
      <c r="DB393" s="96"/>
      <c r="DC393" s="96"/>
      <c r="DD393" s="96"/>
      <c r="DE393" s="96"/>
      <c r="DF393" s="96"/>
      <c r="DG393" s="96"/>
      <c r="DH393" s="96"/>
      <c r="DI393" s="96"/>
      <c r="DJ393" s="96"/>
      <c r="DK393" s="96"/>
      <c r="DL393" s="96"/>
      <c r="DM393" s="96"/>
      <c r="DN393" s="96"/>
      <c r="DO393" s="96"/>
      <c r="DP393" s="96"/>
      <c r="DQ393" s="96"/>
      <c r="DR393" s="96"/>
      <c r="DS393" s="96"/>
      <c r="DT393" s="96"/>
      <c r="DU393" s="96"/>
      <c r="DV393" s="96"/>
      <c r="DW393" s="96"/>
      <c r="DX393" s="96"/>
      <c r="DY393" s="96"/>
      <c r="DZ393" s="96"/>
      <c r="EA393" s="96"/>
      <c r="EB393" s="96"/>
      <c r="EC393" s="96"/>
      <c r="ED393" s="96"/>
      <c r="EE393" s="96"/>
      <c r="EF393" s="96"/>
      <c r="EG393" s="96"/>
      <c r="EH393" s="96"/>
      <c r="EI393" s="96"/>
      <c r="EJ393" s="96"/>
      <c r="EK393" s="96"/>
      <c r="EL393" s="96"/>
      <c r="EM393" s="96"/>
      <c r="EN393" s="96"/>
      <c r="EO393" s="96"/>
      <c r="EP393" s="96"/>
      <c r="EQ393" s="96"/>
      <c r="ER393" s="96"/>
      <c r="ES393" s="96"/>
      <c r="ET393" s="96"/>
      <c r="EU393" s="96"/>
      <c r="EV393" s="96"/>
      <c r="EW393" s="96"/>
      <c r="EX393" s="96"/>
      <c r="EY393" s="96"/>
      <c r="EZ393" s="96"/>
      <c r="FA393" s="96"/>
      <c r="FB393" s="96"/>
      <c r="FC393" s="96"/>
      <c r="FD393" s="96"/>
      <c r="FE393" s="96"/>
      <c r="FF393" s="96"/>
      <c r="FG393" s="96"/>
      <c r="FH393" s="96"/>
      <c r="FI393" s="96"/>
      <c r="FJ393" s="96"/>
      <c r="FK393" s="96"/>
      <c r="FL393" s="96"/>
      <c r="FM393" s="96"/>
      <c r="FN393" s="96"/>
      <c r="FO393" s="96"/>
      <c r="FP393" s="96"/>
      <c r="FQ393" s="96"/>
      <c r="FR393" s="96"/>
      <c r="FS393" s="96"/>
      <c r="FT393" s="96"/>
      <c r="FU393" s="96"/>
      <c r="FV393" s="96"/>
      <c r="FW393" s="96"/>
      <c r="FX393" s="96"/>
      <c r="FY393" s="96"/>
      <c r="FZ393" s="96"/>
      <c r="GA393" s="96"/>
      <c r="GB393" s="96"/>
      <c r="GC393" s="96"/>
      <c r="GD393" s="96"/>
      <c r="GE393" s="96"/>
      <c r="GF393" s="96"/>
      <c r="GG393" s="96"/>
      <c r="GH393" s="96"/>
      <c r="GI393" s="96"/>
      <c r="GJ393" s="96"/>
      <c r="GK393" s="96"/>
      <c r="GL393" s="96"/>
      <c r="GM393" s="96"/>
      <c r="GN393" s="96"/>
      <c r="GO393" s="96"/>
      <c r="GP393" s="96"/>
    </row>
    <row r="394" spans="1:198" ht="13.15" customHeight="1">
      <c r="A394" s="349">
        <v>30</v>
      </c>
      <c r="B394" s="350" t="s">
        <v>215</v>
      </c>
      <c r="C394" s="351">
        <v>2024</v>
      </c>
      <c r="D394" s="468">
        <v>2026</v>
      </c>
      <c r="E394" s="353" t="s">
        <v>265</v>
      </c>
      <c r="F394" s="354">
        <f>X394</f>
        <v>100000</v>
      </c>
      <c r="G394" s="383">
        <v>60016</v>
      </c>
      <c r="H394" s="170">
        <v>6050</v>
      </c>
      <c r="I394" s="163" t="s">
        <v>28</v>
      </c>
      <c r="J394" s="164">
        <v>40363</v>
      </c>
      <c r="K394" s="157">
        <v>0</v>
      </c>
      <c r="L394" s="164">
        <v>0</v>
      </c>
      <c r="M394" s="164"/>
      <c r="N394" s="164">
        <v>0</v>
      </c>
      <c r="O394" s="164">
        <v>100000</v>
      </c>
      <c r="P394" s="157"/>
      <c r="Q394" s="157"/>
      <c r="R394" s="157"/>
      <c r="S394" s="157"/>
      <c r="T394" s="157"/>
      <c r="U394" s="157"/>
      <c r="V394" s="157"/>
      <c r="W394" s="157"/>
      <c r="X394" s="356">
        <f>SUM(L398:W398)</f>
        <v>100000</v>
      </c>
      <c r="Y394" s="141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  <c r="BX394" s="96"/>
      <c r="BY394" s="96"/>
      <c r="BZ394" s="96"/>
      <c r="CA394" s="96"/>
      <c r="CB394" s="96"/>
      <c r="CC394" s="96"/>
      <c r="CD394" s="96"/>
      <c r="CE394" s="96"/>
      <c r="CF394" s="96"/>
      <c r="CG394" s="96"/>
      <c r="CH394" s="96"/>
      <c r="CI394" s="96"/>
      <c r="CJ394" s="96"/>
      <c r="CK394" s="96"/>
      <c r="CL394" s="96"/>
      <c r="CM394" s="96"/>
      <c r="CN394" s="96"/>
      <c r="CO394" s="96"/>
      <c r="CP394" s="96"/>
      <c r="CQ394" s="96"/>
      <c r="CR394" s="96"/>
      <c r="CS394" s="96"/>
      <c r="CT394" s="96"/>
      <c r="CU394" s="96"/>
      <c r="CV394" s="96"/>
      <c r="CW394" s="96"/>
      <c r="CX394" s="96"/>
      <c r="CY394" s="96"/>
      <c r="CZ394" s="96"/>
      <c r="DA394" s="96"/>
      <c r="DB394" s="96"/>
      <c r="DC394" s="96"/>
      <c r="DD394" s="96"/>
      <c r="DE394" s="96"/>
      <c r="DF394" s="96"/>
      <c r="DG394" s="96"/>
      <c r="DH394" s="96"/>
      <c r="DI394" s="96"/>
      <c r="DJ394" s="96"/>
      <c r="DK394" s="96"/>
      <c r="DL394" s="96"/>
      <c r="DM394" s="96"/>
      <c r="DN394" s="96"/>
      <c r="DO394" s="96"/>
      <c r="DP394" s="96"/>
      <c r="DQ394" s="96"/>
      <c r="DR394" s="96"/>
      <c r="DS394" s="96"/>
      <c r="DT394" s="96"/>
      <c r="DU394" s="96"/>
      <c r="DV394" s="96"/>
      <c r="DW394" s="96"/>
      <c r="DX394" s="96"/>
      <c r="DY394" s="96"/>
      <c r="DZ394" s="96"/>
      <c r="EA394" s="96"/>
      <c r="EB394" s="96"/>
      <c r="EC394" s="96"/>
      <c r="ED394" s="96"/>
      <c r="EE394" s="96"/>
      <c r="EF394" s="96"/>
      <c r="EG394" s="96"/>
      <c r="EH394" s="96"/>
      <c r="EI394" s="96"/>
      <c r="EJ394" s="96"/>
      <c r="EK394" s="96"/>
      <c r="EL394" s="96"/>
      <c r="EM394" s="96"/>
      <c r="EN394" s="96"/>
      <c r="EO394" s="96"/>
      <c r="EP394" s="96"/>
      <c r="EQ394" s="96"/>
      <c r="ER394" s="96"/>
      <c r="ES394" s="96"/>
      <c r="ET394" s="96"/>
      <c r="EU394" s="96"/>
      <c r="EV394" s="96"/>
      <c r="EW394" s="96"/>
      <c r="EX394" s="96"/>
      <c r="EY394" s="96"/>
      <c r="EZ394" s="96"/>
      <c r="FA394" s="96"/>
      <c r="FB394" s="96"/>
      <c r="FC394" s="96"/>
      <c r="FD394" s="96"/>
      <c r="FE394" s="96"/>
      <c r="FF394" s="96"/>
      <c r="FG394" s="96"/>
      <c r="FH394" s="96"/>
      <c r="FI394" s="96"/>
      <c r="FJ394" s="96"/>
      <c r="FK394" s="96"/>
      <c r="FL394" s="96"/>
      <c r="FM394" s="96"/>
      <c r="FN394" s="96"/>
      <c r="FO394" s="96"/>
      <c r="FP394" s="96"/>
      <c r="FQ394" s="96"/>
      <c r="FR394" s="96"/>
      <c r="FS394" s="96"/>
      <c r="FT394" s="96"/>
      <c r="FU394" s="96"/>
      <c r="FV394" s="96"/>
      <c r="FW394" s="96"/>
      <c r="FX394" s="96"/>
      <c r="FY394" s="96"/>
      <c r="FZ394" s="96"/>
      <c r="GA394" s="96"/>
      <c r="GB394" s="96"/>
      <c r="GC394" s="96"/>
      <c r="GD394" s="96"/>
      <c r="GE394" s="96"/>
      <c r="GF394" s="96"/>
      <c r="GG394" s="96"/>
      <c r="GH394" s="96"/>
      <c r="GI394" s="96"/>
      <c r="GJ394" s="96"/>
      <c r="GK394" s="96"/>
      <c r="GL394" s="96"/>
      <c r="GM394" s="96"/>
      <c r="GN394" s="96"/>
      <c r="GO394" s="96"/>
      <c r="GP394" s="96"/>
    </row>
    <row r="395" spans="1:198" ht="13.15" customHeight="1">
      <c r="A395" s="349"/>
      <c r="B395" s="350"/>
      <c r="C395" s="351"/>
      <c r="D395" s="468"/>
      <c r="E395" s="353"/>
      <c r="F395" s="354"/>
      <c r="G395" s="383"/>
      <c r="H395" s="170"/>
      <c r="I395" s="155" t="s">
        <v>31</v>
      </c>
      <c r="J395" s="157"/>
      <c r="K395" s="158"/>
      <c r="L395" s="186"/>
      <c r="M395" s="186"/>
      <c r="N395" s="186"/>
      <c r="O395" s="186"/>
      <c r="P395" s="186"/>
      <c r="Q395" s="186"/>
      <c r="R395" s="186"/>
      <c r="S395" s="186"/>
      <c r="T395" s="186"/>
      <c r="U395" s="186"/>
      <c r="V395" s="186"/>
      <c r="W395" s="186"/>
      <c r="X395" s="356"/>
      <c r="Y395" s="40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  <c r="BX395" s="96"/>
      <c r="BY395" s="96"/>
      <c r="BZ395" s="96"/>
      <c r="CA395" s="96"/>
      <c r="CB395" s="96"/>
      <c r="CC395" s="96"/>
      <c r="CD395" s="96"/>
      <c r="CE395" s="96"/>
      <c r="CF395" s="96"/>
      <c r="CG395" s="96"/>
      <c r="CH395" s="96"/>
      <c r="CI395" s="96"/>
      <c r="CJ395" s="96"/>
      <c r="CK395" s="96"/>
      <c r="CL395" s="96"/>
      <c r="CM395" s="96"/>
      <c r="CN395" s="96"/>
      <c r="CO395" s="96"/>
      <c r="CP395" s="96"/>
      <c r="CQ395" s="96"/>
      <c r="CR395" s="96"/>
      <c r="CS395" s="96"/>
      <c r="CT395" s="96"/>
      <c r="CU395" s="96"/>
      <c r="CV395" s="96"/>
      <c r="CW395" s="96"/>
      <c r="CX395" s="96"/>
      <c r="CY395" s="96"/>
      <c r="CZ395" s="96"/>
      <c r="DA395" s="96"/>
      <c r="DB395" s="96"/>
      <c r="DC395" s="96"/>
      <c r="DD395" s="96"/>
      <c r="DE395" s="96"/>
      <c r="DF395" s="96"/>
      <c r="DG395" s="96"/>
      <c r="DH395" s="96"/>
      <c r="DI395" s="96"/>
      <c r="DJ395" s="96"/>
      <c r="DK395" s="96"/>
      <c r="DL395" s="96"/>
      <c r="DM395" s="96"/>
      <c r="DN395" s="96"/>
      <c r="DO395" s="96"/>
      <c r="DP395" s="96"/>
      <c r="DQ395" s="96"/>
      <c r="DR395" s="96"/>
      <c r="DS395" s="96"/>
      <c r="DT395" s="96"/>
      <c r="DU395" s="96"/>
      <c r="DV395" s="96"/>
      <c r="DW395" s="96"/>
      <c r="DX395" s="96"/>
      <c r="DY395" s="96"/>
      <c r="DZ395" s="96"/>
      <c r="EA395" s="96"/>
      <c r="EB395" s="96"/>
      <c r="EC395" s="96"/>
      <c r="ED395" s="96"/>
      <c r="EE395" s="96"/>
      <c r="EF395" s="96"/>
      <c r="EG395" s="96"/>
      <c r="EH395" s="96"/>
      <c r="EI395" s="96"/>
      <c r="EJ395" s="96"/>
      <c r="EK395" s="96"/>
      <c r="EL395" s="96"/>
      <c r="EM395" s="96"/>
      <c r="EN395" s="96"/>
      <c r="EO395" s="96"/>
      <c r="EP395" s="96"/>
      <c r="EQ395" s="96"/>
      <c r="ER395" s="96"/>
      <c r="ES395" s="96"/>
      <c r="ET395" s="96"/>
      <c r="EU395" s="96"/>
      <c r="EV395" s="96"/>
      <c r="EW395" s="96"/>
      <c r="EX395" s="96"/>
      <c r="EY395" s="96"/>
      <c r="EZ395" s="96"/>
      <c r="FA395" s="96"/>
      <c r="FB395" s="96"/>
      <c r="FC395" s="96"/>
      <c r="FD395" s="96"/>
      <c r="FE395" s="96"/>
      <c r="FF395" s="96"/>
      <c r="FG395" s="96"/>
      <c r="FH395" s="96"/>
      <c r="FI395" s="96"/>
      <c r="FJ395" s="96"/>
      <c r="FK395" s="96"/>
      <c r="FL395" s="96"/>
      <c r="FM395" s="96"/>
      <c r="FN395" s="96"/>
      <c r="FO395" s="96"/>
      <c r="FP395" s="96"/>
      <c r="FQ395" s="96"/>
      <c r="FR395" s="96"/>
      <c r="FS395" s="96"/>
      <c r="FT395" s="96"/>
      <c r="FU395" s="96"/>
      <c r="FV395" s="96"/>
      <c r="FW395" s="96"/>
      <c r="FX395" s="96"/>
      <c r="FY395" s="96"/>
      <c r="FZ395" s="96"/>
      <c r="GA395" s="96"/>
      <c r="GB395" s="96"/>
      <c r="GC395" s="96"/>
      <c r="GD395" s="96"/>
      <c r="GE395" s="96"/>
      <c r="GF395" s="96"/>
      <c r="GG395" s="96"/>
      <c r="GH395" s="96"/>
      <c r="GI395" s="96"/>
      <c r="GJ395" s="96"/>
      <c r="GK395" s="96"/>
      <c r="GL395" s="96"/>
      <c r="GM395" s="96"/>
      <c r="GN395" s="96"/>
      <c r="GO395" s="96"/>
      <c r="GP395" s="96"/>
    </row>
    <row r="396" spans="1:198" ht="13.15" customHeight="1">
      <c r="A396" s="349"/>
      <c r="B396" s="350"/>
      <c r="C396" s="351"/>
      <c r="D396" s="468"/>
      <c r="E396" s="353"/>
      <c r="F396" s="354"/>
      <c r="G396" s="383"/>
      <c r="H396" s="170"/>
      <c r="I396" s="155" t="s">
        <v>33</v>
      </c>
      <c r="J396" s="157"/>
      <c r="K396" s="156">
        <v>12000</v>
      </c>
      <c r="L396" s="186"/>
      <c r="M396" s="186"/>
      <c r="N396" s="186"/>
      <c r="O396" s="186"/>
      <c r="P396" s="186"/>
      <c r="Q396" s="186"/>
      <c r="R396" s="186"/>
      <c r="S396" s="186"/>
      <c r="T396" s="186"/>
      <c r="U396" s="186"/>
      <c r="V396" s="186"/>
      <c r="W396" s="186"/>
      <c r="X396" s="356"/>
      <c r="Y396" s="40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  <c r="BX396" s="96"/>
      <c r="BY396" s="96"/>
      <c r="BZ396" s="96"/>
      <c r="CA396" s="96"/>
      <c r="CB396" s="96"/>
      <c r="CC396" s="96"/>
      <c r="CD396" s="96"/>
      <c r="CE396" s="96"/>
      <c r="CF396" s="96"/>
      <c r="CG396" s="96"/>
      <c r="CH396" s="96"/>
      <c r="CI396" s="96"/>
      <c r="CJ396" s="96"/>
      <c r="CK396" s="96"/>
      <c r="CL396" s="96"/>
      <c r="CM396" s="96"/>
      <c r="CN396" s="96"/>
      <c r="CO396" s="96"/>
      <c r="CP396" s="96"/>
      <c r="CQ396" s="96"/>
      <c r="CR396" s="96"/>
      <c r="CS396" s="96"/>
      <c r="CT396" s="96"/>
      <c r="CU396" s="96"/>
      <c r="CV396" s="96"/>
      <c r="CW396" s="96"/>
      <c r="CX396" s="96"/>
      <c r="CY396" s="96"/>
      <c r="CZ396" s="96"/>
      <c r="DA396" s="96"/>
      <c r="DB396" s="96"/>
      <c r="DC396" s="96"/>
      <c r="DD396" s="96"/>
      <c r="DE396" s="96"/>
      <c r="DF396" s="96"/>
      <c r="DG396" s="96"/>
      <c r="DH396" s="96"/>
      <c r="DI396" s="96"/>
      <c r="DJ396" s="96"/>
      <c r="DK396" s="96"/>
      <c r="DL396" s="96"/>
      <c r="DM396" s="96"/>
      <c r="DN396" s="96"/>
      <c r="DO396" s="96"/>
      <c r="DP396" s="96"/>
      <c r="DQ396" s="96"/>
      <c r="DR396" s="96"/>
      <c r="DS396" s="96"/>
      <c r="DT396" s="96"/>
      <c r="DU396" s="96"/>
      <c r="DV396" s="96"/>
      <c r="DW396" s="96"/>
      <c r="DX396" s="96"/>
      <c r="DY396" s="96"/>
      <c r="DZ396" s="96"/>
      <c r="EA396" s="96"/>
      <c r="EB396" s="96"/>
      <c r="EC396" s="96"/>
      <c r="ED396" s="96"/>
      <c r="EE396" s="96"/>
      <c r="EF396" s="96"/>
      <c r="EG396" s="96"/>
      <c r="EH396" s="96"/>
      <c r="EI396" s="96"/>
      <c r="EJ396" s="96"/>
      <c r="EK396" s="96"/>
      <c r="EL396" s="96"/>
      <c r="EM396" s="96"/>
      <c r="EN396" s="96"/>
      <c r="EO396" s="96"/>
      <c r="EP396" s="96"/>
      <c r="EQ396" s="96"/>
      <c r="ER396" s="96"/>
      <c r="ES396" s="96"/>
      <c r="ET396" s="96"/>
      <c r="EU396" s="96"/>
      <c r="EV396" s="96"/>
      <c r="EW396" s="96"/>
      <c r="EX396" s="96"/>
      <c r="EY396" s="96"/>
      <c r="EZ396" s="96"/>
      <c r="FA396" s="96"/>
      <c r="FB396" s="96"/>
      <c r="FC396" s="96"/>
      <c r="FD396" s="96"/>
      <c r="FE396" s="96"/>
      <c r="FF396" s="96"/>
      <c r="FG396" s="96"/>
      <c r="FH396" s="96"/>
      <c r="FI396" s="96"/>
      <c r="FJ396" s="96"/>
      <c r="FK396" s="96"/>
      <c r="FL396" s="96"/>
      <c r="FM396" s="96"/>
      <c r="FN396" s="96"/>
      <c r="FO396" s="96"/>
      <c r="FP396" s="96"/>
      <c r="FQ396" s="96"/>
      <c r="FR396" s="96"/>
      <c r="FS396" s="96"/>
      <c r="FT396" s="96"/>
      <c r="FU396" s="96"/>
      <c r="FV396" s="96"/>
      <c r="FW396" s="96"/>
      <c r="FX396" s="96"/>
      <c r="FY396" s="96"/>
      <c r="FZ396" s="96"/>
      <c r="GA396" s="96"/>
      <c r="GB396" s="96"/>
      <c r="GC396" s="96"/>
      <c r="GD396" s="96"/>
      <c r="GE396" s="96"/>
      <c r="GF396" s="96"/>
      <c r="GG396" s="96"/>
      <c r="GH396" s="96"/>
      <c r="GI396" s="96"/>
      <c r="GJ396" s="96"/>
      <c r="GK396" s="96"/>
      <c r="GL396" s="96"/>
      <c r="GM396" s="96"/>
      <c r="GN396" s="96"/>
      <c r="GO396" s="96"/>
      <c r="GP396" s="96"/>
    </row>
    <row r="397" spans="1:198" ht="13.15" customHeight="1">
      <c r="A397" s="349"/>
      <c r="B397" s="350"/>
      <c r="C397" s="351"/>
      <c r="D397" s="468"/>
      <c r="E397" s="353"/>
      <c r="F397" s="354"/>
      <c r="G397" s="383"/>
      <c r="I397" s="155" t="s">
        <v>70</v>
      </c>
      <c r="J397" s="157">
        <v>17323</v>
      </c>
      <c r="K397" s="158">
        <v>16166</v>
      </c>
      <c r="L397" s="158"/>
      <c r="M397" s="156">
        <v>0</v>
      </c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356"/>
      <c r="Y397" s="40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  <c r="BX397" s="96"/>
      <c r="BY397" s="96"/>
      <c r="BZ397" s="96"/>
      <c r="CA397" s="96"/>
      <c r="CB397" s="96"/>
      <c r="CC397" s="96"/>
      <c r="CD397" s="96"/>
      <c r="CE397" s="96"/>
      <c r="CF397" s="96"/>
      <c r="CG397" s="96"/>
      <c r="CH397" s="96"/>
      <c r="CI397" s="96"/>
      <c r="CJ397" s="96"/>
      <c r="CK397" s="96"/>
      <c r="CL397" s="96"/>
      <c r="CM397" s="96"/>
      <c r="CN397" s="96"/>
      <c r="CO397" s="96"/>
      <c r="CP397" s="96"/>
      <c r="CQ397" s="96"/>
      <c r="CR397" s="96"/>
      <c r="CS397" s="96"/>
      <c r="CT397" s="96"/>
      <c r="CU397" s="96"/>
      <c r="CV397" s="96"/>
      <c r="CW397" s="96"/>
      <c r="CX397" s="96"/>
      <c r="CY397" s="96"/>
      <c r="CZ397" s="96"/>
      <c r="DA397" s="96"/>
      <c r="DB397" s="96"/>
      <c r="DC397" s="96"/>
      <c r="DD397" s="96"/>
      <c r="DE397" s="96"/>
      <c r="DF397" s="96"/>
      <c r="DG397" s="96"/>
      <c r="DH397" s="96"/>
      <c r="DI397" s="96"/>
      <c r="DJ397" s="96"/>
      <c r="DK397" s="96"/>
      <c r="DL397" s="96"/>
      <c r="DM397" s="96"/>
      <c r="DN397" s="96"/>
      <c r="DO397" s="96"/>
      <c r="DP397" s="96"/>
      <c r="DQ397" s="96"/>
      <c r="DR397" s="96"/>
      <c r="DS397" s="96"/>
      <c r="DT397" s="96"/>
      <c r="DU397" s="96"/>
      <c r="DV397" s="96"/>
      <c r="DW397" s="96"/>
      <c r="DX397" s="96"/>
      <c r="DY397" s="96"/>
      <c r="DZ397" s="96"/>
      <c r="EA397" s="96"/>
      <c r="EB397" s="96"/>
      <c r="EC397" s="96"/>
      <c r="ED397" s="96"/>
      <c r="EE397" s="96"/>
      <c r="EF397" s="96"/>
      <c r="EG397" s="96"/>
      <c r="EH397" s="96"/>
      <c r="EI397" s="96"/>
      <c r="EJ397" s="96"/>
      <c r="EK397" s="96"/>
      <c r="EL397" s="96"/>
      <c r="EM397" s="96"/>
      <c r="EN397" s="96"/>
      <c r="EO397" s="96"/>
      <c r="EP397" s="96"/>
      <c r="EQ397" s="96"/>
      <c r="ER397" s="96"/>
      <c r="ES397" s="96"/>
      <c r="ET397" s="96"/>
      <c r="EU397" s="96"/>
      <c r="EV397" s="96"/>
      <c r="EW397" s="96"/>
      <c r="EX397" s="96"/>
      <c r="EY397" s="96"/>
      <c r="EZ397" s="96"/>
      <c r="FA397" s="96"/>
      <c r="FB397" s="96"/>
      <c r="FC397" s="96"/>
      <c r="FD397" s="96"/>
      <c r="FE397" s="96"/>
      <c r="FF397" s="96"/>
      <c r="FG397" s="96"/>
      <c r="FH397" s="96"/>
      <c r="FI397" s="96"/>
      <c r="FJ397" s="96"/>
      <c r="FK397" s="96"/>
      <c r="FL397" s="96"/>
      <c r="FM397" s="96"/>
      <c r="FN397" s="96"/>
      <c r="FO397" s="96"/>
      <c r="FP397" s="96"/>
      <c r="FQ397" s="96"/>
      <c r="FR397" s="96"/>
      <c r="FS397" s="96"/>
      <c r="FT397" s="96"/>
      <c r="FU397" s="96"/>
      <c r="FV397" s="96"/>
      <c r="FW397" s="96"/>
      <c r="FX397" s="96"/>
      <c r="FY397" s="96"/>
      <c r="FZ397" s="96"/>
      <c r="GA397" s="96"/>
      <c r="GB397" s="96"/>
      <c r="GC397" s="96"/>
      <c r="GD397" s="96"/>
      <c r="GE397" s="96"/>
      <c r="GF397" s="96"/>
      <c r="GG397" s="96"/>
      <c r="GH397" s="96"/>
      <c r="GI397" s="96"/>
      <c r="GJ397" s="96"/>
      <c r="GK397" s="96"/>
      <c r="GL397" s="96"/>
      <c r="GM397" s="96"/>
      <c r="GN397" s="96"/>
      <c r="GO397" s="96"/>
      <c r="GP397" s="96"/>
    </row>
    <row r="398" spans="1:198" ht="13.9" customHeight="1">
      <c r="A398" s="349"/>
      <c r="B398" s="350"/>
      <c r="C398" s="351"/>
      <c r="D398" s="468"/>
      <c r="E398" s="353"/>
      <c r="F398" s="354"/>
      <c r="G398" s="383"/>
      <c r="H398" s="170"/>
      <c r="I398" s="160" t="s">
        <v>26</v>
      </c>
      <c r="J398" s="161">
        <f>SUM(J394:J397)</f>
        <v>57686</v>
      </c>
      <c r="K398" s="162">
        <f t="shared" ref="K398:P398" si="120">SUM(K394:K397)</f>
        <v>28166</v>
      </c>
      <c r="L398" s="162">
        <f t="shared" si="120"/>
        <v>0</v>
      </c>
      <c r="M398" s="162">
        <f t="shared" si="120"/>
        <v>0</v>
      </c>
      <c r="N398" s="162">
        <f t="shared" si="120"/>
        <v>0</v>
      </c>
      <c r="O398" s="162">
        <f t="shared" si="120"/>
        <v>100000</v>
      </c>
      <c r="P398" s="162">
        <f t="shared" si="120"/>
        <v>0</v>
      </c>
      <c r="Q398" s="162"/>
      <c r="R398" s="162"/>
      <c r="S398" s="162"/>
      <c r="T398" s="162"/>
      <c r="U398" s="162"/>
      <c r="V398" s="162"/>
      <c r="W398" s="162"/>
      <c r="X398" s="356"/>
      <c r="Y398" s="40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  <c r="BX398" s="96"/>
      <c r="BY398" s="96"/>
      <c r="BZ398" s="96"/>
      <c r="CA398" s="96"/>
      <c r="CB398" s="96"/>
      <c r="CC398" s="96"/>
      <c r="CD398" s="96"/>
      <c r="CE398" s="96"/>
      <c r="CF398" s="96"/>
      <c r="CG398" s="96"/>
      <c r="CH398" s="96"/>
      <c r="CI398" s="96"/>
      <c r="CJ398" s="96"/>
      <c r="CK398" s="96"/>
      <c r="CL398" s="96"/>
      <c r="CM398" s="96"/>
      <c r="CN398" s="96"/>
      <c r="CO398" s="96"/>
      <c r="CP398" s="96"/>
      <c r="CQ398" s="96"/>
      <c r="CR398" s="96"/>
      <c r="CS398" s="96"/>
      <c r="CT398" s="96"/>
      <c r="CU398" s="96"/>
      <c r="CV398" s="96"/>
      <c r="CW398" s="96"/>
      <c r="CX398" s="96"/>
      <c r="CY398" s="96"/>
      <c r="CZ398" s="96"/>
      <c r="DA398" s="96"/>
      <c r="DB398" s="96"/>
      <c r="DC398" s="96"/>
      <c r="DD398" s="96"/>
      <c r="DE398" s="96"/>
      <c r="DF398" s="96"/>
      <c r="DG398" s="96"/>
      <c r="DH398" s="96"/>
      <c r="DI398" s="96"/>
      <c r="DJ398" s="96"/>
      <c r="DK398" s="96"/>
      <c r="DL398" s="96"/>
      <c r="DM398" s="96"/>
      <c r="DN398" s="96"/>
      <c r="DO398" s="96"/>
      <c r="DP398" s="96"/>
      <c r="DQ398" s="96"/>
      <c r="DR398" s="96"/>
      <c r="DS398" s="96"/>
      <c r="DT398" s="96"/>
      <c r="DU398" s="96"/>
      <c r="DV398" s="96"/>
      <c r="DW398" s="96"/>
      <c r="DX398" s="96"/>
      <c r="DY398" s="96"/>
      <c r="DZ398" s="96"/>
      <c r="EA398" s="96"/>
      <c r="EB398" s="96"/>
      <c r="EC398" s="96"/>
      <c r="ED398" s="96"/>
      <c r="EE398" s="96"/>
      <c r="EF398" s="96"/>
      <c r="EG398" s="96"/>
      <c r="EH398" s="96"/>
      <c r="EI398" s="96"/>
      <c r="EJ398" s="96"/>
      <c r="EK398" s="96"/>
      <c r="EL398" s="96"/>
      <c r="EM398" s="96"/>
      <c r="EN398" s="96"/>
      <c r="EO398" s="96"/>
      <c r="EP398" s="96"/>
      <c r="EQ398" s="96"/>
      <c r="ER398" s="96"/>
      <c r="ES398" s="96"/>
      <c r="ET398" s="96"/>
      <c r="EU398" s="96"/>
      <c r="EV398" s="96"/>
      <c r="EW398" s="96"/>
      <c r="EX398" s="96"/>
      <c r="EY398" s="96"/>
      <c r="EZ398" s="96"/>
      <c r="FA398" s="96"/>
      <c r="FB398" s="96"/>
      <c r="FC398" s="96"/>
      <c r="FD398" s="96"/>
      <c r="FE398" s="96"/>
      <c r="FF398" s="96"/>
      <c r="FG398" s="96"/>
      <c r="FH398" s="96"/>
      <c r="FI398" s="96"/>
      <c r="FJ398" s="96"/>
      <c r="FK398" s="96"/>
      <c r="FL398" s="96"/>
      <c r="FM398" s="96"/>
      <c r="FN398" s="96"/>
      <c r="FO398" s="96"/>
      <c r="FP398" s="96"/>
      <c r="FQ398" s="96"/>
      <c r="FR398" s="96"/>
      <c r="FS398" s="96"/>
      <c r="FT398" s="96"/>
      <c r="FU398" s="96"/>
      <c r="FV398" s="96"/>
      <c r="FW398" s="96"/>
      <c r="FX398" s="96"/>
      <c r="FY398" s="96"/>
      <c r="FZ398" s="96"/>
      <c r="GA398" s="96"/>
      <c r="GB398" s="96"/>
      <c r="GC398" s="96"/>
      <c r="GD398" s="96"/>
      <c r="GE398" s="96"/>
      <c r="GF398" s="96"/>
      <c r="GG398" s="96"/>
      <c r="GH398" s="96"/>
      <c r="GI398" s="96"/>
      <c r="GJ398" s="96"/>
      <c r="GK398" s="96"/>
      <c r="GL398" s="96"/>
      <c r="GM398" s="96"/>
      <c r="GN398" s="96"/>
      <c r="GO398" s="96"/>
      <c r="GP398" s="96"/>
    </row>
    <row r="399" spans="1:198" ht="11.25" hidden="1" customHeight="1">
      <c r="A399" s="349">
        <v>32</v>
      </c>
      <c r="B399" s="401" t="s">
        <v>212</v>
      </c>
      <c r="C399" s="351">
        <v>2018</v>
      </c>
      <c r="D399" s="468">
        <v>2022</v>
      </c>
      <c r="E399" s="353" t="s">
        <v>27</v>
      </c>
      <c r="F399" s="354">
        <f>X399</f>
        <v>0</v>
      </c>
      <c r="G399" s="383">
        <v>60016</v>
      </c>
      <c r="H399" s="154">
        <v>6050</v>
      </c>
      <c r="I399" s="163" t="s">
        <v>28</v>
      </c>
      <c r="J399" s="167"/>
      <c r="K399" s="164"/>
      <c r="L399" s="164"/>
      <c r="M399" s="164"/>
      <c r="N399" s="167"/>
      <c r="O399" s="157"/>
      <c r="P399" s="157"/>
      <c r="Q399" s="157"/>
      <c r="R399" s="157"/>
      <c r="S399" s="157"/>
      <c r="T399" s="157"/>
      <c r="U399" s="157"/>
      <c r="V399" s="157"/>
      <c r="W399" s="157"/>
      <c r="X399" s="356">
        <f>SUM(L403:P403)</f>
        <v>0</v>
      </c>
      <c r="Y399" s="141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96"/>
      <c r="CB399" s="96"/>
      <c r="CC399" s="96"/>
      <c r="CD399" s="96"/>
      <c r="CE399" s="96"/>
      <c r="CF399" s="96"/>
      <c r="CG399" s="96"/>
      <c r="CH399" s="96"/>
      <c r="CI399" s="96"/>
      <c r="CJ399" s="96"/>
      <c r="CK399" s="96"/>
      <c r="CL399" s="96"/>
      <c r="CM399" s="96"/>
      <c r="CN399" s="96"/>
      <c r="CO399" s="96"/>
      <c r="CP399" s="96"/>
      <c r="CQ399" s="96"/>
      <c r="CR399" s="96"/>
      <c r="CS399" s="96"/>
      <c r="CT399" s="96"/>
      <c r="CU399" s="96"/>
      <c r="CV399" s="96"/>
      <c r="CW399" s="96"/>
      <c r="CX399" s="96"/>
      <c r="CY399" s="96"/>
      <c r="CZ399" s="96"/>
      <c r="DA399" s="96"/>
      <c r="DB399" s="96"/>
      <c r="DC399" s="96"/>
      <c r="DD399" s="96"/>
      <c r="DE399" s="96"/>
      <c r="DF399" s="96"/>
      <c r="DG399" s="96"/>
      <c r="DH399" s="96"/>
      <c r="DI399" s="96"/>
      <c r="DJ399" s="96"/>
      <c r="DK399" s="96"/>
      <c r="DL399" s="96"/>
      <c r="DM399" s="96"/>
      <c r="DN399" s="96"/>
      <c r="DO399" s="96"/>
      <c r="DP399" s="96"/>
      <c r="DQ399" s="96"/>
      <c r="DR399" s="96"/>
      <c r="DS399" s="96"/>
      <c r="DT399" s="96"/>
      <c r="DU399" s="96"/>
      <c r="DV399" s="96"/>
      <c r="DW399" s="96"/>
      <c r="DX399" s="96"/>
      <c r="DY399" s="96"/>
      <c r="DZ399" s="96"/>
      <c r="EA399" s="96"/>
      <c r="EB399" s="96"/>
      <c r="EC399" s="96"/>
      <c r="ED399" s="96"/>
      <c r="EE399" s="96"/>
      <c r="EF399" s="96"/>
      <c r="EG399" s="96"/>
      <c r="EH399" s="96"/>
      <c r="EI399" s="96"/>
      <c r="EJ399" s="96"/>
      <c r="EK399" s="96"/>
      <c r="EL399" s="96"/>
      <c r="EM399" s="96"/>
      <c r="EN399" s="96"/>
      <c r="EO399" s="96"/>
      <c r="EP399" s="96"/>
      <c r="EQ399" s="96"/>
      <c r="ER399" s="96"/>
      <c r="ES399" s="96"/>
      <c r="ET399" s="96"/>
      <c r="EU399" s="96"/>
      <c r="EV399" s="96"/>
      <c r="EW399" s="96"/>
      <c r="EX399" s="96"/>
      <c r="EY399" s="96"/>
      <c r="EZ399" s="96"/>
      <c r="FA399" s="96"/>
      <c r="FB399" s="96"/>
      <c r="FC399" s="96"/>
      <c r="FD399" s="96"/>
      <c r="FE399" s="96"/>
      <c r="FF399" s="96"/>
      <c r="FG399" s="96"/>
      <c r="FH399" s="96"/>
      <c r="FI399" s="96"/>
      <c r="FJ399" s="96"/>
      <c r="FK399" s="96"/>
      <c r="FL399" s="96"/>
      <c r="FM399" s="96"/>
      <c r="FN399" s="96"/>
      <c r="FO399" s="96"/>
      <c r="FP399" s="96"/>
      <c r="FQ399" s="96"/>
      <c r="FR399" s="96"/>
      <c r="FS399" s="96"/>
      <c r="FT399" s="96"/>
      <c r="FU399" s="96"/>
      <c r="FV399" s="96"/>
      <c r="FW399" s="96"/>
      <c r="FX399" s="96"/>
      <c r="FY399" s="96"/>
      <c r="FZ399" s="96"/>
      <c r="GA399" s="96"/>
      <c r="GB399" s="96"/>
      <c r="GC399" s="96"/>
      <c r="GD399" s="96"/>
      <c r="GE399" s="96"/>
      <c r="GF399" s="96"/>
      <c r="GG399" s="96"/>
      <c r="GH399" s="96"/>
      <c r="GI399" s="96"/>
      <c r="GJ399" s="96"/>
      <c r="GK399" s="96"/>
      <c r="GL399" s="96"/>
      <c r="GM399" s="96"/>
      <c r="GN399" s="96"/>
      <c r="GO399" s="96"/>
      <c r="GP399" s="96"/>
    </row>
    <row r="400" spans="1:198" ht="11.25" hidden="1" customHeight="1">
      <c r="A400" s="349"/>
      <c r="B400" s="401"/>
      <c r="C400" s="351"/>
      <c r="D400" s="468"/>
      <c r="E400" s="353"/>
      <c r="F400" s="354"/>
      <c r="G400" s="383"/>
      <c r="H400" s="170"/>
      <c r="I400" s="155" t="s">
        <v>31</v>
      </c>
      <c r="J400" s="157"/>
      <c r="K400" s="158"/>
      <c r="L400" s="186"/>
      <c r="M400" s="186"/>
      <c r="N400" s="186"/>
      <c r="O400" s="186"/>
      <c r="P400" s="186"/>
      <c r="Q400" s="186"/>
      <c r="R400" s="186"/>
      <c r="S400" s="186"/>
      <c r="T400" s="186"/>
      <c r="U400" s="186"/>
      <c r="V400" s="186"/>
      <c r="W400" s="186"/>
      <c r="X400" s="356"/>
      <c r="Y400" s="40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96"/>
      <c r="CB400" s="96"/>
      <c r="CC400" s="96"/>
      <c r="CD400" s="96"/>
      <c r="CE400" s="96"/>
      <c r="CF400" s="96"/>
      <c r="CG400" s="96"/>
      <c r="CH400" s="96"/>
      <c r="CI400" s="96"/>
      <c r="CJ400" s="96"/>
      <c r="CK400" s="96"/>
      <c r="CL400" s="96"/>
      <c r="CM400" s="96"/>
      <c r="CN400" s="96"/>
      <c r="CO400" s="96"/>
      <c r="CP400" s="96"/>
      <c r="CQ400" s="96"/>
      <c r="CR400" s="96"/>
      <c r="CS400" s="96"/>
      <c r="CT400" s="96"/>
      <c r="CU400" s="96"/>
      <c r="CV400" s="96"/>
      <c r="CW400" s="96"/>
      <c r="CX400" s="96"/>
      <c r="CY400" s="96"/>
      <c r="CZ400" s="96"/>
      <c r="DA400" s="96"/>
      <c r="DB400" s="96"/>
      <c r="DC400" s="96"/>
      <c r="DD400" s="96"/>
      <c r="DE400" s="96"/>
      <c r="DF400" s="96"/>
      <c r="DG400" s="96"/>
      <c r="DH400" s="96"/>
      <c r="DI400" s="96"/>
      <c r="DJ400" s="96"/>
      <c r="DK400" s="96"/>
      <c r="DL400" s="96"/>
      <c r="DM400" s="96"/>
      <c r="DN400" s="96"/>
      <c r="DO400" s="96"/>
      <c r="DP400" s="96"/>
      <c r="DQ400" s="96"/>
      <c r="DR400" s="96"/>
      <c r="DS400" s="96"/>
      <c r="DT400" s="96"/>
      <c r="DU400" s="96"/>
      <c r="DV400" s="96"/>
      <c r="DW400" s="96"/>
      <c r="DX400" s="96"/>
      <c r="DY400" s="96"/>
      <c r="DZ400" s="96"/>
      <c r="EA400" s="96"/>
      <c r="EB400" s="96"/>
      <c r="EC400" s="96"/>
      <c r="ED400" s="96"/>
      <c r="EE400" s="96"/>
      <c r="EF400" s="96"/>
      <c r="EG400" s="96"/>
      <c r="EH400" s="96"/>
      <c r="EI400" s="96"/>
      <c r="EJ400" s="96"/>
      <c r="EK400" s="96"/>
      <c r="EL400" s="96"/>
      <c r="EM400" s="96"/>
      <c r="EN400" s="96"/>
      <c r="EO400" s="96"/>
      <c r="EP400" s="96"/>
      <c r="EQ400" s="96"/>
      <c r="ER400" s="96"/>
      <c r="ES400" s="96"/>
      <c r="ET400" s="96"/>
      <c r="EU400" s="96"/>
      <c r="EV400" s="96"/>
      <c r="EW400" s="96"/>
      <c r="EX400" s="96"/>
      <c r="EY400" s="96"/>
      <c r="EZ400" s="96"/>
      <c r="FA400" s="96"/>
      <c r="FB400" s="96"/>
      <c r="FC400" s="96"/>
      <c r="FD400" s="96"/>
      <c r="FE400" s="96"/>
      <c r="FF400" s="96"/>
      <c r="FG400" s="96"/>
      <c r="FH400" s="96"/>
      <c r="FI400" s="96"/>
      <c r="FJ400" s="96"/>
      <c r="FK400" s="96"/>
      <c r="FL400" s="96"/>
      <c r="FM400" s="96"/>
      <c r="FN400" s="96"/>
      <c r="FO400" s="96"/>
      <c r="FP400" s="96"/>
      <c r="FQ400" s="96"/>
      <c r="FR400" s="96"/>
      <c r="FS400" s="96"/>
      <c r="FT400" s="96"/>
      <c r="FU400" s="96"/>
      <c r="FV400" s="96"/>
      <c r="FW400" s="96"/>
      <c r="FX400" s="96"/>
      <c r="FY400" s="96"/>
      <c r="FZ400" s="96"/>
      <c r="GA400" s="96"/>
      <c r="GB400" s="96"/>
      <c r="GC400" s="96"/>
      <c r="GD400" s="96"/>
      <c r="GE400" s="96"/>
      <c r="GF400" s="96"/>
      <c r="GG400" s="96"/>
      <c r="GH400" s="96"/>
      <c r="GI400" s="96"/>
      <c r="GJ400" s="96"/>
      <c r="GK400" s="96"/>
      <c r="GL400" s="96"/>
      <c r="GM400" s="96"/>
      <c r="GN400" s="96"/>
      <c r="GO400" s="96"/>
      <c r="GP400" s="96"/>
    </row>
    <row r="401" spans="1:198" ht="11.25" hidden="1" customHeight="1">
      <c r="A401" s="349"/>
      <c r="B401" s="401"/>
      <c r="C401" s="351"/>
      <c r="D401" s="468"/>
      <c r="E401" s="353"/>
      <c r="F401" s="354"/>
      <c r="G401" s="383"/>
      <c r="H401" s="170"/>
      <c r="I401" s="155" t="s">
        <v>30</v>
      </c>
      <c r="J401" s="157"/>
      <c r="K401" s="158"/>
      <c r="L401" s="186"/>
      <c r="M401" s="186"/>
      <c r="N401" s="186"/>
      <c r="O401" s="186"/>
      <c r="P401" s="186"/>
      <c r="Q401" s="186"/>
      <c r="R401" s="186"/>
      <c r="S401" s="186"/>
      <c r="T401" s="186"/>
      <c r="U401" s="186"/>
      <c r="V401" s="186"/>
      <c r="W401" s="186"/>
      <c r="X401" s="356"/>
      <c r="Y401" s="40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96"/>
      <c r="CB401" s="96"/>
      <c r="CC401" s="96"/>
      <c r="CD401" s="96"/>
      <c r="CE401" s="96"/>
      <c r="CF401" s="96"/>
      <c r="CG401" s="96"/>
      <c r="CH401" s="96"/>
      <c r="CI401" s="96"/>
      <c r="CJ401" s="96"/>
      <c r="CK401" s="96"/>
      <c r="CL401" s="96"/>
      <c r="CM401" s="96"/>
      <c r="CN401" s="96"/>
      <c r="CO401" s="96"/>
      <c r="CP401" s="96"/>
      <c r="CQ401" s="96"/>
      <c r="CR401" s="96"/>
      <c r="CS401" s="96"/>
      <c r="CT401" s="96"/>
      <c r="CU401" s="96"/>
      <c r="CV401" s="96"/>
      <c r="CW401" s="96"/>
      <c r="CX401" s="96"/>
      <c r="CY401" s="96"/>
      <c r="CZ401" s="96"/>
      <c r="DA401" s="96"/>
      <c r="DB401" s="96"/>
      <c r="DC401" s="96"/>
      <c r="DD401" s="96"/>
      <c r="DE401" s="96"/>
      <c r="DF401" s="96"/>
      <c r="DG401" s="96"/>
      <c r="DH401" s="96"/>
      <c r="DI401" s="96"/>
      <c r="DJ401" s="96"/>
      <c r="DK401" s="96"/>
      <c r="DL401" s="96"/>
      <c r="DM401" s="96"/>
      <c r="DN401" s="96"/>
      <c r="DO401" s="96"/>
      <c r="DP401" s="96"/>
      <c r="DQ401" s="96"/>
      <c r="DR401" s="96"/>
      <c r="DS401" s="96"/>
      <c r="DT401" s="96"/>
      <c r="DU401" s="96"/>
      <c r="DV401" s="96"/>
      <c r="DW401" s="96"/>
      <c r="DX401" s="96"/>
      <c r="DY401" s="96"/>
      <c r="DZ401" s="96"/>
      <c r="EA401" s="96"/>
      <c r="EB401" s="96"/>
      <c r="EC401" s="96"/>
      <c r="ED401" s="96"/>
      <c r="EE401" s="96"/>
      <c r="EF401" s="96"/>
      <c r="EG401" s="96"/>
      <c r="EH401" s="96"/>
      <c r="EI401" s="96"/>
      <c r="EJ401" s="96"/>
      <c r="EK401" s="96"/>
      <c r="EL401" s="96"/>
      <c r="EM401" s="96"/>
      <c r="EN401" s="96"/>
      <c r="EO401" s="96"/>
      <c r="EP401" s="96"/>
      <c r="EQ401" s="96"/>
      <c r="ER401" s="96"/>
      <c r="ES401" s="96"/>
      <c r="ET401" s="96"/>
      <c r="EU401" s="96"/>
      <c r="EV401" s="96"/>
      <c r="EW401" s="96"/>
      <c r="EX401" s="96"/>
      <c r="EY401" s="96"/>
      <c r="EZ401" s="96"/>
      <c r="FA401" s="96"/>
      <c r="FB401" s="96"/>
      <c r="FC401" s="96"/>
      <c r="FD401" s="96"/>
      <c r="FE401" s="96"/>
      <c r="FF401" s="96"/>
      <c r="FG401" s="96"/>
      <c r="FH401" s="96"/>
      <c r="FI401" s="96"/>
      <c r="FJ401" s="96"/>
      <c r="FK401" s="96"/>
      <c r="FL401" s="96"/>
      <c r="FM401" s="96"/>
      <c r="FN401" s="96"/>
      <c r="FO401" s="96"/>
      <c r="FP401" s="96"/>
      <c r="FQ401" s="96"/>
      <c r="FR401" s="96"/>
      <c r="FS401" s="96"/>
      <c r="FT401" s="96"/>
      <c r="FU401" s="96"/>
      <c r="FV401" s="96"/>
      <c r="FW401" s="96"/>
      <c r="FX401" s="96"/>
      <c r="FY401" s="96"/>
      <c r="FZ401" s="96"/>
      <c r="GA401" s="96"/>
      <c r="GB401" s="96"/>
      <c r="GC401" s="96"/>
      <c r="GD401" s="96"/>
      <c r="GE401" s="96"/>
      <c r="GF401" s="96"/>
      <c r="GG401" s="96"/>
      <c r="GH401" s="96"/>
      <c r="GI401" s="96"/>
      <c r="GJ401" s="96"/>
      <c r="GK401" s="96"/>
      <c r="GL401" s="96"/>
      <c r="GM401" s="96"/>
      <c r="GN401" s="96"/>
      <c r="GO401" s="96"/>
      <c r="GP401" s="96"/>
    </row>
    <row r="402" spans="1:198" ht="11.25" hidden="1" customHeight="1">
      <c r="A402" s="349"/>
      <c r="B402" s="401"/>
      <c r="C402" s="351"/>
      <c r="D402" s="468"/>
      <c r="E402" s="353"/>
      <c r="F402" s="354"/>
      <c r="G402" s="383"/>
      <c r="H402" s="170"/>
      <c r="I402" s="155" t="s">
        <v>32</v>
      </c>
      <c r="J402" s="157"/>
      <c r="K402" s="158"/>
      <c r="L402" s="186"/>
      <c r="M402" s="186"/>
      <c r="N402" s="186"/>
      <c r="O402" s="186"/>
      <c r="P402" s="186"/>
      <c r="Q402" s="186"/>
      <c r="R402" s="186"/>
      <c r="S402" s="186"/>
      <c r="T402" s="186"/>
      <c r="U402" s="186"/>
      <c r="V402" s="186"/>
      <c r="W402" s="186"/>
      <c r="X402" s="356"/>
      <c r="Y402" s="40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96"/>
      <c r="CB402" s="96"/>
      <c r="CC402" s="96"/>
      <c r="CD402" s="96"/>
      <c r="CE402" s="96"/>
      <c r="CF402" s="96"/>
      <c r="CG402" s="96"/>
      <c r="CH402" s="96"/>
      <c r="CI402" s="96"/>
      <c r="CJ402" s="96"/>
      <c r="CK402" s="96"/>
      <c r="CL402" s="96"/>
      <c r="CM402" s="96"/>
      <c r="CN402" s="96"/>
      <c r="CO402" s="96"/>
      <c r="CP402" s="96"/>
      <c r="CQ402" s="96"/>
      <c r="CR402" s="96"/>
      <c r="CS402" s="96"/>
      <c r="CT402" s="96"/>
      <c r="CU402" s="96"/>
      <c r="CV402" s="96"/>
      <c r="CW402" s="96"/>
      <c r="CX402" s="96"/>
      <c r="CY402" s="96"/>
      <c r="CZ402" s="96"/>
      <c r="DA402" s="96"/>
      <c r="DB402" s="96"/>
      <c r="DC402" s="96"/>
      <c r="DD402" s="96"/>
      <c r="DE402" s="96"/>
      <c r="DF402" s="96"/>
      <c r="DG402" s="96"/>
      <c r="DH402" s="96"/>
      <c r="DI402" s="96"/>
      <c r="DJ402" s="96"/>
      <c r="DK402" s="96"/>
      <c r="DL402" s="96"/>
      <c r="DM402" s="96"/>
      <c r="DN402" s="96"/>
      <c r="DO402" s="96"/>
      <c r="DP402" s="96"/>
      <c r="DQ402" s="96"/>
      <c r="DR402" s="96"/>
      <c r="DS402" s="96"/>
      <c r="DT402" s="96"/>
      <c r="DU402" s="96"/>
      <c r="DV402" s="96"/>
      <c r="DW402" s="96"/>
      <c r="DX402" s="96"/>
      <c r="DY402" s="96"/>
      <c r="DZ402" s="96"/>
      <c r="EA402" s="96"/>
      <c r="EB402" s="96"/>
      <c r="EC402" s="96"/>
      <c r="ED402" s="96"/>
      <c r="EE402" s="96"/>
      <c r="EF402" s="96"/>
      <c r="EG402" s="96"/>
      <c r="EH402" s="96"/>
      <c r="EI402" s="96"/>
      <c r="EJ402" s="96"/>
      <c r="EK402" s="96"/>
      <c r="EL402" s="96"/>
      <c r="EM402" s="96"/>
      <c r="EN402" s="96"/>
      <c r="EO402" s="96"/>
      <c r="EP402" s="96"/>
      <c r="EQ402" s="96"/>
      <c r="ER402" s="96"/>
      <c r="ES402" s="96"/>
      <c r="ET402" s="96"/>
      <c r="EU402" s="96"/>
      <c r="EV402" s="96"/>
      <c r="EW402" s="96"/>
      <c r="EX402" s="96"/>
      <c r="EY402" s="96"/>
      <c r="EZ402" s="96"/>
      <c r="FA402" s="96"/>
      <c r="FB402" s="96"/>
      <c r="FC402" s="96"/>
      <c r="FD402" s="96"/>
      <c r="FE402" s="96"/>
      <c r="FF402" s="96"/>
      <c r="FG402" s="96"/>
      <c r="FH402" s="96"/>
      <c r="FI402" s="96"/>
      <c r="FJ402" s="96"/>
      <c r="FK402" s="96"/>
      <c r="FL402" s="96"/>
      <c r="FM402" s="96"/>
      <c r="FN402" s="96"/>
      <c r="FO402" s="96"/>
      <c r="FP402" s="96"/>
      <c r="FQ402" s="96"/>
      <c r="FR402" s="96"/>
      <c r="FS402" s="96"/>
      <c r="FT402" s="96"/>
      <c r="FU402" s="96"/>
      <c r="FV402" s="96"/>
      <c r="FW402" s="96"/>
      <c r="FX402" s="96"/>
      <c r="FY402" s="96"/>
      <c r="FZ402" s="96"/>
      <c r="GA402" s="96"/>
      <c r="GB402" s="96"/>
      <c r="GC402" s="96"/>
      <c r="GD402" s="96"/>
      <c r="GE402" s="96"/>
      <c r="GF402" s="96"/>
      <c r="GG402" s="96"/>
      <c r="GH402" s="96"/>
      <c r="GI402" s="96"/>
      <c r="GJ402" s="96"/>
      <c r="GK402" s="96"/>
      <c r="GL402" s="96"/>
      <c r="GM402" s="96"/>
      <c r="GN402" s="96"/>
      <c r="GO402" s="96"/>
      <c r="GP402" s="96"/>
    </row>
    <row r="403" spans="1:198" ht="11.25" hidden="1" customHeight="1">
      <c r="A403" s="349"/>
      <c r="B403" s="401"/>
      <c r="C403" s="351"/>
      <c r="D403" s="468"/>
      <c r="E403" s="353"/>
      <c r="F403" s="354"/>
      <c r="G403" s="383"/>
      <c r="H403" s="170"/>
      <c r="I403" s="160" t="s">
        <v>26</v>
      </c>
      <c r="J403" s="161">
        <f>SUM(J399:J402)</f>
        <v>0</v>
      </c>
      <c r="K403" s="161">
        <f t="shared" ref="K403:P403" si="121">SUM(K399:K402)</f>
        <v>0</v>
      </c>
      <c r="L403" s="161">
        <f>SUM(L399:L402)</f>
        <v>0</v>
      </c>
      <c r="M403" s="161">
        <f t="shared" si="121"/>
        <v>0</v>
      </c>
      <c r="N403" s="162">
        <f>SUM(N399:N402)</f>
        <v>0</v>
      </c>
      <c r="O403" s="162">
        <f t="shared" si="121"/>
        <v>0</v>
      </c>
      <c r="P403" s="162">
        <f t="shared" si="121"/>
        <v>0</v>
      </c>
      <c r="Q403" s="162"/>
      <c r="R403" s="162"/>
      <c r="S403" s="162"/>
      <c r="T403" s="162"/>
      <c r="U403" s="162"/>
      <c r="V403" s="162"/>
      <c r="W403" s="162"/>
      <c r="X403" s="356"/>
      <c r="Y403" s="40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96"/>
      <c r="CB403" s="96"/>
      <c r="CC403" s="96"/>
      <c r="CD403" s="96"/>
      <c r="CE403" s="96"/>
      <c r="CF403" s="96"/>
      <c r="CG403" s="96"/>
      <c r="CH403" s="96"/>
      <c r="CI403" s="96"/>
      <c r="CJ403" s="96"/>
      <c r="CK403" s="96"/>
      <c r="CL403" s="96"/>
      <c r="CM403" s="96"/>
      <c r="CN403" s="96"/>
      <c r="CO403" s="96"/>
      <c r="CP403" s="96"/>
      <c r="CQ403" s="96"/>
      <c r="CR403" s="96"/>
      <c r="CS403" s="96"/>
      <c r="CT403" s="96"/>
      <c r="CU403" s="96"/>
      <c r="CV403" s="96"/>
      <c r="CW403" s="96"/>
      <c r="CX403" s="96"/>
      <c r="CY403" s="96"/>
      <c r="CZ403" s="96"/>
      <c r="DA403" s="96"/>
      <c r="DB403" s="96"/>
      <c r="DC403" s="96"/>
      <c r="DD403" s="96"/>
      <c r="DE403" s="96"/>
      <c r="DF403" s="96"/>
      <c r="DG403" s="96"/>
      <c r="DH403" s="96"/>
      <c r="DI403" s="96"/>
      <c r="DJ403" s="96"/>
      <c r="DK403" s="96"/>
      <c r="DL403" s="96"/>
      <c r="DM403" s="96"/>
      <c r="DN403" s="96"/>
      <c r="DO403" s="96"/>
      <c r="DP403" s="96"/>
      <c r="DQ403" s="96"/>
      <c r="DR403" s="96"/>
      <c r="DS403" s="96"/>
      <c r="DT403" s="96"/>
      <c r="DU403" s="96"/>
      <c r="DV403" s="96"/>
      <c r="DW403" s="96"/>
      <c r="DX403" s="96"/>
      <c r="DY403" s="96"/>
      <c r="DZ403" s="96"/>
      <c r="EA403" s="96"/>
      <c r="EB403" s="96"/>
      <c r="EC403" s="96"/>
      <c r="ED403" s="96"/>
      <c r="EE403" s="96"/>
      <c r="EF403" s="96"/>
      <c r="EG403" s="96"/>
      <c r="EH403" s="96"/>
      <c r="EI403" s="96"/>
      <c r="EJ403" s="96"/>
      <c r="EK403" s="96"/>
      <c r="EL403" s="96"/>
      <c r="EM403" s="96"/>
      <c r="EN403" s="96"/>
      <c r="EO403" s="96"/>
      <c r="EP403" s="96"/>
      <c r="EQ403" s="96"/>
      <c r="ER403" s="96"/>
      <c r="ES403" s="96"/>
      <c r="ET403" s="96"/>
      <c r="EU403" s="96"/>
      <c r="EV403" s="96"/>
      <c r="EW403" s="96"/>
      <c r="EX403" s="96"/>
      <c r="EY403" s="96"/>
      <c r="EZ403" s="96"/>
      <c r="FA403" s="96"/>
      <c r="FB403" s="96"/>
      <c r="FC403" s="96"/>
      <c r="FD403" s="96"/>
      <c r="FE403" s="96"/>
      <c r="FF403" s="96"/>
      <c r="FG403" s="96"/>
      <c r="FH403" s="96"/>
      <c r="FI403" s="96"/>
      <c r="FJ403" s="96"/>
      <c r="FK403" s="96"/>
      <c r="FL403" s="96"/>
      <c r="FM403" s="96"/>
      <c r="FN403" s="96"/>
      <c r="FO403" s="96"/>
      <c r="FP403" s="96"/>
      <c r="FQ403" s="96"/>
      <c r="FR403" s="96"/>
      <c r="FS403" s="96"/>
      <c r="FT403" s="96"/>
      <c r="FU403" s="96"/>
      <c r="FV403" s="96"/>
      <c r="FW403" s="96"/>
      <c r="FX403" s="96"/>
      <c r="FY403" s="96"/>
      <c r="FZ403" s="96"/>
      <c r="GA403" s="96"/>
      <c r="GB403" s="96"/>
      <c r="GC403" s="96"/>
      <c r="GD403" s="96"/>
      <c r="GE403" s="96"/>
      <c r="GF403" s="96"/>
      <c r="GG403" s="96"/>
      <c r="GH403" s="96"/>
      <c r="GI403" s="96"/>
      <c r="GJ403" s="96"/>
      <c r="GK403" s="96"/>
      <c r="GL403" s="96"/>
      <c r="GM403" s="96"/>
      <c r="GN403" s="96"/>
      <c r="GO403" s="96"/>
      <c r="GP403" s="96"/>
    </row>
    <row r="404" spans="1:198" ht="13.9" customHeight="1">
      <c r="A404" s="349">
        <v>31</v>
      </c>
      <c r="B404" s="397" t="s">
        <v>221</v>
      </c>
      <c r="C404" s="445">
        <v>2021</v>
      </c>
      <c r="D404" s="445">
        <v>2031</v>
      </c>
      <c r="E404" s="353" t="s">
        <v>265</v>
      </c>
      <c r="F404" s="354">
        <f>20000+X404</f>
        <v>870000</v>
      </c>
      <c r="G404" s="471">
        <v>60016</v>
      </c>
      <c r="H404" s="165">
        <v>6050</v>
      </c>
      <c r="I404" s="183" t="s">
        <v>28</v>
      </c>
      <c r="J404" s="164">
        <v>353900</v>
      </c>
      <c r="K404" s="199"/>
      <c r="L404" s="199"/>
      <c r="M404" s="199"/>
      <c r="N404" s="199"/>
      <c r="O404" s="199"/>
      <c r="P404" s="199"/>
      <c r="Q404" s="199">
        <v>0</v>
      </c>
      <c r="R404" s="169">
        <v>300000</v>
      </c>
      <c r="S404" s="169">
        <v>350000</v>
      </c>
      <c r="T404" s="169">
        <v>200000</v>
      </c>
      <c r="U404" s="199"/>
      <c r="V404" s="199"/>
      <c r="W404" s="199"/>
      <c r="X404" s="356">
        <f>SUM(L408:W408)</f>
        <v>850000</v>
      </c>
      <c r="Y404" s="141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96"/>
      <c r="CB404" s="96"/>
      <c r="CC404" s="96"/>
      <c r="CD404" s="96"/>
      <c r="CE404" s="96"/>
      <c r="CF404" s="96"/>
      <c r="CG404" s="96"/>
      <c r="CH404" s="96"/>
      <c r="CI404" s="96"/>
      <c r="CJ404" s="96"/>
      <c r="CK404" s="96"/>
      <c r="CL404" s="96"/>
      <c r="CM404" s="96"/>
      <c r="CN404" s="96"/>
      <c r="CO404" s="96"/>
      <c r="CP404" s="96"/>
      <c r="CQ404" s="96"/>
      <c r="CR404" s="96"/>
      <c r="CS404" s="96"/>
      <c r="CT404" s="96"/>
      <c r="CU404" s="96"/>
      <c r="CV404" s="96"/>
      <c r="CW404" s="96"/>
      <c r="CX404" s="96"/>
      <c r="CY404" s="96"/>
      <c r="CZ404" s="96"/>
      <c r="DA404" s="96"/>
      <c r="DB404" s="96"/>
      <c r="DC404" s="96"/>
      <c r="DD404" s="96"/>
      <c r="DE404" s="96"/>
      <c r="DF404" s="96"/>
      <c r="DG404" s="96"/>
      <c r="DH404" s="96"/>
      <c r="DI404" s="96"/>
      <c r="DJ404" s="96"/>
      <c r="DK404" s="96"/>
      <c r="DL404" s="96"/>
      <c r="DM404" s="96"/>
      <c r="DN404" s="96"/>
      <c r="DO404" s="96"/>
      <c r="DP404" s="96"/>
      <c r="DQ404" s="96"/>
      <c r="DR404" s="96"/>
      <c r="DS404" s="96"/>
      <c r="DT404" s="96"/>
      <c r="DU404" s="96"/>
      <c r="DV404" s="96"/>
      <c r="DW404" s="96"/>
      <c r="DX404" s="96"/>
      <c r="DY404" s="96"/>
      <c r="DZ404" s="96"/>
      <c r="EA404" s="96"/>
      <c r="EB404" s="96"/>
      <c r="EC404" s="96"/>
      <c r="ED404" s="96"/>
      <c r="EE404" s="96"/>
      <c r="EF404" s="96"/>
      <c r="EG404" s="96"/>
      <c r="EH404" s="96"/>
      <c r="EI404" s="96"/>
      <c r="EJ404" s="96"/>
      <c r="EK404" s="96"/>
      <c r="EL404" s="96"/>
      <c r="EM404" s="96"/>
      <c r="EN404" s="96"/>
      <c r="EO404" s="96"/>
      <c r="EP404" s="96"/>
      <c r="EQ404" s="96"/>
      <c r="ER404" s="96"/>
      <c r="ES404" s="96"/>
      <c r="ET404" s="96"/>
      <c r="EU404" s="96"/>
      <c r="EV404" s="96"/>
      <c r="EW404" s="96"/>
      <c r="EX404" s="96"/>
      <c r="EY404" s="96"/>
      <c r="EZ404" s="96"/>
      <c r="FA404" s="96"/>
      <c r="FB404" s="96"/>
      <c r="FC404" s="96"/>
      <c r="FD404" s="96"/>
      <c r="FE404" s="96"/>
      <c r="FF404" s="96"/>
      <c r="FG404" s="96"/>
      <c r="FH404" s="96"/>
      <c r="FI404" s="96"/>
      <c r="FJ404" s="96"/>
      <c r="FK404" s="96"/>
      <c r="FL404" s="96"/>
      <c r="FM404" s="96"/>
      <c r="FN404" s="96"/>
      <c r="FO404" s="96"/>
      <c r="FP404" s="96"/>
      <c r="FQ404" s="96"/>
      <c r="FR404" s="96"/>
      <c r="FS404" s="96"/>
      <c r="FT404" s="96"/>
      <c r="FU404" s="96"/>
      <c r="FV404" s="96"/>
      <c r="FW404" s="96"/>
      <c r="FX404" s="96"/>
      <c r="FY404" s="96"/>
      <c r="FZ404" s="96"/>
      <c r="GA404" s="96"/>
      <c r="GB404" s="96"/>
      <c r="GC404" s="96"/>
      <c r="GD404" s="96"/>
      <c r="GE404" s="96"/>
      <c r="GF404" s="96"/>
      <c r="GG404" s="96"/>
      <c r="GH404" s="96"/>
      <c r="GI404" s="96"/>
      <c r="GJ404" s="96"/>
      <c r="GK404" s="96"/>
      <c r="GL404" s="96"/>
      <c r="GM404" s="96"/>
      <c r="GN404" s="96"/>
      <c r="GO404" s="96"/>
      <c r="GP404" s="96"/>
    </row>
    <row r="405" spans="1:198" ht="13.9" customHeight="1">
      <c r="A405" s="349"/>
      <c r="B405" s="397"/>
      <c r="C405" s="445"/>
      <c r="D405" s="445"/>
      <c r="E405" s="353"/>
      <c r="F405" s="354"/>
      <c r="G405" s="471"/>
      <c r="H405" s="165">
        <v>6050</v>
      </c>
      <c r="I405" s="183" t="s">
        <v>99</v>
      </c>
      <c r="J405" s="164">
        <v>200000</v>
      </c>
      <c r="K405" s="199"/>
      <c r="L405" s="199"/>
      <c r="M405" s="199"/>
      <c r="N405" s="199"/>
      <c r="O405" s="199"/>
      <c r="P405" s="199"/>
      <c r="Q405" s="199"/>
      <c r="R405" s="199"/>
      <c r="S405" s="199"/>
      <c r="T405" s="199"/>
      <c r="U405" s="199"/>
      <c r="V405" s="199"/>
      <c r="W405" s="199"/>
      <c r="X405" s="356"/>
      <c r="Y405" s="40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96"/>
      <c r="CB405" s="96"/>
      <c r="CC405" s="96"/>
      <c r="CD405" s="96"/>
      <c r="CE405" s="96"/>
      <c r="CF405" s="96"/>
      <c r="CG405" s="96"/>
      <c r="CH405" s="96"/>
      <c r="CI405" s="96"/>
      <c r="CJ405" s="96"/>
      <c r="CK405" s="96"/>
      <c r="CL405" s="96"/>
      <c r="CM405" s="96"/>
      <c r="CN405" s="96"/>
      <c r="CO405" s="96"/>
      <c r="CP405" s="96"/>
      <c r="CQ405" s="96"/>
      <c r="CR405" s="96"/>
      <c r="CS405" s="96"/>
      <c r="CT405" s="96"/>
      <c r="CU405" s="96"/>
      <c r="CV405" s="96"/>
      <c r="CW405" s="96"/>
      <c r="CX405" s="96"/>
      <c r="CY405" s="96"/>
      <c r="CZ405" s="96"/>
      <c r="DA405" s="96"/>
      <c r="DB405" s="96"/>
      <c r="DC405" s="96"/>
      <c r="DD405" s="96"/>
      <c r="DE405" s="96"/>
      <c r="DF405" s="96"/>
      <c r="DG405" s="96"/>
      <c r="DH405" s="96"/>
      <c r="DI405" s="96"/>
      <c r="DJ405" s="96"/>
      <c r="DK405" s="96"/>
      <c r="DL405" s="96"/>
      <c r="DM405" s="96"/>
      <c r="DN405" s="96"/>
      <c r="DO405" s="96"/>
      <c r="DP405" s="96"/>
      <c r="DQ405" s="96"/>
      <c r="DR405" s="96"/>
      <c r="DS405" s="96"/>
      <c r="DT405" s="96"/>
      <c r="DU405" s="96"/>
      <c r="DV405" s="96"/>
      <c r="DW405" s="96"/>
      <c r="DX405" s="96"/>
      <c r="DY405" s="96"/>
      <c r="DZ405" s="96"/>
      <c r="EA405" s="96"/>
      <c r="EB405" s="96"/>
      <c r="EC405" s="96"/>
      <c r="ED405" s="96"/>
      <c r="EE405" s="96"/>
      <c r="EF405" s="96"/>
      <c r="EG405" s="96"/>
      <c r="EH405" s="96"/>
      <c r="EI405" s="96"/>
      <c r="EJ405" s="96"/>
      <c r="EK405" s="96"/>
      <c r="EL405" s="96"/>
      <c r="EM405" s="96"/>
      <c r="EN405" s="96"/>
      <c r="EO405" s="96"/>
      <c r="EP405" s="96"/>
      <c r="EQ405" s="96"/>
      <c r="ER405" s="96"/>
      <c r="ES405" s="96"/>
      <c r="ET405" s="96"/>
      <c r="EU405" s="96"/>
      <c r="EV405" s="96"/>
      <c r="EW405" s="96"/>
      <c r="EX405" s="96"/>
      <c r="EY405" s="96"/>
      <c r="EZ405" s="96"/>
      <c r="FA405" s="96"/>
      <c r="FB405" s="96"/>
      <c r="FC405" s="96"/>
      <c r="FD405" s="96"/>
      <c r="FE405" s="96"/>
      <c r="FF405" s="96"/>
      <c r="FG405" s="96"/>
      <c r="FH405" s="96"/>
      <c r="FI405" s="96"/>
      <c r="FJ405" s="96"/>
      <c r="FK405" s="96"/>
      <c r="FL405" s="96"/>
      <c r="FM405" s="96"/>
      <c r="FN405" s="96"/>
      <c r="FO405" s="96"/>
      <c r="FP405" s="96"/>
      <c r="FQ405" s="96"/>
      <c r="FR405" s="96"/>
      <c r="FS405" s="96"/>
      <c r="FT405" s="96"/>
      <c r="FU405" s="96"/>
      <c r="FV405" s="96"/>
      <c r="FW405" s="96"/>
      <c r="FX405" s="96"/>
      <c r="FY405" s="96"/>
      <c r="FZ405" s="96"/>
      <c r="GA405" s="96"/>
      <c r="GB405" s="96"/>
      <c r="GC405" s="96"/>
      <c r="GD405" s="96"/>
      <c r="GE405" s="96"/>
      <c r="GF405" s="96"/>
      <c r="GG405" s="96"/>
      <c r="GH405" s="96"/>
      <c r="GI405" s="96"/>
      <c r="GJ405" s="96"/>
      <c r="GK405" s="96"/>
      <c r="GL405" s="96"/>
      <c r="GM405" s="96"/>
      <c r="GN405" s="96"/>
      <c r="GO405" s="96"/>
      <c r="GP405" s="96"/>
    </row>
    <row r="406" spans="1:198" ht="13.9" customHeight="1">
      <c r="A406" s="349"/>
      <c r="B406" s="397"/>
      <c r="C406" s="445"/>
      <c r="D406" s="445"/>
      <c r="E406" s="353"/>
      <c r="F406" s="354"/>
      <c r="G406" s="471"/>
      <c r="H406" s="165"/>
      <c r="I406" s="183" t="s">
        <v>30</v>
      </c>
      <c r="J406" s="169"/>
      <c r="K406" s="199"/>
      <c r="L406" s="199"/>
      <c r="M406" s="199"/>
      <c r="N406" s="199"/>
      <c r="O406" s="199"/>
      <c r="P406" s="199"/>
      <c r="Q406" s="199"/>
      <c r="R406" s="199"/>
      <c r="S406" s="199"/>
      <c r="T406" s="199"/>
      <c r="U406" s="199"/>
      <c r="V406" s="199"/>
      <c r="W406" s="199"/>
      <c r="X406" s="356"/>
      <c r="Y406" s="40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96"/>
      <c r="CB406" s="96"/>
      <c r="CC406" s="96"/>
      <c r="CD406" s="96"/>
      <c r="CE406" s="96"/>
      <c r="CF406" s="96"/>
      <c r="CG406" s="96"/>
      <c r="CH406" s="96"/>
      <c r="CI406" s="96"/>
      <c r="CJ406" s="96"/>
      <c r="CK406" s="96"/>
      <c r="CL406" s="96"/>
      <c r="CM406" s="96"/>
      <c r="CN406" s="96"/>
      <c r="CO406" s="96"/>
      <c r="CP406" s="96"/>
      <c r="CQ406" s="96"/>
      <c r="CR406" s="96"/>
      <c r="CS406" s="96"/>
      <c r="CT406" s="96"/>
      <c r="CU406" s="96"/>
      <c r="CV406" s="96"/>
      <c r="CW406" s="96"/>
      <c r="CX406" s="96"/>
      <c r="CY406" s="96"/>
      <c r="CZ406" s="96"/>
      <c r="DA406" s="96"/>
      <c r="DB406" s="96"/>
      <c r="DC406" s="96"/>
      <c r="DD406" s="96"/>
      <c r="DE406" s="96"/>
      <c r="DF406" s="96"/>
      <c r="DG406" s="96"/>
      <c r="DH406" s="96"/>
      <c r="DI406" s="96"/>
      <c r="DJ406" s="96"/>
      <c r="DK406" s="96"/>
      <c r="DL406" s="96"/>
      <c r="DM406" s="96"/>
      <c r="DN406" s="96"/>
      <c r="DO406" s="96"/>
      <c r="DP406" s="96"/>
      <c r="DQ406" s="96"/>
      <c r="DR406" s="96"/>
      <c r="DS406" s="96"/>
      <c r="DT406" s="96"/>
      <c r="DU406" s="96"/>
      <c r="DV406" s="96"/>
      <c r="DW406" s="96"/>
      <c r="DX406" s="96"/>
      <c r="DY406" s="96"/>
      <c r="DZ406" s="96"/>
      <c r="EA406" s="96"/>
      <c r="EB406" s="96"/>
      <c r="EC406" s="96"/>
      <c r="ED406" s="96"/>
      <c r="EE406" s="96"/>
      <c r="EF406" s="96"/>
      <c r="EG406" s="96"/>
      <c r="EH406" s="96"/>
      <c r="EI406" s="96"/>
      <c r="EJ406" s="96"/>
      <c r="EK406" s="96"/>
      <c r="EL406" s="96"/>
      <c r="EM406" s="96"/>
      <c r="EN406" s="96"/>
      <c r="EO406" s="96"/>
      <c r="EP406" s="96"/>
      <c r="EQ406" s="96"/>
      <c r="ER406" s="96"/>
      <c r="ES406" s="96"/>
      <c r="ET406" s="96"/>
      <c r="EU406" s="96"/>
      <c r="EV406" s="96"/>
      <c r="EW406" s="96"/>
      <c r="EX406" s="96"/>
      <c r="EY406" s="96"/>
      <c r="EZ406" s="96"/>
      <c r="FA406" s="96"/>
      <c r="FB406" s="96"/>
      <c r="FC406" s="96"/>
      <c r="FD406" s="96"/>
      <c r="FE406" s="96"/>
      <c r="FF406" s="96"/>
      <c r="FG406" s="96"/>
      <c r="FH406" s="96"/>
      <c r="FI406" s="96"/>
      <c r="FJ406" s="96"/>
      <c r="FK406" s="96"/>
      <c r="FL406" s="96"/>
      <c r="FM406" s="96"/>
      <c r="FN406" s="96"/>
      <c r="FO406" s="96"/>
      <c r="FP406" s="96"/>
      <c r="FQ406" s="96"/>
      <c r="FR406" s="96"/>
      <c r="FS406" s="96"/>
      <c r="FT406" s="96"/>
      <c r="FU406" s="96"/>
      <c r="FV406" s="96"/>
      <c r="FW406" s="96"/>
      <c r="FX406" s="96"/>
      <c r="FY406" s="96"/>
      <c r="FZ406" s="96"/>
      <c r="GA406" s="96"/>
      <c r="GB406" s="96"/>
      <c r="GC406" s="96"/>
      <c r="GD406" s="96"/>
      <c r="GE406" s="96"/>
      <c r="GF406" s="96"/>
      <c r="GG406" s="96"/>
      <c r="GH406" s="96"/>
      <c r="GI406" s="96"/>
      <c r="GJ406" s="96"/>
      <c r="GK406" s="96"/>
      <c r="GL406" s="96"/>
      <c r="GM406" s="96"/>
      <c r="GN406" s="96"/>
      <c r="GO406" s="96"/>
      <c r="GP406" s="96"/>
    </row>
    <row r="407" spans="1:198" ht="13.9" customHeight="1">
      <c r="A407" s="349"/>
      <c r="B407" s="397"/>
      <c r="C407" s="445"/>
      <c r="D407" s="445"/>
      <c r="E407" s="353"/>
      <c r="F407" s="354"/>
      <c r="G407" s="471"/>
      <c r="H407" s="165">
        <v>6050</v>
      </c>
      <c r="I407" s="163" t="s">
        <v>82</v>
      </c>
      <c r="J407" s="157">
        <v>353900</v>
      </c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  <c r="W407" s="199"/>
      <c r="X407" s="356"/>
      <c r="Y407" s="40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96"/>
      <c r="CB407" s="96"/>
      <c r="CC407" s="96"/>
      <c r="CD407" s="96"/>
      <c r="CE407" s="96"/>
      <c r="CF407" s="96"/>
      <c r="CG407" s="96"/>
      <c r="CH407" s="96"/>
      <c r="CI407" s="96"/>
      <c r="CJ407" s="96"/>
      <c r="CK407" s="96"/>
      <c r="CL407" s="96"/>
      <c r="CM407" s="96"/>
      <c r="CN407" s="96"/>
      <c r="CO407" s="96"/>
      <c r="CP407" s="96"/>
      <c r="CQ407" s="96"/>
      <c r="CR407" s="96"/>
      <c r="CS407" s="96"/>
      <c r="CT407" s="96"/>
      <c r="CU407" s="96"/>
      <c r="CV407" s="96"/>
      <c r="CW407" s="96"/>
      <c r="CX407" s="96"/>
      <c r="CY407" s="96"/>
      <c r="CZ407" s="96"/>
      <c r="DA407" s="96"/>
      <c r="DB407" s="96"/>
      <c r="DC407" s="96"/>
      <c r="DD407" s="96"/>
      <c r="DE407" s="96"/>
      <c r="DF407" s="96"/>
      <c r="DG407" s="96"/>
      <c r="DH407" s="96"/>
      <c r="DI407" s="96"/>
      <c r="DJ407" s="96"/>
      <c r="DK407" s="96"/>
      <c r="DL407" s="96"/>
      <c r="DM407" s="96"/>
      <c r="DN407" s="96"/>
      <c r="DO407" s="96"/>
      <c r="DP407" s="96"/>
      <c r="DQ407" s="96"/>
      <c r="DR407" s="96"/>
      <c r="DS407" s="96"/>
      <c r="DT407" s="96"/>
      <c r="DU407" s="96"/>
      <c r="DV407" s="96"/>
      <c r="DW407" s="96"/>
      <c r="DX407" s="96"/>
      <c r="DY407" s="96"/>
      <c r="DZ407" s="96"/>
      <c r="EA407" s="96"/>
      <c r="EB407" s="96"/>
      <c r="EC407" s="96"/>
      <c r="ED407" s="96"/>
      <c r="EE407" s="96"/>
      <c r="EF407" s="96"/>
      <c r="EG407" s="96"/>
      <c r="EH407" s="96"/>
      <c r="EI407" s="96"/>
      <c r="EJ407" s="96"/>
      <c r="EK407" s="96"/>
      <c r="EL407" s="96"/>
      <c r="EM407" s="96"/>
      <c r="EN407" s="96"/>
      <c r="EO407" s="96"/>
      <c r="EP407" s="96"/>
      <c r="EQ407" s="96"/>
      <c r="ER407" s="96"/>
      <c r="ES407" s="96"/>
      <c r="ET407" s="96"/>
      <c r="EU407" s="96"/>
      <c r="EV407" s="96"/>
      <c r="EW407" s="96"/>
      <c r="EX407" s="96"/>
      <c r="EY407" s="96"/>
      <c r="EZ407" s="96"/>
      <c r="FA407" s="96"/>
      <c r="FB407" s="96"/>
      <c r="FC407" s="96"/>
      <c r="FD407" s="96"/>
      <c r="FE407" s="96"/>
      <c r="FF407" s="96"/>
      <c r="FG407" s="96"/>
      <c r="FH407" s="96"/>
      <c r="FI407" s="96"/>
      <c r="FJ407" s="96"/>
      <c r="FK407" s="96"/>
      <c r="FL407" s="96"/>
      <c r="FM407" s="96"/>
      <c r="FN407" s="96"/>
      <c r="FO407" s="96"/>
      <c r="FP407" s="96"/>
      <c r="FQ407" s="96"/>
      <c r="FR407" s="96"/>
      <c r="FS407" s="96"/>
      <c r="FT407" s="96"/>
      <c r="FU407" s="96"/>
      <c r="FV407" s="96"/>
      <c r="FW407" s="96"/>
      <c r="FX407" s="96"/>
      <c r="FY407" s="96"/>
      <c r="FZ407" s="96"/>
      <c r="GA407" s="96"/>
      <c r="GB407" s="96"/>
      <c r="GC407" s="96"/>
      <c r="GD407" s="96"/>
      <c r="GE407" s="96"/>
      <c r="GF407" s="96"/>
      <c r="GG407" s="96"/>
      <c r="GH407" s="96"/>
      <c r="GI407" s="96"/>
      <c r="GJ407" s="96"/>
      <c r="GK407" s="96"/>
      <c r="GL407" s="96"/>
      <c r="GM407" s="96"/>
      <c r="GN407" s="96"/>
      <c r="GO407" s="96"/>
      <c r="GP407" s="96"/>
    </row>
    <row r="408" spans="1:198" ht="10.5" customHeight="1">
      <c r="A408" s="349"/>
      <c r="B408" s="397"/>
      <c r="C408" s="445"/>
      <c r="D408" s="445"/>
      <c r="E408" s="353"/>
      <c r="F408" s="354"/>
      <c r="G408" s="471"/>
      <c r="H408" s="165"/>
      <c r="I408" s="191" t="s">
        <v>26</v>
      </c>
      <c r="J408" s="161">
        <f>SUM(J404:J407)</f>
        <v>907800</v>
      </c>
      <c r="K408" s="161">
        <f t="shared" ref="K408:W408" si="122">SUM(K404:K407)</f>
        <v>0</v>
      </c>
      <c r="L408" s="161">
        <f t="shared" si="122"/>
        <v>0</v>
      </c>
      <c r="M408" s="161">
        <f t="shared" si="122"/>
        <v>0</v>
      </c>
      <c r="N408" s="161">
        <f t="shared" si="122"/>
        <v>0</v>
      </c>
      <c r="O408" s="161">
        <f t="shared" si="122"/>
        <v>0</v>
      </c>
      <c r="P408" s="161">
        <f t="shared" si="122"/>
        <v>0</v>
      </c>
      <c r="Q408" s="161">
        <f t="shared" si="122"/>
        <v>0</v>
      </c>
      <c r="R408" s="161">
        <f t="shared" si="122"/>
        <v>300000</v>
      </c>
      <c r="S408" s="161">
        <f t="shared" si="122"/>
        <v>350000</v>
      </c>
      <c r="T408" s="161">
        <f t="shared" si="122"/>
        <v>200000</v>
      </c>
      <c r="U408" s="161">
        <f t="shared" si="122"/>
        <v>0</v>
      </c>
      <c r="V408" s="161">
        <f t="shared" si="122"/>
        <v>0</v>
      </c>
      <c r="W408" s="161">
        <f t="shared" si="122"/>
        <v>0</v>
      </c>
      <c r="X408" s="356"/>
      <c r="Y408" s="40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96"/>
      <c r="CB408" s="96"/>
      <c r="CC408" s="96"/>
      <c r="CD408" s="96"/>
      <c r="CE408" s="96"/>
      <c r="CF408" s="96"/>
      <c r="CG408" s="96"/>
      <c r="CH408" s="96"/>
      <c r="CI408" s="96"/>
      <c r="CJ408" s="96"/>
      <c r="CK408" s="96"/>
      <c r="CL408" s="96"/>
      <c r="CM408" s="96"/>
      <c r="CN408" s="96"/>
      <c r="CO408" s="96"/>
      <c r="CP408" s="96"/>
      <c r="CQ408" s="96"/>
      <c r="CR408" s="96"/>
      <c r="CS408" s="96"/>
      <c r="CT408" s="96"/>
      <c r="CU408" s="96"/>
      <c r="CV408" s="96"/>
      <c r="CW408" s="96"/>
      <c r="CX408" s="96"/>
      <c r="CY408" s="96"/>
      <c r="CZ408" s="96"/>
      <c r="DA408" s="96"/>
      <c r="DB408" s="96"/>
      <c r="DC408" s="96"/>
      <c r="DD408" s="96"/>
      <c r="DE408" s="96"/>
      <c r="DF408" s="96"/>
      <c r="DG408" s="96"/>
      <c r="DH408" s="96"/>
      <c r="DI408" s="96"/>
      <c r="DJ408" s="96"/>
      <c r="DK408" s="96"/>
      <c r="DL408" s="96"/>
      <c r="DM408" s="96"/>
      <c r="DN408" s="96"/>
      <c r="DO408" s="96"/>
      <c r="DP408" s="96"/>
      <c r="DQ408" s="96"/>
      <c r="DR408" s="96"/>
      <c r="DS408" s="96"/>
      <c r="DT408" s="96"/>
      <c r="DU408" s="96"/>
      <c r="DV408" s="96"/>
      <c r="DW408" s="96"/>
      <c r="DX408" s="96"/>
      <c r="DY408" s="96"/>
      <c r="DZ408" s="96"/>
      <c r="EA408" s="96"/>
      <c r="EB408" s="96"/>
      <c r="EC408" s="96"/>
      <c r="ED408" s="96"/>
      <c r="EE408" s="96"/>
      <c r="EF408" s="96"/>
      <c r="EG408" s="96"/>
      <c r="EH408" s="96"/>
      <c r="EI408" s="96"/>
      <c r="EJ408" s="96"/>
      <c r="EK408" s="96"/>
      <c r="EL408" s="96"/>
      <c r="EM408" s="96"/>
      <c r="EN408" s="96"/>
      <c r="EO408" s="96"/>
      <c r="EP408" s="96"/>
      <c r="EQ408" s="96"/>
      <c r="ER408" s="96"/>
      <c r="ES408" s="96"/>
      <c r="ET408" s="96"/>
      <c r="EU408" s="96"/>
      <c r="EV408" s="96"/>
      <c r="EW408" s="96"/>
      <c r="EX408" s="96"/>
      <c r="EY408" s="96"/>
      <c r="EZ408" s="96"/>
      <c r="FA408" s="96"/>
      <c r="FB408" s="96"/>
      <c r="FC408" s="96"/>
      <c r="FD408" s="96"/>
      <c r="FE408" s="96"/>
      <c r="FF408" s="96"/>
      <c r="FG408" s="96"/>
      <c r="FH408" s="96"/>
      <c r="FI408" s="96"/>
      <c r="FJ408" s="96"/>
      <c r="FK408" s="96"/>
      <c r="FL408" s="96"/>
      <c r="FM408" s="96"/>
      <c r="FN408" s="96"/>
      <c r="FO408" s="96"/>
      <c r="FP408" s="96"/>
      <c r="FQ408" s="96"/>
      <c r="FR408" s="96"/>
      <c r="FS408" s="96"/>
      <c r="FT408" s="96"/>
      <c r="FU408" s="96"/>
      <c r="FV408" s="96"/>
      <c r="FW408" s="96"/>
      <c r="FX408" s="96"/>
      <c r="FY408" s="96"/>
      <c r="FZ408" s="96"/>
      <c r="GA408" s="96"/>
      <c r="GB408" s="96"/>
      <c r="GC408" s="96"/>
      <c r="GD408" s="96"/>
      <c r="GE408" s="96"/>
      <c r="GF408" s="96"/>
      <c r="GG408" s="96"/>
      <c r="GH408" s="96"/>
      <c r="GI408" s="96"/>
      <c r="GJ408" s="96"/>
      <c r="GK408" s="96"/>
      <c r="GL408" s="96"/>
      <c r="GM408" s="96"/>
      <c r="GN408" s="96"/>
      <c r="GO408" s="96"/>
      <c r="GP408" s="96"/>
    </row>
    <row r="409" spans="1:198" ht="14.25" customHeight="1">
      <c r="A409" s="349">
        <v>32</v>
      </c>
      <c r="B409" s="350" t="s">
        <v>120</v>
      </c>
      <c r="C409" s="445">
        <v>2018</v>
      </c>
      <c r="D409" s="445">
        <v>2028</v>
      </c>
      <c r="E409" s="353" t="s">
        <v>265</v>
      </c>
      <c r="F409" s="354">
        <f>149720+X409</f>
        <v>1549720</v>
      </c>
      <c r="G409" s="471">
        <v>60016</v>
      </c>
      <c r="H409" s="165">
        <v>6050</v>
      </c>
      <c r="I409" s="183" t="s">
        <v>28</v>
      </c>
      <c r="J409" s="164">
        <v>69975</v>
      </c>
      <c r="K409" s="164"/>
      <c r="L409" s="164"/>
      <c r="M409" s="164"/>
      <c r="O409" s="164">
        <v>400000</v>
      </c>
      <c r="P409" s="164">
        <v>500000</v>
      </c>
      <c r="Q409" s="164">
        <v>500000</v>
      </c>
      <c r="R409" s="199"/>
      <c r="S409" s="199"/>
      <c r="T409" s="199"/>
      <c r="U409" s="199"/>
      <c r="V409" s="199"/>
      <c r="W409" s="199"/>
      <c r="X409" s="356">
        <f>SUM(M413:W413)</f>
        <v>1400000</v>
      </c>
      <c r="Y409" s="141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96"/>
      <c r="CB409" s="96"/>
      <c r="CC409" s="96"/>
      <c r="CD409" s="96"/>
      <c r="CE409" s="96"/>
      <c r="CF409" s="96"/>
      <c r="CG409" s="96"/>
      <c r="CH409" s="96"/>
      <c r="CI409" s="96"/>
      <c r="CJ409" s="96"/>
      <c r="CK409" s="96"/>
      <c r="CL409" s="96"/>
      <c r="CM409" s="96"/>
      <c r="CN409" s="96"/>
      <c r="CO409" s="96"/>
      <c r="CP409" s="96"/>
      <c r="CQ409" s="96"/>
      <c r="CR409" s="96"/>
      <c r="CS409" s="96"/>
      <c r="CT409" s="96"/>
      <c r="CU409" s="96"/>
      <c r="CV409" s="96"/>
      <c r="CW409" s="96"/>
      <c r="CX409" s="96"/>
      <c r="CY409" s="96"/>
      <c r="CZ409" s="96"/>
      <c r="DA409" s="96"/>
      <c r="DB409" s="96"/>
      <c r="DC409" s="96"/>
      <c r="DD409" s="96"/>
      <c r="DE409" s="96"/>
      <c r="DF409" s="96"/>
      <c r="DG409" s="96"/>
      <c r="DH409" s="96"/>
      <c r="DI409" s="96"/>
      <c r="DJ409" s="96"/>
      <c r="DK409" s="96"/>
      <c r="DL409" s="96"/>
      <c r="DM409" s="96"/>
      <c r="DN409" s="96"/>
      <c r="DO409" s="96"/>
      <c r="DP409" s="96"/>
      <c r="DQ409" s="96"/>
      <c r="DR409" s="96"/>
      <c r="DS409" s="96"/>
      <c r="DT409" s="96"/>
      <c r="DU409" s="96"/>
      <c r="DV409" s="96"/>
      <c r="DW409" s="96"/>
      <c r="DX409" s="96"/>
      <c r="DY409" s="96"/>
      <c r="DZ409" s="96"/>
      <c r="EA409" s="96"/>
      <c r="EB409" s="96"/>
      <c r="EC409" s="96"/>
      <c r="ED409" s="96"/>
      <c r="EE409" s="96"/>
      <c r="EF409" s="96"/>
      <c r="EG409" s="96"/>
      <c r="EH409" s="96"/>
      <c r="EI409" s="96"/>
      <c r="EJ409" s="96"/>
      <c r="EK409" s="96"/>
      <c r="EL409" s="96"/>
      <c r="EM409" s="96"/>
      <c r="EN409" s="96"/>
      <c r="EO409" s="96"/>
      <c r="EP409" s="96"/>
      <c r="EQ409" s="96"/>
      <c r="ER409" s="96"/>
      <c r="ES409" s="96"/>
      <c r="ET409" s="96"/>
      <c r="EU409" s="96"/>
      <c r="EV409" s="96"/>
      <c r="EW409" s="96"/>
      <c r="EX409" s="96"/>
      <c r="EY409" s="96"/>
      <c r="EZ409" s="96"/>
      <c r="FA409" s="96"/>
      <c r="FB409" s="96"/>
      <c r="FC409" s="96"/>
      <c r="FD409" s="96"/>
      <c r="FE409" s="96"/>
      <c r="FF409" s="96"/>
      <c r="FG409" s="96"/>
      <c r="FH409" s="96"/>
      <c r="FI409" s="96"/>
      <c r="FJ409" s="96"/>
      <c r="FK409" s="96"/>
      <c r="FL409" s="96"/>
      <c r="FM409" s="96"/>
      <c r="FN409" s="96"/>
      <c r="FO409" s="96"/>
      <c r="FP409" s="96"/>
      <c r="FQ409" s="96"/>
      <c r="FR409" s="96"/>
      <c r="FS409" s="96"/>
      <c r="FT409" s="96"/>
      <c r="FU409" s="96"/>
      <c r="FV409" s="96"/>
      <c r="FW409" s="96"/>
      <c r="FX409" s="96"/>
      <c r="FY409" s="96"/>
      <c r="FZ409" s="96"/>
      <c r="GA409" s="96"/>
      <c r="GB409" s="96"/>
      <c r="GC409" s="96"/>
      <c r="GD409" s="96"/>
      <c r="GE409" s="96"/>
      <c r="GF409" s="96"/>
      <c r="GG409" s="96"/>
      <c r="GH409" s="96"/>
      <c r="GI409" s="96"/>
      <c r="GJ409" s="96"/>
      <c r="GK409" s="96"/>
      <c r="GL409" s="96"/>
      <c r="GM409" s="96"/>
      <c r="GN409" s="96"/>
      <c r="GO409" s="96"/>
      <c r="GP409" s="96"/>
    </row>
    <row r="410" spans="1:198" ht="14.25" customHeight="1">
      <c r="A410" s="349"/>
      <c r="B410" s="350"/>
      <c r="C410" s="445"/>
      <c r="D410" s="445"/>
      <c r="E410" s="353"/>
      <c r="F410" s="354"/>
      <c r="G410" s="471"/>
      <c r="H410" s="165"/>
      <c r="I410" s="183" t="s">
        <v>31</v>
      </c>
      <c r="J410" s="199"/>
      <c r="K410" s="199"/>
      <c r="L410" s="199"/>
      <c r="M410" s="199"/>
      <c r="N410" s="199"/>
      <c r="O410" s="199"/>
      <c r="P410" s="199"/>
      <c r="Q410" s="199"/>
      <c r="R410" s="199"/>
      <c r="S410" s="199"/>
      <c r="T410" s="199"/>
      <c r="U410" s="199"/>
      <c r="V410" s="199"/>
      <c r="W410" s="199"/>
      <c r="X410" s="356"/>
      <c r="Y410" s="40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96"/>
      <c r="CB410" s="96"/>
      <c r="CC410" s="96"/>
      <c r="CD410" s="96"/>
      <c r="CE410" s="96"/>
      <c r="CF410" s="96"/>
      <c r="CG410" s="96"/>
      <c r="CH410" s="96"/>
      <c r="CI410" s="96"/>
      <c r="CJ410" s="96"/>
      <c r="CK410" s="96"/>
      <c r="CL410" s="96"/>
      <c r="CM410" s="96"/>
      <c r="CN410" s="96"/>
      <c r="CO410" s="96"/>
      <c r="CP410" s="96"/>
      <c r="CQ410" s="96"/>
      <c r="CR410" s="96"/>
      <c r="CS410" s="96"/>
      <c r="CT410" s="96"/>
      <c r="CU410" s="96"/>
      <c r="CV410" s="96"/>
      <c r="CW410" s="96"/>
      <c r="CX410" s="96"/>
      <c r="CY410" s="96"/>
      <c r="CZ410" s="96"/>
      <c r="DA410" s="96"/>
      <c r="DB410" s="96"/>
      <c r="DC410" s="96"/>
      <c r="DD410" s="96"/>
      <c r="DE410" s="96"/>
      <c r="DF410" s="96"/>
      <c r="DG410" s="96"/>
      <c r="DH410" s="96"/>
      <c r="DI410" s="96"/>
      <c r="DJ410" s="96"/>
      <c r="DK410" s="96"/>
      <c r="DL410" s="96"/>
      <c r="DM410" s="96"/>
      <c r="DN410" s="96"/>
      <c r="DO410" s="96"/>
      <c r="DP410" s="96"/>
      <c r="DQ410" s="96"/>
      <c r="DR410" s="96"/>
      <c r="DS410" s="96"/>
      <c r="DT410" s="96"/>
      <c r="DU410" s="96"/>
      <c r="DV410" s="96"/>
      <c r="DW410" s="96"/>
      <c r="DX410" s="96"/>
      <c r="DY410" s="96"/>
      <c r="DZ410" s="96"/>
      <c r="EA410" s="96"/>
      <c r="EB410" s="96"/>
      <c r="EC410" s="96"/>
      <c r="ED410" s="96"/>
      <c r="EE410" s="96"/>
      <c r="EF410" s="96"/>
      <c r="EG410" s="96"/>
      <c r="EH410" s="96"/>
      <c r="EI410" s="96"/>
      <c r="EJ410" s="96"/>
      <c r="EK410" s="96"/>
      <c r="EL410" s="96"/>
      <c r="EM410" s="96"/>
      <c r="EN410" s="96"/>
      <c r="EO410" s="96"/>
      <c r="EP410" s="96"/>
      <c r="EQ410" s="96"/>
      <c r="ER410" s="96"/>
      <c r="ES410" s="96"/>
      <c r="ET410" s="96"/>
      <c r="EU410" s="96"/>
      <c r="EV410" s="96"/>
      <c r="EW410" s="96"/>
      <c r="EX410" s="96"/>
      <c r="EY410" s="96"/>
      <c r="EZ410" s="96"/>
      <c r="FA410" s="96"/>
      <c r="FB410" s="96"/>
      <c r="FC410" s="96"/>
      <c r="FD410" s="96"/>
      <c r="FE410" s="96"/>
      <c r="FF410" s="96"/>
      <c r="FG410" s="96"/>
      <c r="FH410" s="96"/>
      <c r="FI410" s="96"/>
      <c r="FJ410" s="96"/>
      <c r="FK410" s="96"/>
      <c r="FL410" s="96"/>
      <c r="FM410" s="96"/>
      <c r="FN410" s="96"/>
      <c r="FO410" s="96"/>
      <c r="FP410" s="96"/>
      <c r="FQ410" s="96"/>
      <c r="FR410" s="96"/>
      <c r="FS410" s="96"/>
      <c r="FT410" s="96"/>
      <c r="FU410" s="96"/>
      <c r="FV410" s="96"/>
      <c r="FW410" s="96"/>
      <c r="FX410" s="96"/>
      <c r="FY410" s="96"/>
      <c r="FZ410" s="96"/>
      <c r="GA410" s="96"/>
      <c r="GB410" s="96"/>
      <c r="GC410" s="96"/>
      <c r="GD410" s="96"/>
      <c r="GE410" s="96"/>
      <c r="GF410" s="96"/>
      <c r="GG410" s="96"/>
      <c r="GH410" s="96"/>
      <c r="GI410" s="96"/>
      <c r="GJ410" s="96"/>
      <c r="GK410" s="96"/>
      <c r="GL410" s="96"/>
      <c r="GM410" s="96"/>
      <c r="GN410" s="96"/>
      <c r="GO410" s="96"/>
      <c r="GP410" s="96"/>
    </row>
    <row r="411" spans="1:198" ht="14.25" customHeight="1">
      <c r="A411" s="349"/>
      <c r="B411" s="350"/>
      <c r="C411" s="445"/>
      <c r="D411" s="445"/>
      <c r="E411" s="353"/>
      <c r="F411" s="354"/>
      <c r="G411" s="471"/>
      <c r="H411" s="165"/>
      <c r="I411" s="183" t="s">
        <v>30</v>
      </c>
      <c r="J411" s="199"/>
      <c r="K411" s="199"/>
      <c r="L411" s="199"/>
      <c r="M411" s="199"/>
      <c r="N411" s="199"/>
      <c r="O411" s="199"/>
      <c r="P411" s="199"/>
      <c r="Q411" s="199"/>
      <c r="R411" s="199"/>
      <c r="S411" s="199"/>
      <c r="T411" s="199"/>
      <c r="U411" s="199"/>
      <c r="V411" s="199"/>
      <c r="W411" s="199"/>
      <c r="X411" s="356"/>
      <c r="Y411" s="40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96"/>
      <c r="CB411" s="96"/>
      <c r="CC411" s="96"/>
      <c r="CD411" s="96"/>
      <c r="CE411" s="96"/>
      <c r="CF411" s="96"/>
      <c r="CG411" s="96"/>
      <c r="CH411" s="96"/>
      <c r="CI411" s="96"/>
      <c r="CJ411" s="96"/>
      <c r="CK411" s="96"/>
      <c r="CL411" s="96"/>
      <c r="CM411" s="96"/>
      <c r="CN411" s="96"/>
      <c r="CO411" s="96"/>
      <c r="CP411" s="96"/>
      <c r="CQ411" s="96"/>
      <c r="CR411" s="96"/>
      <c r="CS411" s="96"/>
      <c r="CT411" s="96"/>
      <c r="CU411" s="96"/>
      <c r="CV411" s="96"/>
      <c r="CW411" s="96"/>
      <c r="CX411" s="96"/>
      <c r="CY411" s="96"/>
      <c r="CZ411" s="96"/>
      <c r="DA411" s="96"/>
      <c r="DB411" s="96"/>
      <c r="DC411" s="96"/>
      <c r="DD411" s="96"/>
      <c r="DE411" s="96"/>
      <c r="DF411" s="96"/>
      <c r="DG411" s="96"/>
      <c r="DH411" s="96"/>
      <c r="DI411" s="96"/>
      <c r="DJ411" s="96"/>
      <c r="DK411" s="96"/>
      <c r="DL411" s="96"/>
      <c r="DM411" s="96"/>
      <c r="DN411" s="96"/>
      <c r="DO411" s="96"/>
      <c r="DP411" s="96"/>
      <c r="DQ411" s="96"/>
      <c r="DR411" s="96"/>
      <c r="DS411" s="96"/>
      <c r="DT411" s="96"/>
      <c r="DU411" s="96"/>
      <c r="DV411" s="96"/>
      <c r="DW411" s="96"/>
      <c r="DX411" s="96"/>
      <c r="DY411" s="96"/>
      <c r="DZ411" s="96"/>
      <c r="EA411" s="96"/>
      <c r="EB411" s="96"/>
      <c r="EC411" s="96"/>
      <c r="ED411" s="96"/>
      <c r="EE411" s="96"/>
      <c r="EF411" s="96"/>
      <c r="EG411" s="96"/>
      <c r="EH411" s="96"/>
      <c r="EI411" s="96"/>
      <c r="EJ411" s="96"/>
      <c r="EK411" s="96"/>
      <c r="EL411" s="96"/>
      <c r="EM411" s="96"/>
      <c r="EN411" s="96"/>
      <c r="EO411" s="96"/>
      <c r="EP411" s="96"/>
      <c r="EQ411" s="96"/>
      <c r="ER411" s="96"/>
      <c r="ES411" s="96"/>
      <c r="ET411" s="96"/>
      <c r="EU411" s="96"/>
      <c r="EV411" s="96"/>
      <c r="EW411" s="96"/>
      <c r="EX411" s="96"/>
      <c r="EY411" s="96"/>
      <c r="EZ411" s="96"/>
      <c r="FA411" s="96"/>
      <c r="FB411" s="96"/>
      <c r="FC411" s="96"/>
      <c r="FD411" s="96"/>
      <c r="FE411" s="96"/>
      <c r="FF411" s="96"/>
      <c r="FG411" s="96"/>
      <c r="FH411" s="96"/>
      <c r="FI411" s="96"/>
      <c r="FJ411" s="96"/>
      <c r="FK411" s="96"/>
      <c r="FL411" s="96"/>
      <c r="FM411" s="96"/>
      <c r="FN411" s="96"/>
      <c r="FO411" s="96"/>
      <c r="FP411" s="96"/>
      <c r="FQ411" s="96"/>
      <c r="FR411" s="96"/>
      <c r="FS411" s="96"/>
      <c r="FT411" s="96"/>
      <c r="FU411" s="96"/>
      <c r="FV411" s="96"/>
      <c r="FW411" s="96"/>
      <c r="FX411" s="96"/>
      <c r="FY411" s="96"/>
      <c r="FZ411" s="96"/>
      <c r="GA411" s="96"/>
      <c r="GB411" s="96"/>
      <c r="GC411" s="96"/>
      <c r="GD411" s="96"/>
      <c r="GE411" s="96"/>
      <c r="GF411" s="96"/>
      <c r="GG411" s="96"/>
      <c r="GH411" s="96"/>
      <c r="GI411" s="96"/>
      <c r="GJ411" s="96"/>
      <c r="GK411" s="96"/>
      <c r="GL411" s="96"/>
      <c r="GM411" s="96"/>
      <c r="GN411" s="96"/>
      <c r="GO411" s="96"/>
      <c r="GP411" s="96"/>
    </row>
    <row r="412" spans="1:198" ht="14.25" customHeight="1">
      <c r="A412" s="349"/>
      <c r="B412" s="350"/>
      <c r="C412" s="445"/>
      <c r="D412" s="445"/>
      <c r="E412" s="353"/>
      <c r="F412" s="354"/>
      <c r="G412" s="471"/>
      <c r="H412" s="165"/>
      <c r="I412" s="183" t="s">
        <v>32</v>
      </c>
      <c r="J412" s="157"/>
      <c r="K412" s="199"/>
      <c r="L412" s="199"/>
      <c r="M412" s="199"/>
      <c r="N412" s="199"/>
      <c r="O412" s="199"/>
      <c r="P412" s="199"/>
      <c r="Q412" s="199"/>
      <c r="R412" s="199"/>
      <c r="S412" s="199"/>
      <c r="T412" s="199"/>
      <c r="U412" s="199"/>
      <c r="V412" s="199"/>
      <c r="W412" s="199"/>
      <c r="X412" s="356"/>
      <c r="Y412" s="40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96"/>
      <c r="CB412" s="96"/>
      <c r="CC412" s="96"/>
      <c r="CD412" s="96"/>
      <c r="CE412" s="96"/>
      <c r="CF412" s="96"/>
      <c r="CG412" s="96"/>
      <c r="CH412" s="96"/>
      <c r="CI412" s="96"/>
      <c r="CJ412" s="96"/>
      <c r="CK412" s="96"/>
      <c r="CL412" s="96"/>
      <c r="CM412" s="96"/>
      <c r="CN412" s="96"/>
      <c r="CO412" s="96"/>
      <c r="CP412" s="96"/>
      <c r="CQ412" s="96"/>
      <c r="CR412" s="96"/>
      <c r="CS412" s="96"/>
      <c r="CT412" s="96"/>
      <c r="CU412" s="96"/>
      <c r="CV412" s="96"/>
      <c r="CW412" s="96"/>
      <c r="CX412" s="96"/>
      <c r="CY412" s="96"/>
      <c r="CZ412" s="96"/>
      <c r="DA412" s="96"/>
      <c r="DB412" s="96"/>
      <c r="DC412" s="96"/>
      <c r="DD412" s="96"/>
      <c r="DE412" s="96"/>
      <c r="DF412" s="96"/>
      <c r="DG412" s="96"/>
      <c r="DH412" s="96"/>
      <c r="DI412" s="96"/>
      <c r="DJ412" s="96"/>
      <c r="DK412" s="96"/>
      <c r="DL412" s="96"/>
      <c r="DM412" s="96"/>
      <c r="DN412" s="96"/>
      <c r="DO412" s="96"/>
      <c r="DP412" s="96"/>
      <c r="DQ412" s="96"/>
      <c r="DR412" s="96"/>
      <c r="DS412" s="96"/>
      <c r="DT412" s="96"/>
      <c r="DU412" s="96"/>
      <c r="DV412" s="96"/>
      <c r="DW412" s="96"/>
      <c r="DX412" s="96"/>
      <c r="DY412" s="96"/>
      <c r="DZ412" s="96"/>
      <c r="EA412" s="96"/>
      <c r="EB412" s="96"/>
      <c r="EC412" s="96"/>
      <c r="ED412" s="96"/>
      <c r="EE412" s="96"/>
      <c r="EF412" s="96"/>
      <c r="EG412" s="96"/>
      <c r="EH412" s="96"/>
      <c r="EI412" s="96"/>
      <c r="EJ412" s="96"/>
      <c r="EK412" s="96"/>
      <c r="EL412" s="96"/>
      <c r="EM412" s="96"/>
      <c r="EN412" s="96"/>
      <c r="EO412" s="96"/>
      <c r="EP412" s="96"/>
      <c r="EQ412" s="96"/>
      <c r="ER412" s="96"/>
      <c r="ES412" s="96"/>
      <c r="ET412" s="96"/>
      <c r="EU412" s="96"/>
      <c r="EV412" s="96"/>
      <c r="EW412" s="96"/>
      <c r="EX412" s="96"/>
      <c r="EY412" s="96"/>
      <c r="EZ412" s="96"/>
      <c r="FA412" s="96"/>
      <c r="FB412" s="96"/>
      <c r="FC412" s="96"/>
      <c r="FD412" s="96"/>
      <c r="FE412" s="96"/>
      <c r="FF412" s="96"/>
      <c r="FG412" s="96"/>
      <c r="FH412" s="96"/>
      <c r="FI412" s="96"/>
      <c r="FJ412" s="96"/>
      <c r="FK412" s="96"/>
      <c r="FL412" s="96"/>
      <c r="FM412" s="96"/>
      <c r="FN412" s="96"/>
      <c r="FO412" s="96"/>
      <c r="FP412" s="96"/>
      <c r="FQ412" s="96"/>
      <c r="FR412" s="96"/>
      <c r="FS412" s="96"/>
      <c r="FT412" s="96"/>
      <c r="FU412" s="96"/>
      <c r="FV412" s="96"/>
      <c r="FW412" s="96"/>
      <c r="FX412" s="96"/>
      <c r="FY412" s="96"/>
      <c r="FZ412" s="96"/>
      <c r="GA412" s="96"/>
      <c r="GB412" s="96"/>
      <c r="GC412" s="96"/>
      <c r="GD412" s="96"/>
      <c r="GE412" s="96"/>
      <c r="GF412" s="96"/>
      <c r="GG412" s="96"/>
      <c r="GH412" s="96"/>
      <c r="GI412" s="96"/>
      <c r="GJ412" s="96"/>
      <c r="GK412" s="96"/>
      <c r="GL412" s="96"/>
      <c r="GM412" s="96"/>
      <c r="GN412" s="96"/>
      <c r="GO412" s="96"/>
      <c r="GP412" s="96"/>
    </row>
    <row r="413" spans="1:198" ht="9.75" customHeight="1">
      <c r="A413" s="349"/>
      <c r="B413" s="350"/>
      <c r="C413" s="445"/>
      <c r="D413" s="445"/>
      <c r="E413" s="353"/>
      <c r="F413" s="354"/>
      <c r="G413" s="471"/>
      <c r="H413" s="165"/>
      <c r="I413" s="191" t="s">
        <v>26</v>
      </c>
      <c r="J413" s="161">
        <f>SUM(J409:J412)</f>
        <v>69975</v>
      </c>
      <c r="K413" s="161">
        <f t="shared" ref="K413" si="123">SUM(K409:K412)</f>
        <v>0</v>
      </c>
      <c r="L413" s="161">
        <f t="shared" ref="L413" si="124">SUM(L409:L412)</f>
        <v>0</v>
      </c>
      <c r="M413" s="161">
        <f t="shared" ref="M413" si="125">SUM(M409:M412)</f>
        <v>0</v>
      </c>
      <c r="N413" s="161">
        <f>SUM(N409:N412)</f>
        <v>0</v>
      </c>
      <c r="O413" s="161">
        <f t="shared" ref="O413" si="126">SUM(O409:O412)</f>
        <v>400000</v>
      </c>
      <c r="P413" s="161">
        <f t="shared" ref="P413" si="127">SUM(P409:P412)</f>
        <v>500000</v>
      </c>
      <c r="Q413" s="161">
        <f>SUM(Q409:Q412)</f>
        <v>500000</v>
      </c>
      <c r="R413" s="161"/>
      <c r="S413" s="161"/>
      <c r="T413" s="161"/>
      <c r="U413" s="161"/>
      <c r="V413" s="161"/>
      <c r="W413" s="161"/>
      <c r="X413" s="356"/>
      <c r="Y413" s="40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96"/>
      <c r="CB413" s="96"/>
      <c r="CC413" s="96"/>
      <c r="CD413" s="96"/>
      <c r="CE413" s="96"/>
      <c r="CF413" s="96"/>
      <c r="CG413" s="96"/>
      <c r="CH413" s="96"/>
      <c r="CI413" s="96"/>
      <c r="CJ413" s="96"/>
      <c r="CK413" s="96"/>
      <c r="CL413" s="96"/>
      <c r="CM413" s="96"/>
      <c r="CN413" s="96"/>
      <c r="CO413" s="96"/>
      <c r="CP413" s="96"/>
      <c r="CQ413" s="96"/>
      <c r="CR413" s="96"/>
      <c r="CS413" s="96"/>
      <c r="CT413" s="96"/>
      <c r="CU413" s="96"/>
      <c r="CV413" s="96"/>
      <c r="CW413" s="96"/>
      <c r="CX413" s="96"/>
      <c r="CY413" s="96"/>
      <c r="CZ413" s="96"/>
      <c r="DA413" s="96"/>
      <c r="DB413" s="96"/>
      <c r="DC413" s="96"/>
      <c r="DD413" s="96"/>
      <c r="DE413" s="96"/>
      <c r="DF413" s="96"/>
      <c r="DG413" s="96"/>
      <c r="DH413" s="96"/>
      <c r="DI413" s="96"/>
      <c r="DJ413" s="96"/>
      <c r="DK413" s="96"/>
      <c r="DL413" s="96"/>
      <c r="DM413" s="96"/>
      <c r="DN413" s="96"/>
      <c r="DO413" s="96"/>
      <c r="DP413" s="96"/>
      <c r="DQ413" s="96"/>
      <c r="DR413" s="96"/>
      <c r="DS413" s="96"/>
      <c r="DT413" s="96"/>
      <c r="DU413" s="96"/>
      <c r="DV413" s="96"/>
      <c r="DW413" s="96"/>
      <c r="DX413" s="96"/>
      <c r="DY413" s="96"/>
      <c r="DZ413" s="96"/>
      <c r="EA413" s="96"/>
      <c r="EB413" s="96"/>
      <c r="EC413" s="96"/>
      <c r="ED413" s="96"/>
      <c r="EE413" s="96"/>
      <c r="EF413" s="96"/>
      <c r="EG413" s="96"/>
      <c r="EH413" s="96"/>
      <c r="EI413" s="96"/>
      <c r="EJ413" s="96"/>
      <c r="EK413" s="96"/>
      <c r="EL413" s="96"/>
      <c r="EM413" s="96"/>
      <c r="EN413" s="96"/>
      <c r="EO413" s="96"/>
      <c r="EP413" s="96"/>
      <c r="EQ413" s="96"/>
      <c r="ER413" s="96"/>
      <c r="ES413" s="96"/>
      <c r="ET413" s="96"/>
      <c r="EU413" s="96"/>
      <c r="EV413" s="96"/>
      <c r="EW413" s="96"/>
      <c r="EX413" s="96"/>
      <c r="EY413" s="96"/>
      <c r="EZ413" s="96"/>
      <c r="FA413" s="96"/>
      <c r="FB413" s="96"/>
      <c r="FC413" s="96"/>
      <c r="FD413" s="96"/>
      <c r="FE413" s="96"/>
      <c r="FF413" s="96"/>
      <c r="FG413" s="96"/>
      <c r="FH413" s="96"/>
      <c r="FI413" s="96"/>
      <c r="FJ413" s="96"/>
      <c r="FK413" s="96"/>
      <c r="FL413" s="96"/>
      <c r="FM413" s="96"/>
      <c r="FN413" s="96"/>
      <c r="FO413" s="96"/>
      <c r="FP413" s="96"/>
      <c r="FQ413" s="96"/>
      <c r="FR413" s="96"/>
      <c r="FS413" s="96"/>
      <c r="FT413" s="96"/>
      <c r="FU413" s="96"/>
      <c r="FV413" s="96"/>
      <c r="FW413" s="96"/>
      <c r="FX413" s="96"/>
      <c r="FY413" s="96"/>
      <c r="FZ413" s="96"/>
      <c r="GA413" s="96"/>
      <c r="GB413" s="96"/>
      <c r="GC413" s="96"/>
      <c r="GD413" s="96"/>
      <c r="GE413" s="96"/>
      <c r="GF413" s="96"/>
      <c r="GG413" s="96"/>
      <c r="GH413" s="96"/>
      <c r="GI413" s="96"/>
      <c r="GJ413" s="96"/>
      <c r="GK413" s="96"/>
      <c r="GL413" s="96"/>
      <c r="GM413" s="96"/>
      <c r="GN413" s="96"/>
      <c r="GO413" s="96"/>
      <c r="GP413" s="96"/>
    </row>
    <row r="414" spans="1:198" ht="13.5" customHeight="1">
      <c r="A414" s="349">
        <v>33</v>
      </c>
      <c r="B414" s="397" t="s">
        <v>222</v>
      </c>
      <c r="C414" s="351">
        <v>2021</v>
      </c>
      <c r="D414" s="491">
        <v>2031</v>
      </c>
      <c r="E414" s="353" t="s">
        <v>265</v>
      </c>
      <c r="F414" s="354">
        <f>139804+X414</f>
        <v>669804</v>
      </c>
      <c r="G414" s="383">
        <v>60016</v>
      </c>
      <c r="H414" s="154">
        <v>6050</v>
      </c>
      <c r="I414" s="163" t="s">
        <v>28</v>
      </c>
      <c r="J414" s="164">
        <v>55525</v>
      </c>
      <c r="K414" s="164">
        <v>165000</v>
      </c>
      <c r="L414" s="164"/>
      <c r="M414" s="164">
        <v>0</v>
      </c>
      <c r="N414" s="164">
        <v>30000</v>
      </c>
      <c r="O414" s="164"/>
      <c r="P414" s="157"/>
      <c r="Q414" s="157"/>
      <c r="R414" s="164">
        <v>0</v>
      </c>
      <c r="S414" s="164">
        <v>250000</v>
      </c>
      <c r="T414" s="164">
        <v>250000</v>
      </c>
      <c r="U414" s="157"/>
      <c r="V414" s="157"/>
      <c r="W414" s="157"/>
      <c r="X414" s="356">
        <f>SUM(L418:W418)</f>
        <v>530000</v>
      </c>
      <c r="Y414" s="141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96"/>
      <c r="CB414" s="96"/>
      <c r="CC414" s="96"/>
      <c r="CD414" s="96"/>
      <c r="CE414" s="96"/>
      <c r="CF414" s="96"/>
      <c r="CG414" s="96"/>
      <c r="CH414" s="96"/>
      <c r="CI414" s="96"/>
      <c r="CJ414" s="96"/>
      <c r="CK414" s="96"/>
      <c r="CL414" s="96"/>
      <c r="CM414" s="96"/>
      <c r="CN414" s="96"/>
      <c r="CO414" s="96"/>
      <c r="CP414" s="96"/>
      <c r="CQ414" s="96"/>
      <c r="CR414" s="96"/>
      <c r="CS414" s="96"/>
      <c r="CT414" s="96"/>
      <c r="CU414" s="96"/>
      <c r="CV414" s="96"/>
      <c r="CW414" s="96"/>
      <c r="CX414" s="96"/>
      <c r="CY414" s="96"/>
      <c r="CZ414" s="96"/>
      <c r="DA414" s="96"/>
      <c r="DB414" s="96"/>
      <c r="DC414" s="96"/>
      <c r="DD414" s="96"/>
      <c r="DE414" s="96"/>
      <c r="DF414" s="96"/>
      <c r="DG414" s="96"/>
      <c r="DH414" s="96"/>
      <c r="DI414" s="96"/>
      <c r="DJ414" s="96"/>
      <c r="DK414" s="96"/>
      <c r="DL414" s="96"/>
      <c r="DM414" s="96"/>
      <c r="DN414" s="96"/>
      <c r="DO414" s="96"/>
      <c r="DP414" s="96"/>
      <c r="DQ414" s="96"/>
      <c r="DR414" s="96"/>
      <c r="DS414" s="96"/>
      <c r="DT414" s="96"/>
      <c r="DU414" s="96"/>
      <c r="DV414" s="96"/>
      <c r="DW414" s="96"/>
      <c r="DX414" s="96"/>
      <c r="DY414" s="96"/>
      <c r="DZ414" s="96"/>
      <c r="EA414" s="96"/>
      <c r="EB414" s="96"/>
      <c r="EC414" s="96"/>
      <c r="ED414" s="96"/>
      <c r="EE414" s="96"/>
      <c r="EF414" s="96"/>
      <c r="EG414" s="96"/>
      <c r="EH414" s="96"/>
      <c r="EI414" s="96"/>
      <c r="EJ414" s="96"/>
      <c r="EK414" s="96"/>
      <c r="EL414" s="96"/>
      <c r="EM414" s="96"/>
      <c r="EN414" s="96"/>
      <c r="EO414" s="96"/>
      <c r="EP414" s="96"/>
      <c r="EQ414" s="96"/>
      <c r="ER414" s="96"/>
      <c r="ES414" s="96"/>
      <c r="ET414" s="96"/>
      <c r="EU414" s="96"/>
      <c r="EV414" s="96"/>
      <c r="EW414" s="96"/>
      <c r="EX414" s="96"/>
      <c r="EY414" s="96"/>
      <c r="EZ414" s="96"/>
      <c r="FA414" s="96"/>
      <c r="FB414" s="96"/>
      <c r="FC414" s="96"/>
      <c r="FD414" s="96"/>
      <c r="FE414" s="96"/>
      <c r="FF414" s="96"/>
      <c r="FG414" s="96"/>
      <c r="FH414" s="96"/>
      <c r="FI414" s="96"/>
      <c r="FJ414" s="96"/>
      <c r="FK414" s="96"/>
      <c r="FL414" s="96"/>
      <c r="FM414" s="96"/>
      <c r="FN414" s="96"/>
      <c r="FO414" s="96"/>
      <c r="FP414" s="96"/>
      <c r="FQ414" s="96"/>
      <c r="FR414" s="96"/>
      <c r="FS414" s="96"/>
      <c r="FT414" s="96"/>
      <c r="FU414" s="96"/>
      <c r="FV414" s="96"/>
      <c r="FW414" s="96"/>
      <c r="FX414" s="96"/>
      <c r="FY414" s="96"/>
      <c r="FZ414" s="96"/>
      <c r="GA414" s="96"/>
      <c r="GB414" s="96"/>
      <c r="GC414" s="96"/>
      <c r="GD414" s="96"/>
      <c r="GE414" s="96"/>
      <c r="GF414" s="96"/>
      <c r="GG414" s="96"/>
      <c r="GH414" s="96"/>
      <c r="GI414" s="96"/>
      <c r="GJ414" s="96"/>
      <c r="GK414" s="96"/>
      <c r="GL414" s="96"/>
      <c r="GM414" s="96"/>
      <c r="GN414" s="96"/>
      <c r="GO414" s="96"/>
      <c r="GP414" s="96"/>
    </row>
    <row r="415" spans="1:198" ht="13.5" customHeight="1">
      <c r="A415" s="349"/>
      <c r="B415" s="397"/>
      <c r="C415" s="351"/>
      <c r="D415" s="491"/>
      <c r="E415" s="353"/>
      <c r="F415" s="354"/>
      <c r="G415" s="383"/>
      <c r="H415" s="170"/>
      <c r="I415" s="155" t="s">
        <v>31</v>
      </c>
      <c r="J415" s="164"/>
      <c r="K415" s="156"/>
      <c r="L415" s="187"/>
      <c r="M415" s="187"/>
      <c r="N415" s="187"/>
      <c r="O415" s="187"/>
      <c r="P415" s="187"/>
      <c r="Q415" s="187"/>
      <c r="R415" s="187"/>
      <c r="S415" s="187"/>
      <c r="T415" s="187"/>
      <c r="U415" s="187"/>
      <c r="V415" s="187"/>
      <c r="W415" s="187"/>
      <c r="X415" s="356"/>
      <c r="Y415" s="40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96"/>
      <c r="CB415" s="96"/>
      <c r="CC415" s="96"/>
      <c r="CD415" s="96"/>
      <c r="CE415" s="96"/>
      <c r="CF415" s="96"/>
      <c r="CG415" s="96"/>
      <c r="CH415" s="96"/>
      <c r="CI415" s="96"/>
      <c r="CJ415" s="96"/>
      <c r="CK415" s="96"/>
      <c r="CL415" s="96"/>
      <c r="CM415" s="96"/>
      <c r="CN415" s="96"/>
      <c r="CO415" s="96"/>
      <c r="CP415" s="96"/>
      <c r="CQ415" s="96"/>
      <c r="CR415" s="96"/>
      <c r="CS415" s="96"/>
      <c r="CT415" s="96"/>
      <c r="CU415" s="96"/>
      <c r="CV415" s="96"/>
      <c r="CW415" s="96"/>
      <c r="CX415" s="96"/>
      <c r="CY415" s="96"/>
      <c r="CZ415" s="96"/>
      <c r="DA415" s="96"/>
      <c r="DB415" s="96"/>
      <c r="DC415" s="96"/>
      <c r="DD415" s="96"/>
      <c r="DE415" s="96"/>
      <c r="DF415" s="96"/>
      <c r="DG415" s="96"/>
      <c r="DH415" s="96"/>
      <c r="DI415" s="96"/>
      <c r="DJ415" s="96"/>
      <c r="DK415" s="96"/>
      <c r="DL415" s="96"/>
      <c r="DM415" s="96"/>
      <c r="DN415" s="96"/>
      <c r="DO415" s="96"/>
      <c r="DP415" s="96"/>
      <c r="DQ415" s="96"/>
      <c r="DR415" s="96"/>
      <c r="DS415" s="96"/>
      <c r="DT415" s="96"/>
      <c r="DU415" s="96"/>
      <c r="DV415" s="96"/>
      <c r="DW415" s="96"/>
      <c r="DX415" s="96"/>
      <c r="DY415" s="96"/>
      <c r="DZ415" s="96"/>
      <c r="EA415" s="96"/>
      <c r="EB415" s="96"/>
      <c r="EC415" s="96"/>
      <c r="ED415" s="96"/>
      <c r="EE415" s="96"/>
      <c r="EF415" s="96"/>
      <c r="EG415" s="96"/>
      <c r="EH415" s="96"/>
      <c r="EI415" s="96"/>
      <c r="EJ415" s="96"/>
      <c r="EK415" s="96"/>
      <c r="EL415" s="96"/>
      <c r="EM415" s="96"/>
      <c r="EN415" s="96"/>
      <c r="EO415" s="96"/>
      <c r="EP415" s="96"/>
      <c r="EQ415" s="96"/>
      <c r="ER415" s="96"/>
      <c r="ES415" s="96"/>
      <c r="ET415" s="96"/>
      <c r="EU415" s="96"/>
      <c r="EV415" s="96"/>
      <c r="EW415" s="96"/>
      <c r="EX415" s="96"/>
      <c r="EY415" s="96"/>
      <c r="EZ415" s="96"/>
      <c r="FA415" s="96"/>
      <c r="FB415" s="96"/>
      <c r="FC415" s="96"/>
      <c r="FD415" s="96"/>
      <c r="FE415" s="96"/>
      <c r="FF415" s="96"/>
      <c r="FG415" s="96"/>
      <c r="FH415" s="96"/>
      <c r="FI415" s="96"/>
      <c r="FJ415" s="96"/>
      <c r="FK415" s="96"/>
      <c r="FL415" s="96"/>
      <c r="FM415" s="96"/>
      <c r="FN415" s="96"/>
      <c r="FO415" s="96"/>
      <c r="FP415" s="96"/>
      <c r="FQ415" s="96"/>
      <c r="FR415" s="96"/>
      <c r="FS415" s="96"/>
      <c r="FT415" s="96"/>
      <c r="FU415" s="96"/>
      <c r="FV415" s="96"/>
      <c r="FW415" s="96"/>
      <c r="FX415" s="96"/>
      <c r="FY415" s="96"/>
      <c r="FZ415" s="96"/>
      <c r="GA415" s="96"/>
      <c r="GB415" s="96"/>
      <c r="GC415" s="96"/>
      <c r="GD415" s="96"/>
      <c r="GE415" s="96"/>
      <c r="GF415" s="96"/>
      <c r="GG415" s="96"/>
      <c r="GH415" s="96"/>
      <c r="GI415" s="96"/>
      <c r="GJ415" s="96"/>
      <c r="GK415" s="96"/>
      <c r="GL415" s="96"/>
      <c r="GM415" s="96"/>
      <c r="GN415" s="96"/>
      <c r="GO415" s="96"/>
      <c r="GP415" s="96"/>
    </row>
    <row r="416" spans="1:198" ht="13.5" customHeight="1">
      <c r="A416" s="349"/>
      <c r="B416" s="397"/>
      <c r="C416" s="351"/>
      <c r="D416" s="491"/>
      <c r="E416" s="353"/>
      <c r="F416" s="354"/>
      <c r="G416" s="383"/>
      <c r="H416" s="170"/>
      <c r="I416" s="155" t="s">
        <v>30</v>
      </c>
      <c r="J416" s="164"/>
      <c r="K416" s="156"/>
      <c r="L416" s="187"/>
      <c r="M416" s="187"/>
      <c r="N416" s="187"/>
      <c r="O416" s="187"/>
      <c r="P416" s="187"/>
      <c r="Q416" s="187"/>
      <c r="R416" s="187"/>
      <c r="S416" s="187"/>
      <c r="T416" s="187"/>
      <c r="U416" s="187"/>
      <c r="V416" s="187"/>
      <c r="W416" s="187"/>
      <c r="X416" s="356"/>
      <c r="Y416" s="40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96"/>
      <c r="CB416" s="96"/>
      <c r="CC416" s="96"/>
      <c r="CD416" s="96"/>
      <c r="CE416" s="96"/>
      <c r="CF416" s="96"/>
      <c r="CG416" s="96"/>
      <c r="CH416" s="96"/>
      <c r="CI416" s="96"/>
      <c r="CJ416" s="96"/>
      <c r="CK416" s="96"/>
      <c r="CL416" s="96"/>
      <c r="CM416" s="96"/>
      <c r="CN416" s="96"/>
      <c r="CO416" s="96"/>
      <c r="CP416" s="96"/>
      <c r="CQ416" s="96"/>
      <c r="CR416" s="96"/>
      <c r="CS416" s="96"/>
      <c r="CT416" s="96"/>
      <c r="CU416" s="96"/>
      <c r="CV416" s="96"/>
      <c r="CW416" s="96"/>
      <c r="CX416" s="96"/>
      <c r="CY416" s="96"/>
      <c r="CZ416" s="96"/>
      <c r="DA416" s="96"/>
      <c r="DB416" s="96"/>
      <c r="DC416" s="96"/>
      <c r="DD416" s="96"/>
      <c r="DE416" s="96"/>
      <c r="DF416" s="96"/>
      <c r="DG416" s="96"/>
      <c r="DH416" s="96"/>
      <c r="DI416" s="96"/>
      <c r="DJ416" s="96"/>
      <c r="DK416" s="96"/>
      <c r="DL416" s="96"/>
      <c r="DM416" s="96"/>
      <c r="DN416" s="96"/>
      <c r="DO416" s="96"/>
      <c r="DP416" s="96"/>
      <c r="DQ416" s="96"/>
      <c r="DR416" s="96"/>
      <c r="DS416" s="96"/>
      <c r="DT416" s="96"/>
      <c r="DU416" s="96"/>
      <c r="DV416" s="96"/>
      <c r="DW416" s="96"/>
      <c r="DX416" s="96"/>
      <c r="DY416" s="96"/>
      <c r="DZ416" s="96"/>
      <c r="EA416" s="96"/>
      <c r="EB416" s="96"/>
      <c r="EC416" s="96"/>
      <c r="ED416" s="96"/>
      <c r="EE416" s="96"/>
      <c r="EF416" s="96"/>
      <c r="EG416" s="96"/>
      <c r="EH416" s="96"/>
      <c r="EI416" s="96"/>
      <c r="EJ416" s="96"/>
      <c r="EK416" s="96"/>
      <c r="EL416" s="96"/>
      <c r="EM416" s="96"/>
      <c r="EN416" s="96"/>
      <c r="EO416" s="96"/>
      <c r="EP416" s="96"/>
      <c r="EQ416" s="96"/>
      <c r="ER416" s="96"/>
      <c r="ES416" s="96"/>
      <c r="ET416" s="96"/>
      <c r="EU416" s="96"/>
      <c r="EV416" s="96"/>
      <c r="EW416" s="96"/>
      <c r="EX416" s="96"/>
      <c r="EY416" s="96"/>
      <c r="EZ416" s="96"/>
      <c r="FA416" s="96"/>
      <c r="FB416" s="96"/>
      <c r="FC416" s="96"/>
      <c r="FD416" s="96"/>
      <c r="FE416" s="96"/>
      <c r="FF416" s="96"/>
      <c r="FG416" s="96"/>
      <c r="FH416" s="96"/>
      <c r="FI416" s="96"/>
      <c r="FJ416" s="96"/>
      <c r="FK416" s="96"/>
      <c r="FL416" s="96"/>
      <c r="FM416" s="96"/>
      <c r="FN416" s="96"/>
      <c r="FO416" s="96"/>
      <c r="FP416" s="96"/>
      <c r="FQ416" s="96"/>
      <c r="FR416" s="96"/>
      <c r="FS416" s="96"/>
      <c r="FT416" s="96"/>
      <c r="FU416" s="96"/>
      <c r="FV416" s="96"/>
      <c r="FW416" s="96"/>
      <c r="FX416" s="96"/>
      <c r="FY416" s="96"/>
      <c r="FZ416" s="96"/>
      <c r="GA416" s="96"/>
      <c r="GB416" s="96"/>
      <c r="GC416" s="96"/>
      <c r="GD416" s="96"/>
      <c r="GE416" s="96"/>
      <c r="GF416" s="96"/>
      <c r="GG416" s="96"/>
      <c r="GH416" s="96"/>
      <c r="GI416" s="96"/>
      <c r="GJ416" s="96"/>
      <c r="GK416" s="96"/>
      <c r="GL416" s="96"/>
      <c r="GM416" s="96"/>
      <c r="GN416" s="96"/>
      <c r="GO416" s="96"/>
      <c r="GP416" s="96"/>
    </row>
    <row r="417" spans="1:198" ht="13.5" customHeight="1">
      <c r="A417" s="349"/>
      <c r="B417" s="397"/>
      <c r="C417" s="351"/>
      <c r="D417" s="491"/>
      <c r="E417" s="353"/>
      <c r="F417" s="354"/>
      <c r="G417" s="383"/>
      <c r="H417" s="170"/>
      <c r="I417" s="155" t="s">
        <v>92</v>
      </c>
      <c r="J417" s="164">
        <v>10000</v>
      </c>
      <c r="K417" s="156">
        <v>15000</v>
      </c>
      <c r="L417" s="156"/>
      <c r="M417" s="187"/>
      <c r="N417" s="187"/>
      <c r="O417" s="187"/>
      <c r="P417" s="187"/>
      <c r="Q417" s="187"/>
      <c r="R417" s="187"/>
      <c r="S417" s="187"/>
      <c r="T417" s="187"/>
      <c r="U417" s="187"/>
      <c r="V417" s="187"/>
      <c r="W417" s="187"/>
      <c r="X417" s="356"/>
      <c r="Y417" s="40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6"/>
      <c r="CS417" s="96"/>
      <c r="CT417" s="96"/>
      <c r="CU417" s="96"/>
      <c r="CV417" s="96"/>
      <c r="CW417" s="96"/>
      <c r="CX417" s="96"/>
      <c r="CY417" s="96"/>
      <c r="CZ417" s="96"/>
      <c r="DA417" s="96"/>
      <c r="DB417" s="96"/>
      <c r="DC417" s="96"/>
      <c r="DD417" s="96"/>
      <c r="DE417" s="96"/>
      <c r="DF417" s="96"/>
      <c r="DG417" s="96"/>
      <c r="DH417" s="96"/>
      <c r="DI417" s="96"/>
      <c r="DJ417" s="96"/>
      <c r="DK417" s="96"/>
      <c r="DL417" s="96"/>
      <c r="DM417" s="96"/>
      <c r="DN417" s="96"/>
      <c r="DO417" s="96"/>
      <c r="DP417" s="96"/>
      <c r="DQ417" s="96"/>
      <c r="DR417" s="96"/>
      <c r="DS417" s="96"/>
      <c r="DT417" s="96"/>
      <c r="DU417" s="96"/>
      <c r="DV417" s="96"/>
      <c r="DW417" s="96"/>
      <c r="DX417" s="96"/>
      <c r="DY417" s="96"/>
      <c r="DZ417" s="96"/>
      <c r="EA417" s="96"/>
      <c r="EB417" s="96"/>
      <c r="EC417" s="96"/>
      <c r="ED417" s="96"/>
      <c r="EE417" s="96"/>
      <c r="EF417" s="96"/>
      <c r="EG417" s="96"/>
      <c r="EH417" s="96"/>
      <c r="EI417" s="96"/>
      <c r="EJ417" s="96"/>
      <c r="EK417" s="96"/>
      <c r="EL417" s="96"/>
      <c r="EM417" s="96"/>
      <c r="EN417" s="96"/>
      <c r="EO417" s="96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6"/>
      <c r="FL417" s="96"/>
      <c r="FM417" s="96"/>
      <c r="FN417" s="96"/>
      <c r="FO417" s="96"/>
      <c r="FP417" s="96"/>
      <c r="FQ417" s="96"/>
      <c r="FR417" s="96"/>
      <c r="FS417" s="96"/>
      <c r="FT417" s="96"/>
      <c r="FU417" s="96"/>
      <c r="FV417" s="96"/>
      <c r="FW417" s="96"/>
      <c r="FX417" s="96"/>
      <c r="FY417" s="96"/>
      <c r="FZ417" s="96"/>
      <c r="GA417" s="96"/>
      <c r="GB417" s="96"/>
      <c r="GC417" s="96"/>
      <c r="GD417" s="96"/>
      <c r="GE417" s="96"/>
      <c r="GF417" s="96"/>
      <c r="GG417" s="96"/>
      <c r="GH417" s="96"/>
      <c r="GI417" s="96"/>
      <c r="GJ417" s="96"/>
      <c r="GK417" s="96"/>
      <c r="GL417" s="96"/>
      <c r="GM417" s="96"/>
      <c r="GN417" s="96"/>
      <c r="GO417" s="96"/>
      <c r="GP417" s="96"/>
    </row>
    <row r="418" spans="1:198" ht="8.25" customHeight="1">
      <c r="A418" s="349"/>
      <c r="B418" s="397"/>
      <c r="C418" s="351"/>
      <c r="D418" s="491"/>
      <c r="E418" s="353"/>
      <c r="F418" s="354"/>
      <c r="G418" s="383"/>
      <c r="H418" s="170"/>
      <c r="I418" s="160" t="s">
        <v>26</v>
      </c>
      <c r="J418" s="161">
        <f>SUM(J414:J417)</f>
        <v>65525</v>
      </c>
      <c r="K418" s="162">
        <f t="shared" ref="K418:U418" si="128">SUM(K414:K417)</f>
        <v>180000</v>
      </c>
      <c r="L418" s="162">
        <f t="shared" si="128"/>
        <v>0</v>
      </c>
      <c r="M418" s="162">
        <f t="shared" si="128"/>
        <v>0</v>
      </c>
      <c r="N418" s="162">
        <f t="shared" si="128"/>
        <v>30000</v>
      </c>
      <c r="O418" s="162">
        <f t="shared" si="128"/>
        <v>0</v>
      </c>
      <c r="P418" s="162">
        <f t="shared" si="128"/>
        <v>0</v>
      </c>
      <c r="Q418" s="162">
        <f t="shared" si="128"/>
        <v>0</v>
      </c>
      <c r="R418" s="162">
        <f t="shared" si="128"/>
        <v>0</v>
      </c>
      <c r="S418" s="162">
        <f t="shared" si="128"/>
        <v>250000</v>
      </c>
      <c r="T418" s="162">
        <f t="shared" si="128"/>
        <v>250000</v>
      </c>
      <c r="U418" s="162">
        <f t="shared" si="128"/>
        <v>0</v>
      </c>
      <c r="V418" s="162"/>
      <c r="W418" s="162"/>
      <c r="X418" s="356"/>
      <c r="Y418" s="40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6"/>
      <c r="CS418" s="96"/>
      <c r="CT418" s="96"/>
      <c r="CU418" s="96"/>
      <c r="CV418" s="96"/>
      <c r="CW418" s="96"/>
      <c r="CX418" s="96"/>
      <c r="CY418" s="96"/>
      <c r="CZ418" s="96"/>
      <c r="DA418" s="96"/>
      <c r="DB418" s="96"/>
      <c r="DC418" s="96"/>
      <c r="DD418" s="96"/>
      <c r="DE418" s="96"/>
      <c r="DF418" s="96"/>
      <c r="DG418" s="96"/>
      <c r="DH418" s="96"/>
      <c r="DI418" s="96"/>
      <c r="DJ418" s="96"/>
      <c r="DK418" s="96"/>
      <c r="DL418" s="96"/>
      <c r="DM418" s="96"/>
      <c r="DN418" s="96"/>
      <c r="DO418" s="96"/>
      <c r="DP418" s="96"/>
      <c r="DQ418" s="96"/>
      <c r="DR418" s="96"/>
      <c r="DS418" s="96"/>
      <c r="DT418" s="96"/>
      <c r="DU418" s="96"/>
      <c r="DV418" s="96"/>
      <c r="DW418" s="96"/>
      <c r="DX418" s="96"/>
      <c r="DY418" s="96"/>
      <c r="DZ418" s="96"/>
      <c r="EA418" s="96"/>
      <c r="EB418" s="96"/>
      <c r="EC418" s="96"/>
      <c r="ED418" s="96"/>
      <c r="EE418" s="96"/>
      <c r="EF418" s="96"/>
      <c r="EG418" s="96"/>
      <c r="EH418" s="96"/>
      <c r="EI418" s="96"/>
      <c r="EJ418" s="96"/>
      <c r="EK418" s="96"/>
      <c r="EL418" s="96"/>
      <c r="EM418" s="96"/>
      <c r="EN418" s="96"/>
      <c r="EO418" s="96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6"/>
      <c r="FL418" s="96"/>
      <c r="FM418" s="96"/>
      <c r="FN418" s="96"/>
      <c r="FO418" s="96"/>
      <c r="FP418" s="96"/>
      <c r="FQ418" s="96"/>
      <c r="FR418" s="96"/>
      <c r="FS418" s="96"/>
      <c r="FT418" s="96"/>
      <c r="FU418" s="96"/>
      <c r="FV418" s="96"/>
      <c r="FW418" s="96"/>
      <c r="FX418" s="96"/>
      <c r="FY418" s="96"/>
      <c r="FZ418" s="96"/>
      <c r="GA418" s="96"/>
      <c r="GB418" s="96"/>
      <c r="GC418" s="96"/>
      <c r="GD418" s="96"/>
      <c r="GE418" s="96"/>
      <c r="GF418" s="96"/>
      <c r="GG418" s="96"/>
      <c r="GH418" s="96"/>
      <c r="GI418" s="96"/>
      <c r="GJ418" s="96"/>
      <c r="GK418" s="96"/>
      <c r="GL418" s="96"/>
      <c r="GM418" s="96"/>
      <c r="GN418" s="96"/>
      <c r="GO418" s="96"/>
      <c r="GP418" s="96"/>
    </row>
    <row r="419" spans="1:198" ht="15" hidden="1" customHeight="1">
      <c r="A419" s="349"/>
      <c r="B419" s="489" t="s">
        <v>100</v>
      </c>
      <c r="C419" s="466">
        <v>2015</v>
      </c>
      <c r="D419" s="490">
        <v>2019</v>
      </c>
      <c r="E419" s="381" t="s">
        <v>27</v>
      </c>
      <c r="F419" s="597"/>
      <c r="G419" s="386">
        <v>60016</v>
      </c>
      <c r="H419" s="91">
        <v>6050</v>
      </c>
      <c r="I419" s="114" t="s">
        <v>28</v>
      </c>
      <c r="J419" s="100">
        <v>46094</v>
      </c>
      <c r="K419" s="98"/>
      <c r="L419" s="98"/>
      <c r="M419" s="98"/>
      <c r="N419" s="98"/>
      <c r="O419" s="98"/>
      <c r="P419" s="98"/>
      <c r="Q419" s="98"/>
      <c r="R419" s="98"/>
      <c r="S419" s="98"/>
      <c r="T419" s="98"/>
      <c r="U419" s="98"/>
      <c r="V419" s="98"/>
      <c r="W419" s="98"/>
      <c r="X419" s="405">
        <f t="shared" ref="X419" si="129">SUM(L423:W423)</f>
        <v>0</v>
      </c>
      <c r="Y419" s="40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6"/>
      <c r="CS419" s="96"/>
      <c r="CT419" s="96"/>
      <c r="CU419" s="96"/>
      <c r="CV419" s="96"/>
      <c r="CW419" s="96"/>
      <c r="CX419" s="96"/>
      <c r="CY419" s="96"/>
      <c r="CZ419" s="96"/>
      <c r="DA419" s="96"/>
      <c r="DB419" s="96"/>
      <c r="DC419" s="96"/>
      <c r="DD419" s="96"/>
      <c r="DE419" s="96"/>
      <c r="DF419" s="96"/>
      <c r="DG419" s="96"/>
      <c r="DH419" s="96"/>
      <c r="DI419" s="96"/>
      <c r="DJ419" s="96"/>
      <c r="DK419" s="96"/>
      <c r="DL419" s="96"/>
      <c r="DM419" s="96"/>
      <c r="DN419" s="96"/>
      <c r="DO419" s="96"/>
      <c r="DP419" s="96"/>
      <c r="DQ419" s="96"/>
      <c r="DR419" s="96"/>
      <c r="DS419" s="96"/>
      <c r="DT419" s="96"/>
      <c r="DU419" s="96"/>
      <c r="DV419" s="96"/>
      <c r="DW419" s="96"/>
      <c r="DX419" s="96"/>
      <c r="DY419" s="96"/>
      <c r="DZ419" s="96"/>
      <c r="EA419" s="96"/>
      <c r="EB419" s="96"/>
      <c r="EC419" s="96"/>
      <c r="ED419" s="96"/>
      <c r="EE419" s="96"/>
      <c r="EF419" s="96"/>
      <c r="EG419" s="96"/>
      <c r="EH419" s="96"/>
      <c r="EI419" s="96"/>
      <c r="EJ419" s="96"/>
      <c r="EK419" s="96"/>
      <c r="EL419" s="96"/>
      <c r="EM419" s="96"/>
      <c r="EN419" s="96"/>
      <c r="EO419" s="96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6"/>
      <c r="FL419" s="96"/>
      <c r="FM419" s="96"/>
      <c r="FN419" s="96"/>
      <c r="FO419" s="96"/>
      <c r="FP419" s="96"/>
      <c r="FQ419" s="96"/>
      <c r="FR419" s="96"/>
      <c r="FS419" s="96"/>
      <c r="FT419" s="96"/>
      <c r="FU419" s="96"/>
      <c r="FV419" s="96"/>
      <c r="FW419" s="96"/>
      <c r="FX419" s="96"/>
      <c r="FY419" s="96"/>
      <c r="FZ419" s="96"/>
      <c r="GA419" s="96"/>
      <c r="GB419" s="96"/>
      <c r="GC419" s="96"/>
      <c r="GD419" s="96"/>
      <c r="GE419" s="96"/>
      <c r="GF419" s="96"/>
      <c r="GG419" s="96"/>
      <c r="GH419" s="96"/>
      <c r="GI419" s="96"/>
      <c r="GJ419" s="96"/>
      <c r="GK419" s="96"/>
      <c r="GL419" s="96"/>
      <c r="GM419" s="96"/>
      <c r="GN419" s="96"/>
      <c r="GO419" s="96"/>
      <c r="GP419" s="96"/>
    </row>
    <row r="420" spans="1:198" ht="15" hidden="1" customHeight="1">
      <c r="A420" s="349"/>
      <c r="B420" s="489"/>
      <c r="C420" s="466"/>
      <c r="D420" s="490"/>
      <c r="E420" s="381"/>
      <c r="F420" s="597"/>
      <c r="G420" s="386"/>
      <c r="H420" s="91"/>
      <c r="I420" s="92" t="s">
        <v>31</v>
      </c>
      <c r="J420" s="98"/>
      <c r="K420" s="98"/>
      <c r="L420" s="98"/>
      <c r="M420" s="98"/>
      <c r="N420" s="98"/>
      <c r="O420" s="98"/>
      <c r="P420" s="98"/>
      <c r="Q420" s="98"/>
      <c r="R420" s="98"/>
      <c r="S420" s="98"/>
      <c r="T420" s="98"/>
      <c r="U420" s="98"/>
      <c r="V420" s="98"/>
      <c r="W420" s="98"/>
      <c r="X420" s="405"/>
      <c r="Y420" s="40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6"/>
      <c r="CS420" s="96"/>
      <c r="CT420" s="96"/>
      <c r="CU420" s="96"/>
      <c r="CV420" s="96"/>
      <c r="CW420" s="96"/>
      <c r="CX420" s="96"/>
      <c r="CY420" s="96"/>
      <c r="CZ420" s="96"/>
      <c r="DA420" s="96"/>
      <c r="DB420" s="96"/>
      <c r="DC420" s="96"/>
      <c r="DD420" s="96"/>
      <c r="DE420" s="96"/>
      <c r="DF420" s="96"/>
      <c r="DG420" s="96"/>
      <c r="DH420" s="96"/>
      <c r="DI420" s="96"/>
      <c r="DJ420" s="96"/>
      <c r="DK420" s="96"/>
      <c r="DL420" s="96"/>
      <c r="DM420" s="96"/>
      <c r="DN420" s="96"/>
      <c r="DO420" s="96"/>
      <c r="DP420" s="96"/>
      <c r="DQ420" s="96"/>
      <c r="DR420" s="96"/>
      <c r="DS420" s="96"/>
      <c r="DT420" s="96"/>
      <c r="DU420" s="96"/>
      <c r="DV420" s="96"/>
      <c r="DW420" s="96"/>
      <c r="DX420" s="96"/>
      <c r="DY420" s="96"/>
      <c r="DZ420" s="96"/>
      <c r="EA420" s="96"/>
      <c r="EB420" s="96"/>
      <c r="EC420" s="96"/>
      <c r="ED420" s="96"/>
      <c r="EE420" s="96"/>
      <c r="EF420" s="96"/>
      <c r="EG420" s="96"/>
      <c r="EH420" s="96"/>
      <c r="EI420" s="96"/>
      <c r="EJ420" s="96"/>
      <c r="EK420" s="96"/>
      <c r="EL420" s="96"/>
      <c r="EM420" s="96"/>
      <c r="EN420" s="96"/>
      <c r="EO420" s="96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6"/>
      <c r="FL420" s="96"/>
      <c r="FM420" s="96"/>
      <c r="FN420" s="96"/>
      <c r="FO420" s="96"/>
      <c r="FP420" s="96"/>
      <c r="FQ420" s="96"/>
      <c r="FR420" s="96"/>
      <c r="FS420" s="96"/>
      <c r="FT420" s="96"/>
      <c r="FU420" s="96"/>
      <c r="FV420" s="96"/>
      <c r="FW420" s="96"/>
      <c r="FX420" s="96"/>
      <c r="FY420" s="96"/>
      <c r="FZ420" s="96"/>
      <c r="GA420" s="96"/>
      <c r="GB420" s="96"/>
      <c r="GC420" s="96"/>
      <c r="GD420" s="96"/>
      <c r="GE420" s="96"/>
      <c r="GF420" s="96"/>
      <c r="GG420" s="96"/>
      <c r="GH420" s="96"/>
      <c r="GI420" s="96"/>
      <c r="GJ420" s="96"/>
      <c r="GK420" s="96"/>
      <c r="GL420" s="96"/>
      <c r="GM420" s="96"/>
      <c r="GN420" s="96"/>
      <c r="GO420" s="96"/>
      <c r="GP420" s="96"/>
    </row>
    <row r="421" spans="1:198" ht="15" hidden="1" customHeight="1">
      <c r="A421" s="349"/>
      <c r="B421" s="489"/>
      <c r="C421" s="466"/>
      <c r="D421" s="490"/>
      <c r="E421" s="381"/>
      <c r="F421" s="597"/>
      <c r="G421" s="386"/>
      <c r="H421" s="91"/>
      <c r="I421" s="92" t="s">
        <v>30</v>
      </c>
      <c r="J421" s="98"/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405"/>
      <c r="Y421" s="40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6"/>
      <c r="CS421" s="96"/>
      <c r="CT421" s="96"/>
      <c r="CU421" s="96"/>
      <c r="CV421" s="96"/>
      <c r="CW421" s="96"/>
      <c r="CX421" s="96"/>
      <c r="CY421" s="96"/>
      <c r="CZ421" s="96"/>
      <c r="DA421" s="96"/>
      <c r="DB421" s="96"/>
      <c r="DC421" s="96"/>
      <c r="DD421" s="96"/>
      <c r="DE421" s="96"/>
      <c r="DF421" s="96"/>
      <c r="DG421" s="96"/>
      <c r="DH421" s="96"/>
      <c r="DI421" s="96"/>
      <c r="DJ421" s="96"/>
      <c r="DK421" s="96"/>
      <c r="DL421" s="96"/>
      <c r="DM421" s="96"/>
      <c r="DN421" s="96"/>
      <c r="DO421" s="96"/>
      <c r="DP421" s="96"/>
      <c r="DQ421" s="96"/>
      <c r="DR421" s="96"/>
      <c r="DS421" s="96"/>
      <c r="DT421" s="96"/>
      <c r="DU421" s="96"/>
      <c r="DV421" s="96"/>
      <c r="DW421" s="96"/>
      <c r="DX421" s="96"/>
      <c r="DY421" s="96"/>
      <c r="DZ421" s="96"/>
      <c r="EA421" s="96"/>
      <c r="EB421" s="96"/>
      <c r="EC421" s="96"/>
      <c r="ED421" s="96"/>
      <c r="EE421" s="96"/>
      <c r="EF421" s="96"/>
      <c r="EG421" s="96"/>
      <c r="EH421" s="96"/>
      <c r="EI421" s="96"/>
      <c r="EJ421" s="96"/>
      <c r="EK421" s="96"/>
      <c r="EL421" s="96"/>
      <c r="EM421" s="96"/>
      <c r="EN421" s="96"/>
      <c r="EO421" s="96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6"/>
      <c r="FL421" s="96"/>
      <c r="FM421" s="96"/>
      <c r="FN421" s="96"/>
      <c r="FO421" s="96"/>
      <c r="FP421" s="96"/>
      <c r="FQ421" s="96"/>
      <c r="FR421" s="96"/>
      <c r="FS421" s="96"/>
      <c r="FT421" s="96"/>
      <c r="FU421" s="96"/>
      <c r="FV421" s="96"/>
      <c r="FW421" s="96"/>
      <c r="FX421" s="96"/>
      <c r="FY421" s="96"/>
      <c r="FZ421" s="96"/>
      <c r="GA421" s="96"/>
      <c r="GB421" s="96"/>
      <c r="GC421" s="96"/>
      <c r="GD421" s="96"/>
      <c r="GE421" s="96"/>
      <c r="GF421" s="96"/>
      <c r="GG421" s="96"/>
      <c r="GH421" s="96"/>
      <c r="GI421" s="96"/>
      <c r="GJ421" s="96"/>
      <c r="GK421" s="96"/>
      <c r="GL421" s="96"/>
      <c r="GM421" s="96"/>
      <c r="GN421" s="96"/>
      <c r="GO421" s="96"/>
      <c r="GP421" s="96"/>
    </row>
    <row r="422" spans="1:198" ht="15" hidden="1" customHeight="1">
      <c r="A422" s="349"/>
      <c r="B422" s="489"/>
      <c r="C422" s="466"/>
      <c r="D422" s="490"/>
      <c r="E422" s="381"/>
      <c r="F422" s="597"/>
      <c r="G422" s="386"/>
      <c r="H422" s="91"/>
      <c r="I422" s="92" t="s">
        <v>33</v>
      </c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405"/>
      <c r="Y422" s="40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6"/>
      <c r="CS422" s="96"/>
      <c r="CT422" s="96"/>
      <c r="CU422" s="96"/>
      <c r="CV422" s="96"/>
      <c r="CW422" s="96"/>
      <c r="CX422" s="96"/>
      <c r="CY422" s="96"/>
      <c r="CZ422" s="96"/>
      <c r="DA422" s="96"/>
      <c r="DB422" s="96"/>
      <c r="DC422" s="96"/>
      <c r="DD422" s="96"/>
      <c r="DE422" s="96"/>
      <c r="DF422" s="96"/>
      <c r="DG422" s="96"/>
      <c r="DH422" s="96"/>
      <c r="DI422" s="96"/>
      <c r="DJ422" s="96"/>
      <c r="DK422" s="96"/>
      <c r="DL422" s="96"/>
      <c r="DM422" s="96"/>
      <c r="DN422" s="96"/>
      <c r="DO422" s="96"/>
      <c r="DP422" s="96"/>
      <c r="DQ422" s="96"/>
      <c r="DR422" s="96"/>
      <c r="DS422" s="96"/>
      <c r="DT422" s="96"/>
      <c r="DU422" s="96"/>
      <c r="DV422" s="96"/>
      <c r="DW422" s="96"/>
      <c r="DX422" s="96"/>
      <c r="DY422" s="96"/>
      <c r="DZ422" s="96"/>
      <c r="EA422" s="96"/>
      <c r="EB422" s="96"/>
      <c r="EC422" s="96"/>
      <c r="ED422" s="96"/>
      <c r="EE422" s="96"/>
      <c r="EF422" s="96"/>
      <c r="EG422" s="96"/>
      <c r="EH422" s="96"/>
      <c r="EI422" s="96"/>
      <c r="EJ422" s="96"/>
      <c r="EK422" s="96"/>
      <c r="EL422" s="96"/>
      <c r="EM422" s="96"/>
      <c r="EN422" s="96"/>
      <c r="EO422" s="96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6"/>
      <c r="FL422" s="96"/>
      <c r="FM422" s="96"/>
      <c r="FN422" s="96"/>
      <c r="FO422" s="96"/>
      <c r="FP422" s="96"/>
      <c r="FQ422" s="96"/>
      <c r="FR422" s="96"/>
      <c r="FS422" s="96"/>
      <c r="FT422" s="96"/>
      <c r="FU422" s="96"/>
      <c r="FV422" s="96"/>
      <c r="FW422" s="96"/>
      <c r="FX422" s="96"/>
      <c r="FY422" s="96"/>
      <c r="FZ422" s="96"/>
      <c r="GA422" s="96"/>
      <c r="GB422" s="96"/>
      <c r="GC422" s="96"/>
      <c r="GD422" s="96"/>
      <c r="GE422" s="96"/>
      <c r="GF422" s="96"/>
      <c r="GG422" s="96"/>
      <c r="GH422" s="96"/>
      <c r="GI422" s="96"/>
      <c r="GJ422" s="96"/>
      <c r="GK422" s="96"/>
      <c r="GL422" s="96"/>
      <c r="GM422" s="96"/>
      <c r="GN422" s="96"/>
      <c r="GO422" s="96"/>
      <c r="GP422" s="96"/>
    </row>
    <row r="423" spans="1:198" ht="18" hidden="1" customHeight="1">
      <c r="A423" s="349"/>
      <c r="B423" s="489"/>
      <c r="C423" s="466"/>
      <c r="D423" s="490"/>
      <c r="E423" s="381"/>
      <c r="F423" s="597"/>
      <c r="G423" s="386"/>
      <c r="H423" s="91"/>
      <c r="I423" s="101" t="s">
        <v>26</v>
      </c>
      <c r="J423" s="102">
        <f>SUM(J419:J422)</f>
        <v>46094</v>
      </c>
      <c r="K423" s="102">
        <f t="shared" ref="K423:P423" si="130">SUM(K419:K422)</f>
        <v>0</v>
      </c>
      <c r="L423" s="102">
        <f t="shared" si="130"/>
        <v>0</v>
      </c>
      <c r="M423" s="102">
        <f t="shared" si="130"/>
        <v>0</v>
      </c>
      <c r="N423" s="102">
        <f t="shared" si="130"/>
        <v>0</v>
      </c>
      <c r="O423" s="102">
        <f t="shared" si="130"/>
        <v>0</v>
      </c>
      <c r="P423" s="102">
        <f t="shared" si="130"/>
        <v>0</v>
      </c>
      <c r="Q423" s="102"/>
      <c r="R423" s="102"/>
      <c r="S423" s="102"/>
      <c r="T423" s="102"/>
      <c r="U423" s="102"/>
      <c r="V423" s="102"/>
      <c r="W423" s="102"/>
      <c r="X423" s="405"/>
      <c r="Y423" s="40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6"/>
      <c r="CS423" s="96"/>
      <c r="CT423" s="96"/>
      <c r="CU423" s="96"/>
      <c r="CV423" s="96"/>
      <c r="CW423" s="96"/>
      <c r="CX423" s="96"/>
      <c r="CY423" s="96"/>
      <c r="CZ423" s="96"/>
      <c r="DA423" s="96"/>
      <c r="DB423" s="96"/>
      <c r="DC423" s="96"/>
      <c r="DD423" s="96"/>
      <c r="DE423" s="96"/>
      <c r="DF423" s="96"/>
      <c r="DG423" s="96"/>
      <c r="DH423" s="96"/>
      <c r="DI423" s="96"/>
      <c r="DJ423" s="96"/>
      <c r="DK423" s="96"/>
      <c r="DL423" s="96"/>
      <c r="DM423" s="96"/>
      <c r="DN423" s="96"/>
      <c r="DO423" s="96"/>
      <c r="DP423" s="96"/>
      <c r="DQ423" s="96"/>
      <c r="DR423" s="96"/>
      <c r="DS423" s="96"/>
      <c r="DT423" s="96"/>
      <c r="DU423" s="96"/>
      <c r="DV423" s="96"/>
      <c r="DW423" s="96"/>
      <c r="DX423" s="96"/>
      <c r="DY423" s="96"/>
      <c r="DZ423" s="96"/>
      <c r="EA423" s="96"/>
      <c r="EB423" s="96"/>
      <c r="EC423" s="96"/>
      <c r="ED423" s="96"/>
      <c r="EE423" s="96"/>
      <c r="EF423" s="96"/>
      <c r="EG423" s="96"/>
      <c r="EH423" s="96"/>
      <c r="EI423" s="96"/>
      <c r="EJ423" s="96"/>
      <c r="EK423" s="96"/>
      <c r="EL423" s="96"/>
      <c r="EM423" s="96"/>
      <c r="EN423" s="96"/>
      <c r="EO423" s="96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6"/>
      <c r="FL423" s="96"/>
      <c r="FM423" s="96"/>
      <c r="FN423" s="96"/>
      <c r="FO423" s="96"/>
      <c r="FP423" s="96"/>
      <c r="FQ423" s="96"/>
      <c r="FR423" s="96"/>
      <c r="FS423" s="96"/>
      <c r="FT423" s="96"/>
      <c r="FU423" s="96"/>
      <c r="FV423" s="96"/>
      <c r="FW423" s="96"/>
      <c r="FX423" s="96"/>
      <c r="FY423" s="96"/>
      <c r="FZ423" s="96"/>
      <c r="GA423" s="96"/>
      <c r="GB423" s="96"/>
      <c r="GC423" s="96"/>
      <c r="GD423" s="96"/>
      <c r="GE423" s="96"/>
      <c r="GF423" s="96"/>
      <c r="GG423" s="96"/>
      <c r="GH423" s="96"/>
      <c r="GI423" s="96"/>
      <c r="GJ423" s="96"/>
      <c r="GK423" s="96"/>
      <c r="GL423" s="96"/>
      <c r="GM423" s="96"/>
      <c r="GN423" s="96"/>
      <c r="GO423" s="96"/>
      <c r="GP423" s="96"/>
    </row>
    <row r="424" spans="1:198" ht="15" hidden="1" customHeight="1">
      <c r="A424" s="349"/>
      <c r="B424" s="489" t="s">
        <v>97</v>
      </c>
      <c r="C424" s="466">
        <v>2018</v>
      </c>
      <c r="D424" s="490">
        <v>2019</v>
      </c>
      <c r="E424" s="381" t="s">
        <v>27</v>
      </c>
      <c r="F424" s="472"/>
      <c r="G424" s="386">
        <v>60016</v>
      </c>
      <c r="H424" s="104">
        <v>6050</v>
      </c>
      <c r="I424" s="114" t="s">
        <v>28</v>
      </c>
      <c r="J424" s="100">
        <v>140692</v>
      </c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405">
        <f t="shared" ref="X424" si="131">SUM(L428:W428)</f>
        <v>0</v>
      </c>
      <c r="Y424" s="40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6"/>
      <c r="CS424" s="96"/>
      <c r="CT424" s="96"/>
      <c r="CU424" s="96"/>
      <c r="CV424" s="96"/>
      <c r="CW424" s="96"/>
      <c r="CX424" s="96"/>
      <c r="CY424" s="96"/>
      <c r="CZ424" s="96"/>
      <c r="DA424" s="96"/>
      <c r="DB424" s="96"/>
      <c r="DC424" s="96"/>
      <c r="DD424" s="96"/>
      <c r="DE424" s="96"/>
      <c r="DF424" s="96"/>
      <c r="DG424" s="96"/>
      <c r="DH424" s="96"/>
      <c r="DI424" s="96"/>
      <c r="DJ424" s="96"/>
      <c r="DK424" s="96"/>
      <c r="DL424" s="96"/>
      <c r="DM424" s="96"/>
      <c r="DN424" s="96"/>
      <c r="DO424" s="96"/>
      <c r="DP424" s="96"/>
      <c r="DQ424" s="96"/>
      <c r="DR424" s="96"/>
      <c r="DS424" s="96"/>
      <c r="DT424" s="96"/>
      <c r="DU424" s="96"/>
      <c r="DV424" s="96"/>
      <c r="DW424" s="96"/>
      <c r="DX424" s="96"/>
      <c r="DY424" s="96"/>
      <c r="DZ424" s="96"/>
      <c r="EA424" s="96"/>
      <c r="EB424" s="96"/>
      <c r="EC424" s="96"/>
      <c r="ED424" s="96"/>
      <c r="EE424" s="96"/>
      <c r="EF424" s="96"/>
      <c r="EG424" s="96"/>
      <c r="EH424" s="96"/>
      <c r="EI424" s="96"/>
      <c r="EJ424" s="96"/>
      <c r="EK424" s="96"/>
      <c r="EL424" s="96"/>
      <c r="EM424" s="96"/>
      <c r="EN424" s="96"/>
      <c r="EO424" s="96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6"/>
      <c r="FL424" s="96"/>
      <c r="FM424" s="96"/>
      <c r="FN424" s="96"/>
      <c r="FO424" s="96"/>
      <c r="FP424" s="96"/>
      <c r="FQ424" s="96"/>
      <c r="FR424" s="96"/>
      <c r="FS424" s="96"/>
      <c r="FT424" s="96"/>
      <c r="FU424" s="96"/>
      <c r="FV424" s="96"/>
      <c r="FW424" s="96"/>
      <c r="FX424" s="96"/>
      <c r="FY424" s="96"/>
      <c r="FZ424" s="96"/>
      <c r="GA424" s="96"/>
      <c r="GB424" s="96"/>
      <c r="GC424" s="96"/>
      <c r="GD424" s="96"/>
      <c r="GE424" s="96"/>
      <c r="GF424" s="96"/>
      <c r="GG424" s="96"/>
      <c r="GH424" s="96"/>
      <c r="GI424" s="96"/>
      <c r="GJ424" s="96"/>
      <c r="GK424" s="96"/>
      <c r="GL424" s="96"/>
      <c r="GM424" s="96"/>
      <c r="GN424" s="96"/>
      <c r="GO424" s="96"/>
      <c r="GP424" s="96"/>
    </row>
    <row r="425" spans="1:198" ht="15" hidden="1" customHeight="1">
      <c r="A425" s="349"/>
      <c r="B425" s="489"/>
      <c r="C425" s="466"/>
      <c r="D425" s="490"/>
      <c r="E425" s="381"/>
      <c r="F425" s="472"/>
      <c r="G425" s="386"/>
      <c r="H425" s="91"/>
      <c r="I425" s="92" t="s">
        <v>31</v>
      </c>
      <c r="J425" s="98"/>
      <c r="K425" s="98"/>
      <c r="L425" s="98"/>
      <c r="M425" s="98"/>
      <c r="N425" s="98"/>
      <c r="O425" s="98"/>
      <c r="P425" s="98"/>
      <c r="Q425" s="98"/>
      <c r="R425" s="98"/>
      <c r="S425" s="98"/>
      <c r="T425" s="98"/>
      <c r="U425" s="98"/>
      <c r="V425" s="98"/>
      <c r="W425" s="98"/>
      <c r="X425" s="405"/>
      <c r="Y425" s="40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6"/>
      <c r="CS425" s="96"/>
      <c r="CT425" s="96"/>
      <c r="CU425" s="96"/>
      <c r="CV425" s="96"/>
      <c r="CW425" s="96"/>
      <c r="CX425" s="96"/>
      <c r="CY425" s="96"/>
      <c r="CZ425" s="96"/>
      <c r="DA425" s="96"/>
      <c r="DB425" s="96"/>
      <c r="DC425" s="96"/>
      <c r="DD425" s="96"/>
      <c r="DE425" s="96"/>
      <c r="DF425" s="96"/>
      <c r="DG425" s="96"/>
      <c r="DH425" s="96"/>
      <c r="DI425" s="96"/>
      <c r="DJ425" s="96"/>
      <c r="DK425" s="96"/>
      <c r="DL425" s="96"/>
      <c r="DM425" s="96"/>
      <c r="DN425" s="96"/>
      <c r="DO425" s="96"/>
      <c r="DP425" s="96"/>
      <c r="DQ425" s="96"/>
      <c r="DR425" s="96"/>
      <c r="DS425" s="96"/>
      <c r="DT425" s="96"/>
      <c r="DU425" s="96"/>
      <c r="DV425" s="96"/>
      <c r="DW425" s="96"/>
      <c r="DX425" s="96"/>
      <c r="DY425" s="96"/>
      <c r="DZ425" s="96"/>
      <c r="EA425" s="96"/>
      <c r="EB425" s="96"/>
      <c r="EC425" s="96"/>
      <c r="ED425" s="96"/>
      <c r="EE425" s="96"/>
      <c r="EF425" s="96"/>
      <c r="EG425" s="96"/>
      <c r="EH425" s="96"/>
      <c r="EI425" s="96"/>
      <c r="EJ425" s="96"/>
      <c r="EK425" s="96"/>
      <c r="EL425" s="96"/>
      <c r="EM425" s="96"/>
      <c r="EN425" s="96"/>
      <c r="EO425" s="96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6"/>
      <c r="FL425" s="96"/>
      <c r="FM425" s="96"/>
      <c r="FN425" s="96"/>
      <c r="FO425" s="96"/>
      <c r="FP425" s="96"/>
      <c r="FQ425" s="96"/>
      <c r="FR425" s="96"/>
      <c r="FS425" s="96"/>
      <c r="FT425" s="96"/>
      <c r="FU425" s="96"/>
      <c r="FV425" s="96"/>
      <c r="FW425" s="96"/>
      <c r="FX425" s="96"/>
      <c r="FY425" s="96"/>
      <c r="FZ425" s="96"/>
      <c r="GA425" s="96"/>
      <c r="GB425" s="96"/>
      <c r="GC425" s="96"/>
      <c r="GD425" s="96"/>
      <c r="GE425" s="96"/>
      <c r="GF425" s="96"/>
      <c r="GG425" s="96"/>
      <c r="GH425" s="96"/>
      <c r="GI425" s="96"/>
      <c r="GJ425" s="96"/>
      <c r="GK425" s="96"/>
      <c r="GL425" s="96"/>
      <c r="GM425" s="96"/>
      <c r="GN425" s="96"/>
      <c r="GO425" s="96"/>
      <c r="GP425" s="96"/>
    </row>
    <row r="426" spans="1:198" ht="15" hidden="1" customHeight="1">
      <c r="A426" s="349"/>
      <c r="B426" s="489"/>
      <c r="C426" s="466"/>
      <c r="D426" s="490"/>
      <c r="E426" s="381"/>
      <c r="F426" s="472"/>
      <c r="G426" s="386"/>
      <c r="H426" s="91"/>
      <c r="I426" s="92" t="s">
        <v>30</v>
      </c>
      <c r="J426" s="98"/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405"/>
      <c r="Y426" s="40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6"/>
      <c r="CS426" s="96"/>
      <c r="CT426" s="96"/>
      <c r="CU426" s="96"/>
      <c r="CV426" s="96"/>
      <c r="CW426" s="96"/>
      <c r="CX426" s="96"/>
      <c r="CY426" s="96"/>
      <c r="CZ426" s="96"/>
      <c r="DA426" s="96"/>
      <c r="DB426" s="96"/>
      <c r="DC426" s="96"/>
      <c r="DD426" s="96"/>
      <c r="DE426" s="96"/>
      <c r="DF426" s="96"/>
      <c r="DG426" s="96"/>
      <c r="DH426" s="96"/>
      <c r="DI426" s="96"/>
      <c r="DJ426" s="96"/>
      <c r="DK426" s="96"/>
      <c r="DL426" s="96"/>
      <c r="DM426" s="96"/>
      <c r="DN426" s="96"/>
      <c r="DO426" s="96"/>
      <c r="DP426" s="96"/>
      <c r="DQ426" s="96"/>
      <c r="DR426" s="96"/>
      <c r="DS426" s="96"/>
      <c r="DT426" s="96"/>
      <c r="DU426" s="96"/>
      <c r="DV426" s="96"/>
      <c r="DW426" s="96"/>
      <c r="DX426" s="96"/>
      <c r="DY426" s="96"/>
      <c r="DZ426" s="96"/>
      <c r="EA426" s="96"/>
      <c r="EB426" s="96"/>
      <c r="EC426" s="96"/>
      <c r="ED426" s="96"/>
      <c r="EE426" s="96"/>
      <c r="EF426" s="96"/>
      <c r="EG426" s="96"/>
      <c r="EH426" s="96"/>
      <c r="EI426" s="96"/>
      <c r="EJ426" s="96"/>
      <c r="EK426" s="96"/>
      <c r="EL426" s="96"/>
      <c r="EM426" s="96"/>
      <c r="EN426" s="96"/>
      <c r="EO426" s="96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6"/>
      <c r="FL426" s="96"/>
      <c r="FM426" s="96"/>
      <c r="FN426" s="96"/>
      <c r="FO426" s="96"/>
      <c r="FP426" s="96"/>
      <c r="FQ426" s="96"/>
      <c r="FR426" s="96"/>
      <c r="FS426" s="96"/>
      <c r="FT426" s="96"/>
      <c r="FU426" s="96"/>
      <c r="FV426" s="96"/>
      <c r="FW426" s="96"/>
      <c r="FX426" s="96"/>
      <c r="FY426" s="96"/>
      <c r="FZ426" s="96"/>
      <c r="GA426" s="96"/>
      <c r="GB426" s="96"/>
      <c r="GC426" s="96"/>
      <c r="GD426" s="96"/>
      <c r="GE426" s="96"/>
      <c r="GF426" s="96"/>
      <c r="GG426" s="96"/>
      <c r="GH426" s="96"/>
      <c r="GI426" s="96"/>
      <c r="GJ426" s="96"/>
      <c r="GK426" s="96"/>
      <c r="GL426" s="96"/>
      <c r="GM426" s="96"/>
      <c r="GN426" s="96"/>
      <c r="GO426" s="96"/>
      <c r="GP426" s="96"/>
    </row>
    <row r="427" spans="1:198" ht="15" hidden="1" customHeight="1">
      <c r="A427" s="349"/>
      <c r="B427" s="489"/>
      <c r="C427" s="466"/>
      <c r="D427" s="490"/>
      <c r="E427" s="381"/>
      <c r="F427" s="472"/>
      <c r="G427" s="386"/>
      <c r="H427" s="91"/>
      <c r="I427" s="92" t="s">
        <v>33</v>
      </c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405"/>
      <c r="Y427" s="40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6"/>
      <c r="CS427" s="96"/>
      <c r="CT427" s="96"/>
      <c r="CU427" s="96"/>
      <c r="CV427" s="96"/>
      <c r="CW427" s="96"/>
      <c r="CX427" s="96"/>
      <c r="CY427" s="96"/>
      <c r="CZ427" s="96"/>
      <c r="DA427" s="96"/>
      <c r="DB427" s="96"/>
      <c r="DC427" s="96"/>
      <c r="DD427" s="96"/>
      <c r="DE427" s="96"/>
      <c r="DF427" s="96"/>
      <c r="DG427" s="96"/>
      <c r="DH427" s="96"/>
      <c r="DI427" s="96"/>
      <c r="DJ427" s="96"/>
      <c r="DK427" s="96"/>
      <c r="DL427" s="96"/>
      <c r="DM427" s="96"/>
      <c r="DN427" s="96"/>
      <c r="DO427" s="96"/>
      <c r="DP427" s="96"/>
      <c r="DQ427" s="96"/>
      <c r="DR427" s="96"/>
      <c r="DS427" s="96"/>
      <c r="DT427" s="96"/>
      <c r="DU427" s="96"/>
      <c r="DV427" s="96"/>
      <c r="DW427" s="96"/>
      <c r="DX427" s="96"/>
      <c r="DY427" s="96"/>
      <c r="DZ427" s="96"/>
      <c r="EA427" s="96"/>
      <c r="EB427" s="96"/>
      <c r="EC427" s="96"/>
      <c r="ED427" s="96"/>
      <c r="EE427" s="96"/>
      <c r="EF427" s="96"/>
      <c r="EG427" s="96"/>
      <c r="EH427" s="96"/>
      <c r="EI427" s="96"/>
      <c r="EJ427" s="96"/>
      <c r="EK427" s="96"/>
      <c r="EL427" s="96"/>
      <c r="EM427" s="96"/>
      <c r="EN427" s="96"/>
      <c r="EO427" s="96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6"/>
      <c r="FL427" s="96"/>
      <c r="FM427" s="96"/>
      <c r="FN427" s="96"/>
      <c r="FO427" s="96"/>
      <c r="FP427" s="96"/>
      <c r="FQ427" s="96"/>
      <c r="FR427" s="96"/>
      <c r="FS427" s="96"/>
      <c r="FT427" s="96"/>
      <c r="FU427" s="96"/>
      <c r="FV427" s="96"/>
      <c r="FW427" s="96"/>
      <c r="FX427" s="96"/>
      <c r="FY427" s="96"/>
      <c r="FZ427" s="96"/>
      <c r="GA427" s="96"/>
      <c r="GB427" s="96"/>
      <c r="GC427" s="96"/>
      <c r="GD427" s="96"/>
      <c r="GE427" s="96"/>
      <c r="GF427" s="96"/>
      <c r="GG427" s="96"/>
      <c r="GH427" s="96"/>
      <c r="GI427" s="96"/>
      <c r="GJ427" s="96"/>
      <c r="GK427" s="96"/>
      <c r="GL427" s="96"/>
      <c r="GM427" s="96"/>
      <c r="GN427" s="96"/>
      <c r="GO427" s="96"/>
      <c r="GP427" s="96"/>
    </row>
    <row r="428" spans="1:198" ht="17.25" hidden="1" customHeight="1">
      <c r="A428" s="349"/>
      <c r="B428" s="489"/>
      <c r="C428" s="466"/>
      <c r="D428" s="490"/>
      <c r="E428" s="381"/>
      <c r="F428" s="472"/>
      <c r="G428" s="386"/>
      <c r="H428" s="91"/>
      <c r="I428" s="101" t="s">
        <v>26</v>
      </c>
      <c r="J428" s="102">
        <f>SUM(J424:J427)</f>
        <v>140692</v>
      </c>
      <c r="K428" s="102">
        <f t="shared" ref="K428:P428" si="132">SUM(K424:K427)</f>
        <v>0</v>
      </c>
      <c r="L428" s="102">
        <f t="shared" si="132"/>
        <v>0</v>
      </c>
      <c r="M428" s="102">
        <f t="shared" si="132"/>
        <v>0</v>
      </c>
      <c r="N428" s="102">
        <f t="shared" si="132"/>
        <v>0</v>
      </c>
      <c r="O428" s="102">
        <f t="shared" si="132"/>
        <v>0</v>
      </c>
      <c r="P428" s="102">
        <f t="shared" si="132"/>
        <v>0</v>
      </c>
      <c r="Q428" s="102"/>
      <c r="R428" s="102"/>
      <c r="S428" s="102"/>
      <c r="T428" s="102"/>
      <c r="U428" s="102"/>
      <c r="V428" s="102"/>
      <c r="W428" s="102"/>
      <c r="X428" s="405"/>
      <c r="Y428" s="40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  <c r="BX428" s="96"/>
      <c r="BY428" s="96"/>
      <c r="BZ428" s="96"/>
      <c r="CA428" s="96"/>
      <c r="CB428" s="96"/>
      <c r="CC428" s="96"/>
      <c r="CD428" s="96"/>
      <c r="CE428" s="96"/>
      <c r="CF428" s="96"/>
      <c r="CG428" s="96"/>
      <c r="CH428" s="96"/>
      <c r="CI428" s="96"/>
      <c r="CJ428" s="96"/>
      <c r="CK428" s="96"/>
      <c r="CL428" s="96"/>
      <c r="CM428" s="96"/>
      <c r="CN428" s="96"/>
      <c r="CO428" s="96"/>
      <c r="CP428" s="96"/>
      <c r="CQ428" s="96"/>
      <c r="CR428" s="96"/>
      <c r="CS428" s="96"/>
      <c r="CT428" s="96"/>
      <c r="CU428" s="96"/>
      <c r="CV428" s="96"/>
      <c r="CW428" s="96"/>
      <c r="CX428" s="96"/>
      <c r="CY428" s="96"/>
      <c r="CZ428" s="96"/>
      <c r="DA428" s="96"/>
      <c r="DB428" s="96"/>
      <c r="DC428" s="96"/>
      <c r="DD428" s="96"/>
      <c r="DE428" s="96"/>
      <c r="DF428" s="96"/>
      <c r="DG428" s="96"/>
      <c r="DH428" s="96"/>
      <c r="DI428" s="96"/>
      <c r="DJ428" s="96"/>
      <c r="DK428" s="96"/>
      <c r="DL428" s="96"/>
      <c r="DM428" s="96"/>
      <c r="DN428" s="96"/>
      <c r="DO428" s="96"/>
      <c r="DP428" s="96"/>
      <c r="DQ428" s="96"/>
      <c r="DR428" s="96"/>
      <c r="DS428" s="96"/>
      <c r="DT428" s="96"/>
      <c r="DU428" s="96"/>
      <c r="DV428" s="96"/>
      <c r="DW428" s="96"/>
      <c r="DX428" s="96"/>
      <c r="DY428" s="96"/>
      <c r="DZ428" s="96"/>
      <c r="EA428" s="96"/>
      <c r="EB428" s="96"/>
      <c r="EC428" s="96"/>
      <c r="ED428" s="96"/>
      <c r="EE428" s="96"/>
      <c r="EF428" s="96"/>
      <c r="EG428" s="96"/>
      <c r="EH428" s="96"/>
      <c r="EI428" s="96"/>
      <c r="EJ428" s="96"/>
      <c r="EK428" s="96"/>
      <c r="EL428" s="96"/>
      <c r="EM428" s="96"/>
      <c r="EN428" s="96"/>
      <c r="EO428" s="96"/>
      <c r="EP428" s="96"/>
      <c r="EQ428" s="96"/>
      <c r="ER428" s="96"/>
      <c r="ES428" s="96"/>
      <c r="ET428" s="96"/>
      <c r="EU428" s="96"/>
      <c r="EV428" s="96"/>
      <c r="EW428" s="96"/>
      <c r="EX428" s="96"/>
      <c r="EY428" s="96"/>
      <c r="EZ428" s="96"/>
      <c r="FA428" s="96"/>
      <c r="FB428" s="96"/>
      <c r="FC428" s="96"/>
      <c r="FD428" s="96"/>
      <c r="FE428" s="96"/>
      <c r="FF428" s="96"/>
      <c r="FG428" s="96"/>
      <c r="FH428" s="96"/>
      <c r="FI428" s="96"/>
      <c r="FJ428" s="96"/>
      <c r="FK428" s="96"/>
      <c r="FL428" s="96"/>
      <c r="FM428" s="96"/>
      <c r="FN428" s="96"/>
      <c r="FO428" s="96"/>
      <c r="FP428" s="96"/>
      <c r="FQ428" s="96"/>
      <c r="FR428" s="96"/>
      <c r="FS428" s="96"/>
      <c r="FT428" s="96"/>
      <c r="FU428" s="96"/>
      <c r="FV428" s="96"/>
      <c r="FW428" s="96"/>
      <c r="FX428" s="96"/>
      <c r="FY428" s="96"/>
      <c r="FZ428" s="96"/>
      <c r="GA428" s="96"/>
      <c r="GB428" s="96"/>
      <c r="GC428" s="96"/>
      <c r="GD428" s="96"/>
      <c r="GE428" s="96"/>
      <c r="GF428" s="96"/>
      <c r="GG428" s="96"/>
      <c r="GH428" s="96"/>
      <c r="GI428" s="96"/>
      <c r="GJ428" s="96"/>
      <c r="GK428" s="96"/>
      <c r="GL428" s="96"/>
      <c r="GM428" s="96"/>
      <c r="GN428" s="96"/>
      <c r="GO428" s="96"/>
      <c r="GP428" s="96"/>
    </row>
    <row r="429" spans="1:198" ht="14.25" customHeight="1">
      <c r="A429" s="349">
        <v>34</v>
      </c>
      <c r="B429" s="397" t="s">
        <v>101</v>
      </c>
      <c r="C429" s="352">
        <v>2018</v>
      </c>
      <c r="D429" s="491">
        <v>2027</v>
      </c>
      <c r="E429" s="353" t="s">
        <v>265</v>
      </c>
      <c r="F429" s="354">
        <f>753442+X429</f>
        <v>1353442</v>
      </c>
      <c r="G429" s="355">
        <v>60016</v>
      </c>
      <c r="H429" s="200">
        <v>6050</v>
      </c>
      <c r="I429" s="163" t="s">
        <v>28</v>
      </c>
      <c r="J429" s="156">
        <v>30000</v>
      </c>
      <c r="K429" s="156">
        <f>150000-150000</f>
        <v>0</v>
      </c>
      <c r="L429" s="156"/>
      <c r="M429" s="156"/>
      <c r="O429" s="156">
        <v>200000</v>
      </c>
      <c r="P429" s="156">
        <v>400000</v>
      </c>
      <c r="Q429" s="187"/>
      <c r="R429" s="156">
        <v>0</v>
      </c>
      <c r="S429" s="187"/>
      <c r="T429" s="187"/>
      <c r="U429" s="187"/>
      <c r="V429" s="187"/>
      <c r="W429" s="187"/>
      <c r="X429" s="356">
        <f>SUM(L433:W433)</f>
        <v>600000</v>
      </c>
      <c r="Y429" s="40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  <c r="BX429" s="96"/>
      <c r="BY429" s="96"/>
      <c r="BZ429" s="96"/>
      <c r="CA429" s="96"/>
      <c r="CB429" s="96"/>
      <c r="CC429" s="96"/>
      <c r="CD429" s="96"/>
      <c r="CE429" s="96"/>
      <c r="CF429" s="96"/>
      <c r="CG429" s="96"/>
      <c r="CH429" s="96"/>
      <c r="CI429" s="96"/>
      <c r="CJ429" s="96"/>
      <c r="CK429" s="96"/>
      <c r="CL429" s="96"/>
      <c r="CM429" s="96"/>
      <c r="CN429" s="96"/>
      <c r="CO429" s="96"/>
      <c r="CP429" s="96"/>
      <c r="CQ429" s="96"/>
      <c r="CR429" s="96"/>
      <c r="CS429" s="96"/>
      <c r="CT429" s="96"/>
      <c r="CU429" s="96"/>
      <c r="CV429" s="96"/>
      <c r="CW429" s="96"/>
      <c r="CX429" s="96"/>
      <c r="CY429" s="96"/>
      <c r="CZ429" s="96"/>
      <c r="DA429" s="96"/>
      <c r="DB429" s="96"/>
      <c r="DC429" s="96"/>
      <c r="DD429" s="96"/>
      <c r="DE429" s="96"/>
      <c r="DF429" s="96"/>
      <c r="DG429" s="96"/>
      <c r="DH429" s="96"/>
      <c r="DI429" s="96"/>
      <c r="DJ429" s="96"/>
      <c r="DK429" s="96"/>
      <c r="DL429" s="96"/>
      <c r="DM429" s="96"/>
      <c r="DN429" s="96"/>
      <c r="DO429" s="96"/>
      <c r="DP429" s="96"/>
      <c r="DQ429" s="96"/>
      <c r="DR429" s="96"/>
      <c r="DS429" s="96"/>
      <c r="DT429" s="96"/>
      <c r="DU429" s="96"/>
      <c r="DV429" s="96"/>
      <c r="DW429" s="96"/>
      <c r="DX429" s="96"/>
      <c r="DY429" s="96"/>
      <c r="DZ429" s="96"/>
      <c r="EA429" s="96"/>
      <c r="EB429" s="96"/>
      <c r="EC429" s="96"/>
      <c r="ED429" s="96"/>
      <c r="EE429" s="96"/>
      <c r="EF429" s="96"/>
      <c r="EG429" s="96"/>
      <c r="EH429" s="96"/>
      <c r="EI429" s="96"/>
      <c r="EJ429" s="96"/>
      <c r="EK429" s="96"/>
      <c r="EL429" s="96"/>
      <c r="EM429" s="96"/>
      <c r="EN429" s="96"/>
      <c r="EO429" s="96"/>
      <c r="EP429" s="96"/>
      <c r="EQ429" s="96"/>
      <c r="ER429" s="96"/>
      <c r="ES429" s="96"/>
      <c r="ET429" s="96"/>
      <c r="EU429" s="96"/>
      <c r="EV429" s="96"/>
      <c r="EW429" s="96"/>
      <c r="EX429" s="96"/>
      <c r="EY429" s="96"/>
      <c r="EZ429" s="96"/>
      <c r="FA429" s="96"/>
      <c r="FB429" s="96"/>
      <c r="FC429" s="96"/>
      <c r="FD429" s="96"/>
      <c r="FE429" s="96"/>
      <c r="FF429" s="96"/>
      <c r="FG429" s="96"/>
      <c r="FH429" s="96"/>
      <c r="FI429" s="96"/>
      <c r="FJ429" s="96"/>
      <c r="FK429" s="96"/>
      <c r="FL429" s="96"/>
      <c r="FM429" s="96"/>
      <c r="FN429" s="96"/>
      <c r="FO429" s="96"/>
      <c r="FP429" s="96"/>
      <c r="FQ429" s="96"/>
      <c r="FR429" s="96"/>
      <c r="FS429" s="96"/>
      <c r="FT429" s="96"/>
      <c r="FU429" s="96"/>
      <c r="FV429" s="96"/>
      <c r="FW429" s="96"/>
      <c r="FX429" s="96"/>
      <c r="FY429" s="96"/>
      <c r="FZ429" s="96"/>
      <c r="GA429" s="96"/>
      <c r="GB429" s="96"/>
      <c r="GC429" s="96"/>
      <c r="GD429" s="96"/>
      <c r="GE429" s="96"/>
      <c r="GF429" s="96"/>
      <c r="GG429" s="96"/>
      <c r="GH429" s="96"/>
      <c r="GI429" s="96"/>
      <c r="GJ429" s="96"/>
      <c r="GK429" s="96"/>
      <c r="GL429" s="96"/>
      <c r="GM429" s="96"/>
      <c r="GN429" s="96"/>
      <c r="GO429" s="96"/>
      <c r="GP429" s="96"/>
    </row>
    <row r="430" spans="1:198" ht="14.25" customHeight="1">
      <c r="A430" s="349"/>
      <c r="B430" s="397"/>
      <c r="C430" s="352"/>
      <c r="D430" s="491"/>
      <c r="E430" s="353"/>
      <c r="F430" s="354"/>
      <c r="G430" s="355"/>
      <c r="H430" s="200"/>
      <c r="I430" s="155" t="s">
        <v>31</v>
      </c>
      <c r="J430" s="187"/>
      <c r="K430" s="187"/>
      <c r="L430" s="187"/>
      <c r="M430" s="187"/>
      <c r="N430" s="187"/>
      <c r="O430" s="187"/>
      <c r="P430" s="187"/>
      <c r="Q430" s="187"/>
      <c r="R430" s="187"/>
      <c r="S430" s="187"/>
      <c r="T430" s="187"/>
      <c r="U430" s="187"/>
      <c r="V430" s="187"/>
      <c r="W430" s="187"/>
      <c r="X430" s="356"/>
      <c r="Y430" s="40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  <c r="BX430" s="96"/>
      <c r="BY430" s="96"/>
      <c r="BZ430" s="96"/>
      <c r="CA430" s="96"/>
      <c r="CB430" s="96"/>
      <c r="CC430" s="96"/>
      <c r="CD430" s="96"/>
      <c r="CE430" s="96"/>
      <c r="CF430" s="96"/>
      <c r="CG430" s="96"/>
      <c r="CH430" s="96"/>
      <c r="CI430" s="96"/>
      <c r="CJ430" s="96"/>
      <c r="CK430" s="96"/>
      <c r="CL430" s="96"/>
      <c r="CM430" s="96"/>
      <c r="CN430" s="96"/>
      <c r="CO430" s="96"/>
      <c r="CP430" s="96"/>
      <c r="CQ430" s="96"/>
      <c r="CR430" s="96"/>
      <c r="CS430" s="96"/>
      <c r="CT430" s="96"/>
      <c r="CU430" s="96"/>
      <c r="CV430" s="96"/>
      <c r="CW430" s="96"/>
      <c r="CX430" s="96"/>
      <c r="CY430" s="96"/>
      <c r="CZ430" s="96"/>
      <c r="DA430" s="96"/>
      <c r="DB430" s="96"/>
      <c r="DC430" s="96"/>
      <c r="DD430" s="96"/>
      <c r="DE430" s="96"/>
      <c r="DF430" s="96"/>
      <c r="DG430" s="96"/>
      <c r="DH430" s="96"/>
      <c r="DI430" s="96"/>
      <c r="DJ430" s="96"/>
      <c r="DK430" s="96"/>
      <c r="DL430" s="96"/>
      <c r="DM430" s="96"/>
      <c r="DN430" s="96"/>
      <c r="DO430" s="96"/>
      <c r="DP430" s="96"/>
      <c r="DQ430" s="96"/>
      <c r="DR430" s="96"/>
      <c r="DS430" s="96"/>
      <c r="DT430" s="96"/>
      <c r="DU430" s="96"/>
      <c r="DV430" s="96"/>
      <c r="DW430" s="96"/>
      <c r="DX430" s="96"/>
      <c r="DY430" s="96"/>
      <c r="DZ430" s="96"/>
      <c r="EA430" s="96"/>
      <c r="EB430" s="96"/>
      <c r="EC430" s="96"/>
      <c r="ED430" s="96"/>
      <c r="EE430" s="96"/>
      <c r="EF430" s="96"/>
      <c r="EG430" s="96"/>
      <c r="EH430" s="96"/>
      <c r="EI430" s="96"/>
      <c r="EJ430" s="96"/>
      <c r="EK430" s="96"/>
      <c r="EL430" s="96"/>
      <c r="EM430" s="96"/>
      <c r="EN430" s="96"/>
      <c r="EO430" s="96"/>
      <c r="EP430" s="96"/>
      <c r="EQ430" s="96"/>
      <c r="ER430" s="96"/>
      <c r="ES430" s="96"/>
      <c r="ET430" s="96"/>
      <c r="EU430" s="96"/>
      <c r="EV430" s="96"/>
      <c r="EW430" s="96"/>
      <c r="EX430" s="96"/>
      <c r="EY430" s="96"/>
      <c r="EZ430" s="96"/>
      <c r="FA430" s="96"/>
      <c r="FB430" s="96"/>
      <c r="FC430" s="96"/>
      <c r="FD430" s="96"/>
      <c r="FE430" s="96"/>
      <c r="FF430" s="96"/>
      <c r="FG430" s="96"/>
      <c r="FH430" s="96"/>
      <c r="FI430" s="96"/>
      <c r="FJ430" s="96"/>
      <c r="FK430" s="96"/>
      <c r="FL430" s="96"/>
      <c r="FM430" s="96"/>
      <c r="FN430" s="96"/>
      <c r="FO430" s="96"/>
      <c r="FP430" s="96"/>
      <c r="FQ430" s="96"/>
      <c r="FR430" s="96"/>
      <c r="FS430" s="96"/>
      <c r="FT430" s="96"/>
      <c r="FU430" s="96"/>
      <c r="FV430" s="96"/>
      <c r="FW430" s="96"/>
      <c r="FX430" s="96"/>
      <c r="FY430" s="96"/>
      <c r="FZ430" s="96"/>
      <c r="GA430" s="96"/>
      <c r="GB430" s="96"/>
      <c r="GC430" s="96"/>
      <c r="GD430" s="96"/>
      <c r="GE430" s="96"/>
      <c r="GF430" s="96"/>
      <c r="GG430" s="96"/>
      <c r="GH430" s="96"/>
      <c r="GI430" s="96"/>
      <c r="GJ430" s="96"/>
      <c r="GK430" s="96"/>
      <c r="GL430" s="96"/>
      <c r="GM430" s="96"/>
      <c r="GN430" s="96"/>
      <c r="GO430" s="96"/>
      <c r="GP430" s="96"/>
    </row>
    <row r="431" spans="1:198" ht="14.25" customHeight="1">
      <c r="A431" s="349"/>
      <c r="B431" s="397"/>
      <c r="C431" s="352"/>
      <c r="D431" s="491"/>
      <c r="E431" s="353"/>
      <c r="F431" s="354"/>
      <c r="G431" s="355"/>
      <c r="H431" s="200"/>
      <c r="I431" s="155" t="s">
        <v>30</v>
      </c>
      <c r="J431" s="187"/>
      <c r="K431" s="187"/>
      <c r="L431" s="187"/>
      <c r="M431" s="187"/>
      <c r="N431" s="187"/>
      <c r="O431" s="187"/>
      <c r="P431" s="187"/>
      <c r="Q431" s="187"/>
      <c r="R431" s="187"/>
      <c r="S431" s="187"/>
      <c r="T431" s="187"/>
      <c r="U431" s="187"/>
      <c r="V431" s="187"/>
      <c r="W431" s="187"/>
      <c r="X431" s="356"/>
      <c r="Y431" s="40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  <c r="BX431" s="96"/>
      <c r="BY431" s="96"/>
      <c r="BZ431" s="96"/>
      <c r="CA431" s="96"/>
      <c r="CB431" s="96"/>
      <c r="CC431" s="96"/>
      <c r="CD431" s="96"/>
      <c r="CE431" s="96"/>
      <c r="CF431" s="96"/>
      <c r="CG431" s="96"/>
      <c r="CH431" s="96"/>
      <c r="CI431" s="96"/>
      <c r="CJ431" s="96"/>
      <c r="CK431" s="96"/>
      <c r="CL431" s="96"/>
      <c r="CM431" s="96"/>
      <c r="CN431" s="96"/>
      <c r="CO431" s="96"/>
      <c r="CP431" s="96"/>
      <c r="CQ431" s="96"/>
      <c r="CR431" s="96"/>
      <c r="CS431" s="96"/>
      <c r="CT431" s="96"/>
      <c r="CU431" s="96"/>
      <c r="CV431" s="96"/>
      <c r="CW431" s="96"/>
      <c r="CX431" s="96"/>
      <c r="CY431" s="96"/>
      <c r="CZ431" s="96"/>
      <c r="DA431" s="96"/>
      <c r="DB431" s="96"/>
      <c r="DC431" s="96"/>
      <c r="DD431" s="96"/>
      <c r="DE431" s="96"/>
      <c r="DF431" s="96"/>
      <c r="DG431" s="96"/>
      <c r="DH431" s="96"/>
      <c r="DI431" s="96"/>
      <c r="DJ431" s="96"/>
      <c r="DK431" s="96"/>
      <c r="DL431" s="96"/>
      <c r="DM431" s="96"/>
      <c r="DN431" s="96"/>
      <c r="DO431" s="96"/>
      <c r="DP431" s="96"/>
      <c r="DQ431" s="96"/>
      <c r="DR431" s="96"/>
      <c r="DS431" s="96"/>
      <c r="DT431" s="96"/>
      <c r="DU431" s="96"/>
      <c r="DV431" s="96"/>
      <c r="DW431" s="96"/>
      <c r="DX431" s="96"/>
      <c r="DY431" s="96"/>
      <c r="DZ431" s="96"/>
      <c r="EA431" s="96"/>
      <c r="EB431" s="96"/>
      <c r="EC431" s="96"/>
      <c r="ED431" s="96"/>
      <c r="EE431" s="96"/>
      <c r="EF431" s="96"/>
      <c r="EG431" s="96"/>
      <c r="EH431" s="96"/>
      <c r="EI431" s="96"/>
      <c r="EJ431" s="96"/>
      <c r="EK431" s="96"/>
      <c r="EL431" s="96"/>
      <c r="EM431" s="96"/>
      <c r="EN431" s="96"/>
      <c r="EO431" s="96"/>
      <c r="EP431" s="96"/>
      <c r="EQ431" s="96"/>
      <c r="ER431" s="96"/>
      <c r="ES431" s="96"/>
      <c r="ET431" s="96"/>
      <c r="EU431" s="96"/>
      <c r="EV431" s="96"/>
      <c r="EW431" s="96"/>
      <c r="EX431" s="96"/>
      <c r="EY431" s="96"/>
      <c r="EZ431" s="96"/>
      <c r="FA431" s="96"/>
      <c r="FB431" s="96"/>
      <c r="FC431" s="96"/>
      <c r="FD431" s="96"/>
      <c r="FE431" s="96"/>
      <c r="FF431" s="96"/>
      <c r="FG431" s="96"/>
      <c r="FH431" s="96"/>
      <c r="FI431" s="96"/>
      <c r="FJ431" s="96"/>
      <c r="FK431" s="96"/>
      <c r="FL431" s="96"/>
      <c r="FM431" s="96"/>
      <c r="FN431" s="96"/>
      <c r="FO431" s="96"/>
      <c r="FP431" s="96"/>
      <c r="FQ431" s="96"/>
      <c r="FR431" s="96"/>
      <c r="FS431" s="96"/>
      <c r="FT431" s="96"/>
      <c r="FU431" s="96"/>
      <c r="FV431" s="96"/>
      <c r="FW431" s="96"/>
      <c r="FX431" s="96"/>
      <c r="FY431" s="96"/>
      <c r="FZ431" s="96"/>
      <c r="GA431" s="96"/>
      <c r="GB431" s="96"/>
      <c r="GC431" s="96"/>
      <c r="GD431" s="96"/>
      <c r="GE431" s="96"/>
      <c r="GF431" s="96"/>
      <c r="GG431" s="96"/>
      <c r="GH431" s="96"/>
      <c r="GI431" s="96"/>
      <c r="GJ431" s="96"/>
      <c r="GK431" s="96"/>
      <c r="GL431" s="96"/>
      <c r="GM431" s="96"/>
      <c r="GN431" s="96"/>
      <c r="GO431" s="96"/>
      <c r="GP431" s="96"/>
    </row>
    <row r="432" spans="1:198" ht="14.25" customHeight="1">
      <c r="A432" s="349"/>
      <c r="B432" s="397"/>
      <c r="C432" s="352"/>
      <c r="D432" s="491"/>
      <c r="E432" s="353"/>
      <c r="F432" s="354"/>
      <c r="G432" s="355"/>
      <c r="H432" s="200"/>
      <c r="I432" s="155" t="s">
        <v>33</v>
      </c>
      <c r="J432" s="187"/>
      <c r="K432" s="187"/>
      <c r="L432" s="187"/>
      <c r="M432" s="187"/>
      <c r="N432" s="187"/>
      <c r="O432" s="187"/>
      <c r="P432" s="187"/>
      <c r="Q432" s="187"/>
      <c r="R432" s="187"/>
      <c r="S432" s="187"/>
      <c r="T432" s="187"/>
      <c r="U432" s="187"/>
      <c r="V432" s="187"/>
      <c r="W432" s="187"/>
      <c r="X432" s="356"/>
      <c r="Y432" s="40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  <c r="BX432" s="96"/>
      <c r="BY432" s="96"/>
      <c r="BZ432" s="96"/>
      <c r="CA432" s="96"/>
      <c r="CB432" s="96"/>
      <c r="CC432" s="96"/>
      <c r="CD432" s="96"/>
      <c r="CE432" s="96"/>
      <c r="CF432" s="96"/>
      <c r="CG432" s="96"/>
      <c r="CH432" s="96"/>
      <c r="CI432" s="96"/>
      <c r="CJ432" s="96"/>
      <c r="CK432" s="96"/>
      <c r="CL432" s="96"/>
      <c r="CM432" s="96"/>
      <c r="CN432" s="96"/>
      <c r="CO432" s="96"/>
      <c r="CP432" s="96"/>
      <c r="CQ432" s="96"/>
      <c r="CR432" s="96"/>
      <c r="CS432" s="96"/>
      <c r="CT432" s="96"/>
      <c r="CU432" s="96"/>
      <c r="CV432" s="96"/>
      <c r="CW432" s="96"/>
      <c r="CX432" s="96"/>
      <c r="CY432" s="96"/>
      <c r="CZ432" s="96"/>
      <c r="DA432" s="96"/>
      <c r="DB432" s="96"/>
      <c r="DC432" s="96"/>
      <c r="DD432" s="96"/>
      <c r="DE432" s="96"/>
      <c r="DF432" s="96"/>
      <c r="DG432" s="96"/>
      <c r="DH432" s="96"/>
      <c r="DI432" s="96"/>
      <c r="DJ432" s="96"/>
      <c r="DK432" s="96"/>
      <c r="DL432" s="96"/>
      <c r="DM432" s="96"/>
      <c r="DN432" s="96"/>
      <c r="DO432" s="96"/>
      <c r="DP432" s="96"/>
      <c r="DQ432" s="96"/>
      <c r="DR432" s="96"/>
      <c r="DS432" s="96"/>
      <c r="DT432" s="96"/>
      <c r="DU432" s="96"/>
      <c r="DV432" s="96"/>
      <c r="DW432" s="96"/>
      <c r="DX432" s="96"/>
      <c r="DY432" s="96"/>
      <c r="DZ432" s="96"/>
      <c r="EA432" s="96"/>
      <c r="EB432" s="96"/>
      <c r="EC432" s="96"/>
      <c r="ED432" s="96"/>
      <c r="EE432" s="96"/>
      <c r="EF432" s="96"/>
      <c r="EG432" s="96"/>
      <c r="EH432" s="96"/>
      <c r="EI432" s="96"/>
      <c r="EJ432" s="96"/>
      <c r="EK432" s="96"/>
      <c r="EL432" s="96"/>
      <c r="EM432" s="96"/>
      <c r="EN432" s="96"/>
      <c r="EO432" s="96"/>
      <c r="EP432" s="96"/>
      <c r="EQ432" s="96"/>
      <c r="ER432" s="96"/>
      <c r="ES432" s="96"/>
      <c r="ET432" s="96"/>
      <c r="EU432" s="96"/>
      <c r="EV432" s="96"/>
      <c r="EW432" s="96"/>
      <c r="EX432" s="96"/>
      <c r="EY432" s="96"/>
      <c r="EZ432" s="96"/>
      <c r="FA432" s="96"/>
      <c r="FB432" s="96"/>
      <c r="FC432" s="96"/>
      <c r="FD432" s="96"/>
      <c r="FE432" s="96"/>
      <c r="FF432" s="96"/>
      <c r="FG432" s="96"/>
      <c r="FH432" s="96"/>
      <c r="FI432" s="96"/>
      <c r="FJ432" s="96"/>
      <c r="FK432" s="96"/>
      <c r="FL432" s="96"/>
      <c r="FM432" s="96"/>
      <c r="FN432" s="96"/>
      <c r="FO432" s="96"/>
      <c r="FP432" s="96"/>
      <c r="FQ432" s="96"/>
      <c r="FR432" s="96"/>
      <c r="FS432" s="96"/>
      <c r="FT432" s="96"/>
      <c r="FU432" s="96"/>
      <c r="FV432" s="96"/>
      <c r="FW432" s="96"/>
      <c r="FX432" s="96"/>
      <c r="FY432" s="96"/>
      <c r="FZ432" s="96"/>
      <c r="GA432" s="96"/>
      <c r="GB432" s="96"/>
      <c r="GC432" s="96"/>
      <c r="GD432" s="96"/>
      <c r="GE432" s="96"/>
      <c r="GF432" s="96"/>
      <c r="GG432" s="96"/>
      <c r="GH432" s="96"/>
      <c r="GI432" s="96"/>
      <c r="GJ432" s="96"/>
      <c r="GK432" s="96"/>
      <c r="GL432" s="96"/>
      <c r="GM432" s="96"/>
      <c r="GN432" s="96"/>
      <c r="GO432" s="96"/>
      <c r="GP432" s="96"/>
    </row>
    <row r="433" spans="1:198" ht="11.25" customHeight="1">
      <c r="A433" s="349"/>
      <c r="B433" s="397"/>
      <c r="C433" s="352"/>
      <c r="D433" s="491"/>
      <c r="E433" s="353"/>
      <c r="F433" s="354"/>
      <c r="G433" s="355"/>
      <c r="H433" s="200"/>
      <c r="I433" s="160" t="s">
        <v>26</v>
      </c>
      <c r="J433" s="161">
        <f>SUM(J429:J432)</f>
        <v>30000</v>
      </c>
      <c r="K433" s="161">
        <f t="shared" ref="K433:O433" si="133">SUM(K429:K432)</f>
        <v>0</v>
      </c>
      <c r="L433" s="161">
        <f t="shared" si="133"/>
        <v>0</v>
      </c>
      <c r="M433" s="161">
        <f t="shared" si="133"/>
        <v>0</v>
      </c>
      <c r="N433" s="161">
        <f t="shared" si="133"/>
        <v>0</v>
      </c>
      <c r="O433" s="161">
        <f t="shared" si="133"/>
        <v>200000</v>
      </c>
      <c r="P433" s="161">
        <f>SUM(P429:P432)</f>
        <v>400000</v>
      </c>
      <c r="Q433" s="161">
        <f t="shared" ref="Q433:W433" si="134">SUM(Q429:Q432)</f>
        <v>0</v>
      </c>
      <c r="R433" s="161">
        <f t="shared" si="134"/>
        <v>0</v>
      </c>
      <c r="S433" s="161">
        <f t="shared" si="134"/>
        <v>0</v>
      </c>
      <c r="T433" s="161">
        <f t="shared" si="134"/>
        <v>0</v>
      </c>
      <c r="U433" s="161">
        <f t="shared" si="134"/>
        <v>0</v>
      </c>
      <c r="V433" s="161">
        <f t="shared" si="134"/>
        <v>0</v>
      </c>
      <c r="W433" s="161">
        <f t="shared" si="134"/>
        <v>0</v>
      </c>
      <c r="X433" s="356"/>
      <c r="Y433" s="40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  <c r="BX433" s="96"/>
      <c r="BY433" s="96"/>
      <c r="BZ433" s="96"/>
      <c r="CA433" s="96"/>
      <c r="CB433" s="96"/>
      <c r="CC433" s="96"/>
      <c r="CD433" s="96"/>
      <c r="CE433" s="96"/>
      <c r="CF433" s="96"/>
      <c r="CG433" s="96"/>
      <c r="CH433" s="96"/>
      <c r="CI433" s="96"/>
      <c r="CJ433" s="96"/>
      <c r="CK433" s="96"/>
      <c r="CL433" s="96"/>
      <c r="CM433" s="96"/>
      <c r="CN433" s="96"/>
      <c r="CO433" s="96"/>
      <c r="CP433" s="96"/>
      <c r="CQ433" s="96"/>
      <c r="CR433" s="96"/>
      <c r="CS433" s="96"/>
      <c r="CT433" s="96"/>
      <c r="CU433" s="96"/>
      <c r="CV433" s="96"/>
      <c r="CW433" s="96"/>
      <c r="CX433" s="96"/>
      <c r="CY433" s="96"/>
      <c r="CZ433" s="96"/>
      <c r="DA433" s="96"/>
      <c r="DB433" s="96"/>
      <c r="DC433" s="96"/>
      <c r="DD433" s="96"/>
      <c r="DE433" s="96"/>
      <c r="DF433" s="96"/>
      <c r="DG433" s="96"/>
      <c r="DH433" s="96"/>
      <c r="DI433" s="96"/>
      <c r="DJ433" s="96"/>
      <c r="DK433" s="96"/>
      <c r="DL433" s="96"/>
      <c r="DM433" s="96"/>
      <c r="DN433" s="96"/>
      <c r="DO433" s="96"/>
      <c r="DP433" s="96"/>
      <c r="DQ433" s="96"/>
      <c r="DR433" s="96"/>
      <c r="DS433" s="96"/>
      <c r="DT433" s="96"/>
      <c r="DU433" s="96"/>
      <c r="DV433" s="96"/>
      <c r="DW433" s="96"/>
      <c r="DX433" s="96"/>
      <c r="DY433" s="96"/>
      <c r="DZ433" s="96"/>
      <c r="EA433" s="96"/>
      <c r="EB433" s="96"/>
      <c r="EC433" s="96"/>
      <c r="ED433" s="96"/>
      <c r="EE433" s="96"/>
      <c r="EF433" s="96"/>
      <c r="EG433" s="96"/>
      <c r="EH433" s="96"/>
      <c r="EI433" s="96"/>
      <c r="EJ433" s="96"/>
      <c r="EK433" s="96"/>
      <c r="EL433" s="96"/>
      <c r="EM433" s="96"/>
      <c r="EN433" s="96"/>
      <c r="EO433" s="96"/>
      <c r="EP433" s="96"/>
      <c r="EQ433" s="96"/>
      <c r="ER433" s="96"/>
      <c r="ES433" s="96"/>
      <c r="ET433" s="96"/>
      <c r="EU433" s="96"/>
      <c r="EV433" s="96"/>
      <c r="EW433" s="96"/>
      <c r="EX433" s="96"/>
      <c r="EY433" s="96"/>
      <c r="EZ433" s="96"/>
      <c r="FA433" s="96"/>
      <c r="FB433" s="96"/>
      <c r="FC433" s="96"/>
      <c r="FD433" s="96"/>
      <c r="FE433" s="96"/>
      <c r="FF433" s="96"/>
      <c r="FG433" s="96"/>
      <c r="FH433" s="96"/>
      <c r="FI433" s="96"/>
      <c r="FJ433" s="96"/>
      <c r="FK433" s="96"/>
      <c r="FL433" s="96"/>
      <c r="FM433" s="96"/>
      <c r="FN433" s="96"/>
      <c r="FO433" s="96"/>
      <c r="FP433" s="96"/>
      <c r="FQ433" s="96"/>
      <c r="FR433" s="96"/>
      <c r="FS433" s="96"/>
      <c r="FT433" s="96"/>
      <c r="FU433" s="96"/>
      <c r="FV433" s="96"/>
      <c r="FW433" s="96"/>
      <c r="FX433" s="96"/>
      <c r="FY433" s="96"/>
      <c r="FZ433" s="96"/>
      <c r="GA433" s="96"/>
      <c r="GB433" s="96"/>
      <c r="GC433" s="96"/>
      <c r="GD433" s="96"/>
      <c r="GE433" s="96"/>
      <c r="GF433" s="96"/>
      <c r="GG433" s="96"/>
      <c r="GH433" s="96"/>
      <c r="GI433" s="96"/>
      <c r="GJ433" s="96"/>
      <c r="GK433" s="96"/>
      <c r="GL433" s="96"/>
      <c r="GM433" s="96"/>
      <c r="GN433" s="96"/>
      <c r="GO433" s="96"/>
      <c r="GP433" s="96"/>
    </row>
    <row r="434" spans="1:198" ht="12.75" customHeight="1">
      <c r="A434" s="349">
        <v>35</v>
      </c>
      <c r="B434" s="350" t="s">
        <v>218</v>
      </c>
      <c r="C434" s="379">
        <v>2021</v>
      </c>
      <c r="D434" s="379">
        <v>2031</v>
      </c>
      <c r="E434" s="353" t="s">
        <v>265</v>
      </c>
      <c r="F434" s="570">
        <v>0</v>
      </c>
      <c r="G434" s="406">
        <v>60016</v>
      </c>
      <c r="H434" s="90"/>
      <c r="I434" s="58" t="s">
        <v>28</v>
      </c>
      <c r="J434" s="100">
        <v>20000</v>
      </c>
      <c r="K434" s="98"/>
      <c r="L434" s="98"/>
      <c r="M434" s="62"/>
      <c r="N434" s="62"/>
      <c r="O434" s="84">
        <v>0</v>
      </c>
      <c r="P434" s="345"/>
      <c r="Q434" s="84"/>
      <c r="R434" s="84"/>
      <c r="S434" s="345"/>
      <c r="T434" s="345"/>
      <c r="U434" s="84"/>
      <c r="V434" s="84"/>
      <c r="W434" s="84"/>
      <c r="X434" s="380">
        <f>SUM(L438:W438)</f>
        <v>0</v>
      </c>
      <c r="Y434" s="40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  <c r="BX434" s="96"/>
      <c r="BY434" s="96"/>
      <c r="BZ434" s="96"/>
      <c r="CA434" s="96"/>
      <c r="CB434" s="96"/>
      <c r="CC434" s="96"/>
      <c r="CD434" s="96"/>
      <c r="CE434" s="96"/>
      <c r="CF434" s="96"/>
      <c r="CG434" s="96"/>
      <c r="CH434" s="96"/>
      <c r="CI434" s="96"/>
      <c r="CJ434" s="96"/>
      <c r="CK434" s="96"/>
      <c r="CL434" s="96"/>
      <c r="CM434" s="96"/>
      <c r="CN434" s="96"/>
      <c r="CO434" s="96"/>
      <c r="CP434" s="96"/>
      <c r="CQ434" s="96"/>
      <c r="CR434" s="96"/>
      <c r="CS434" s="96"/>
      <c r="CT434" s="96"/>
      <c r="CU434" s="96"/>
      <c r="CV434" s="96"/>
      <c r="CW434" s="96"/>
      <c r="CX434" s="96"/>
      <c r="CY434" s="96"/>
      <c r="CZ434" s="96"/>
      <c r="DA434" s="96"/>
      <c r="DB434" s="96"/>
      <c r="DC434" s="96"/>
      <c r="DD434" s="96"/>
      <c r="DE434" s="96"/>
      <c r="DF434" s="96"/>
      <c r="DG434" s="96"/>
      <c r="DH434" s="96"/>
      <c r="DI434" s="96"/>
      <c r="DJ434" s="96"/>
      <c r="DK434" s="96"/>
      <c r="DL434" s="96"/>
      <c r="DM434" s="96"/>
      <c r="DN434" s="96"/>
      <c r="DO434" s="96"/>
      <c r="DP434" s="96"/>
      <c r="DQ434" s="96"/>
      <c r="DR434" s="96"/>
      <c r="DS434" s="96"/>
      <c r="DT434" s="96"/>
      <c r="DU434" s="96"/>
      <c r="DV434" s="96"/>
      <c r="DW434" s="96"/>
      <c r="DX434" s="96"/>
      <c r="DY434" s="96"/>
      <c r="DZ434" s="96"/>
      <c r="EA434" s="96"/>
      <c r="EB434" s="96"/>
      <c r="EC434" s="96"/>
      <c r="ED434" s="96"/>
      <c r="EE434" s="96"/>
      <c r="EF434" s="96"/>
      <c r="EG434" s="96"/>
      <c r="EH434" s="96"/>
      <c r="EI434" s="96"/>
      <c r="EJ434" s="96"/>
      <c r="EK434" s="96"/>
      <c r="EL434" s="96"/>
      <c r="EM434" s="96"/>
      <c r="EN434" s="96"/>
      <c r="EO434" s="96"/>
      <c r="EP434" s="96"/>
      <c r="EQ434" s="96"/>
      <c r="ER434" s="96"/>
      <c r="ES434" s="96"/>
      <c r="ET434" s="96"/>
      <c r="EU434" s="96"/>
      <c r="EV434" s="96"/>
      <c r="EW434" s="96"/>
      <c r="EX434" s="96"/>
      <c r="EY434" s="96"/>
      <c r="EZ434" s="96"/>
      <c r="FA434" s="96"/>
      <c r="FB434" s="96"/>
      <c r="FC434" s="96"/>
      <c r="FD434" s="96"/>
      <c r="FE434" s="96"/>
      <c r="FF434" s="96"/>
      <c r="FG434" s="96"/>
      <c r="FH434" s="96"/>
      <c r="FI434" s="96"/>
      <c r="FJ434" s="96"/>
      <c r="FK434" s="96"/>
      <c r="FL434" s="96"/>
      <c r="FM434" s="96"/>
      <c r="FN434" s="96"/>
      <c r="FO434" s="96"/>
      <c r="FP434" s="96"/>
      <c r="FQ434" s="96"/>
      <c r="FR434" s="96"/>
      <c r="FS434" s="96"/>
      <c r="FT434" s="96"/>
      <c r="FU434" s="96"/>
      <c r="FV434" s="96"/>
      <c r="FW434" s="96"/>
      <c r="FX434" s="96"/>
      <c r="FY434" s="96"/>
      <c r="FZ434" s="96"/>
      <c r="GA434" s="96"/>
      <c r="GB434" s="96"/>
      <c r="GC434" s="96"/>
      <c r="GD434" s="96"/>
      <c r="GE434" s="96"/>
      <c r="GF434" s="96"/>
      <c r="GG434" s="96"/>
      <c r="GH434" s="96"/>
      <c r="GI434" s="96"/>
      <c r="GJ434" s="96"/>
      <c r="GK434" s="96"/>
      <c r="GL434" s="96"/>
      <c r="GM434" s="96"/>
      <c r="GN434" s="96"/>
      <c r="GO434" s="96"/>
      <c r="GP434" s="96"/>
    </row>
    <row r="435" spans="1:198" ht="12.75" customHeight="1">
      <c r="A435" s="349"/>
      <c r="B435" s="350"/>
      <c r="C435" s="379"/>
      <c r="D435" s="379"/>
      <c r="E435" s="353"/>
      <c r="F435" s="570"/>
      <c r="G435" s="406"/>
      <c r="H435" s="90"/>
      <c r="I435" s="61" t="s">
        <v>31</v>
      </c>
      <c r="J435" s="98"/>
      <c r="K435" s="98"/>
      <c r="L435" s="98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380"/>
      <c r="Y435" s="40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  <c r="BX435" s="96"/>
      <c r="BY435" s="96"/>
      <c r="BZ435" s="96"/>
      <c r="CA435" s="96"/>
      <c r="CB435" s="96"/>
      <c r="CC435" s="96"/>
      <c r="CD435" s="96"/>
      <c r="CE435" s="96"/>
      <c r="CF435" s="96"/>
      <c r="CG435" s="96"/>
      <c r="CH435" s="96"/>
      <c r="CI435" s="96"/>
      <c r="CJ435" s="96"/>
      <c r="CK435" s="96"/>
      <c r="CL435" s="96"/>
      <c r="CM435" s="96"/>
      <c r="CN435" s="96"/>
      <c r="CO435" s="96"/>
      <c r="CP435" s="96"/>
      <c r="CQ435" s="96"/>
      <c r="CR435" s="96"/>
      <c r="CS435" s="96"/>
      <c r="CT435" s="96"/>
      <c r="CU435" s="96"/>
      <c r="CV435" s="96"/>
      <c r="CW435" s="96"/>
      <c r="CX435" s="96"/>
      <c r="CY435" s="96"/>
      <c r="CZ435" s="96"/>
      <c r="DA435" s="96"/>
      <c r="DB435" s="96"/>
      <c r="DC435" s="96"/>
      <c r="DD435" s="96"/>
      <c r="DE435" s="96"/>
      <c r="DF435" s="96"/>
      <c r="DG435" s="96"/>
      <c r="DH435" s="96"/>
      <c r="DI435" s="96"/>
      <c r="DJ435" s="96"/>
      <c r="DK435" s="96"/>
      <c r="DL435" s="96"/>
      <c r="DM435" s="96"/>
      <c r="DN435" s="96"/>
      <c r="DO435" s="96"/>
      <c r="DP435" s="96"/>
      <c r="DQ435" s="96"/>
      <c r="DR435" s="96"/>
      <c r="DS435" s="96"/>
      <c r="DT435" s="96"/>
      <c r="DU435" s="96"/>
      <c r="DV435" s="96"/>
      <c r="DW435" s="96"/>
      <c r="DX435" s="96"/>
      <c r="DY435" s="96"/>
      <c r="DZ435" s="96"/>
      <c r="EA435" s="96"/>
      <c r="EB435" s="96"/>
      <c r="EC435" s="96"/>
      <c r="ED435" s="96"/>
      <c r="EE435" s="96"/>
      <c r="EF435" s="96"/>
      <c r="EG435" s="96"/>
      <c r="EH435" s="96"/>
      <c r="EI435" s="96"/>
      <c r="EJ435" s="96"/>
      <c r="EK435" s="96"/>
      <c r="EL435" s="96"/>
      <c r="EM435" s="96"/>
      <c r="EN435" s="96"/>
      <c r="EO435" s="96"/>
      <c r="EP435" s="96"/>
      <c r="EQ435" s="96"/>
      <c r="ER435" s="96"/>
      <c r="ES435" s="96"/>
      <c r="ET435" s="96"/>
      <c r="EU435" s="96"/>
      <c r="EV435" s="96"/>
      <c r="EW435" s="96"/>
      <c r="EX435" s="96"/>
      <c r="EY435" s="96"/>
      <c r="EZ435" s="96"/>
      <c r="FA435" s="96"/>
      <c r="FB435" s="96"/>
      <c r="FC435" s="96"/>
      <c r="FD435" s="96"/>
      <c r="FE435" s="96"/>
      <c r="FF435" s="96"/>
      <c r="FG435" s="96"/>
      <c r="FH435" s="96"/>
      <c r="FI435" s="96"/>
      <c r="FJ435" s="96"/>
      <c r="FK435" s="96"/>
      <c r="FL435" s="96"/>
      <c r="FM435" s="96"/>
      <c r="FN435" s="96"/>
      <c r="FO435" s="96"/>
      <c r="FP435" s="96"/>
      <c r="FQ435" s="96"/>
      <c r="FR435" s="96"/>
      <c r="FS435" s="96"/>
      <c r="FT435" s="96"/>
      <c r="FU435" s="96"/>
      <c r="FV435" s="96"/>
      <c r="FW435" s="96"/>
      <c r="FX435" s="96"/>
      <c r="FY435" s="96"/>
      <c r="FZ435" s="96"/>
      <c r="GA435" s="96"/>
      <c r="GB435" s="96"/>
      <c r="GC435" s="96"/>
      <c r="GD435" s="96"/>
      <c r="GE435" s="96"/>
      <c r="GF435" s="96"/>
      <c r="GG435" s="96"/>
      <c r="GH435" s="96"/>
      <c r="GI435" s="96"/>
      <c r="GJ435" s="96"/>
      <c r="GK435" s="96"/>
      <c r="GL435" s="96"/>
      <c r="GM435" s="96"/>
      <c r="GN435" s="96"/>
      <c r="GO435" s="96"/>
      <c r="GP435" s="96"/>
    </row>
    <row r="436" spans="1:198" ht="12.75" customHeight="1">
      <c r="A436" s="349"/>
      <c r="B436" s="350"/>
      <c r="C436" s="379"/>
      <c r="D436" s="379"/>
      <c r="E436" s="353"/>
      <c r="F436" s="570"/>
      <c r="G436" s="406"/>
      <c r="H436" s="90"/>
      <c r="I436" s="61" t="s">
        <v>30</v>
      </c>
      <c r="J436" s="98"/>
      <c r="K436" s="98"/>
      <c r="L436" s="98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380"/>
      <c r="Y436" s="40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  <c r="BX436" s="96"/>
      <c r="BY436" s="96"/>
      <c r="BZ436" s="96"/>
      <c r="CA436" s="96"/>
      <c r="CB436" s="96"/>
      <c r="CC436" s="96"/>
      <c r="CD436" s="96"/>
      <c r="CE436" s="96"/>
      <c r="CF436" s="96"/>
      <c r="CG436" s="96"/>
      <c r="CH436" s="96"/>
      <c r="CI436" s="96"/>
      <c r="CJ436" s="96"/>
      <c r="CK436" s="96"/>
      <c r="CL436" s="96"/>
      <c r="CM436" s="96"/>
      <c r="CN436" s="96"/>
      <c r="CO436" s="96"/>
      <c r="CP436" s="96"/>
      <c r="CQ436" s="96"/>
      <c r="CR436" s="96"/>
      <c r="CS436" s="96"/>
      <c r="CT436" s="96"/>
      <c r="CU436" s="96"/>
      <c r="CV436" s="96"/>
      <c r="CW436" s="96"/>
      <c r="CX436" s="96"/>
      <c r="CY436" s="96"/>
      <c r="CZ436" s="96"/>
      <c r="DA436" s="96"/>
      <c r="DB436" s="96"/>
      <c r="DC436" s="96"/>
      <c r="DD436" s="96"/>
      <c r="DE436" s="96"/>
      <c r="DF436" s="96"/>
      <c r="DG436" s="96"/>
      <c r="DH436" s="96"/>
      <c r="DI436" s="96"/>
      <c r="DJ436" s="96"/>
      <c r="DK436" s="96"/>
      <c r="DL436" s="96"/>
      <c r="DM436" s="96"/>
      <c r="DN436" s="96"/>
      <c r="DO436" s="96"/>
      <c r="DP436" s="96"/>
      <c r="DQ436" s="96"/>
      <c r="DR436" s="96"/>
      <c r="DS436" s="96"/>
      <c r="DT436" s="96"/>
      <c r="DU436" s="96"/>
      <c r="DV436" s="96"/>
      <c r="DW436" s="96"/>
      <c r="DX436" s="96"/>
      <c r="DY436" s="96"/>
      <c r="DZ436" s="96"/>
      <c r="EA436" s="96"/>
      <c r="EB436" s="96"/>
      <c r="EC436" s="96"/>
      <c r="ED436" s="96"/>
      <c r="EE436" s="96"/>
      <c r="EF436" s="96"/>
      <c r="EG436" s="96"/>
      <c r="EH436" s="96"/>
      <c r="EI436" s="96"/>
      <c r="EJ436" s="96"/>
      <c r="EK436" s="96"/>
      <c r="EL436" s="96"/>
      <c r="EM436" s="96"/>
      <c r="EN436" s="96"/>
      <c r="EO436" s="96"/>
      <c r="EP436" s="96"/>
      <c r="EQ436" s="96"/>
      <c r="ER436" s="96"/>
      <c r="ES436" s="96"/>
      <c r="ET436" s="96"/>
      <c r="EU436" s="96"/>
      <c r="EV436" s="96"/>
      <c r="EW436" s="96"/>
      <c r="EX436" s="96"/>
      <c r="EY436" s="96"/>
      <c r="EZ436" s="96"/>
      <c r="FA436" s="96"/>
      <c r="FB436" s="96"/>
      <c r="FC436" s="96"/>
      <c r="FD436" s="96"/>
      <c r="FE436" s="96"/>
      <c r="FF436" s="96"/>
      <c r="FG436" s="96"/>
      <c r="FH436" s="96"/>
      <c r="FI436" s="96"/>
      <c r="FJ436" s="96"/>
      <c r="FK436" s="96"/>
      <c r="FL436" s="96"/>
      <c r="FM436" s="96"/>
      <c r="FN436" s="96"/>
      <c r="FO436" s="96"/>
      <c r="FP436" s="96"/>
      <c r="FQ436" s="96"/>
      <c r="FR436" s="96"/>
      <c r="FS436" s="96"/>
      <c r="FT436" s="96"/>
      <c r="FU436" s="96"/>
      <c r="FV436" s="96"/>
      <c r="FW436" s="96"/>
      <c r="FX436" s="96"/>
      <c r="FY436" s="96"/>
      <c r="FZ436" s="96"/>
      <c r="GA436" s="96"/>
      <c r="GB436" s="96"/>
      <c r="GC436" s="96"/>
      <c r="GD436" s="96"/>
      <c r="GE436" s="96"/>
      <c r="GF436" s="96"/>
      <c r="GG436" s="96"/>
      <c r="GH436" s="96"/>
      <c r="GI436" s="96"/>
      <c r="GJ436" s="96"/>
      <c r="GK436" s="96"/>
      <c r="GL436" s="96"/>
      <c r="GM436" s="96"/>
      <c r="GN436" s="96"/>
      <c r="GO436" s="96"/>
      <c r="GP436" s="96"/>
    </row>
    <row r="437" spans="1:198" ht="12.75" customHeight="1">
      <c r="A437" s="349"/>
      <c r="B437" s="350"/>
      <c r="C437" s="379"/>
      <c r="D437" s="379"/>
      <c r="E437" s="353"/>
      <c r="F437" s="570"/>
      <c r="G437" s="406"/>
      <c r="H437" s="90">
        <v>6050</v>
      </c>
      <c r="I437" s="61" t="s">
        <v>70</v>
      </c>
      <c r="J437" s="98"/>
      <c r="K437" s="98">
        <v>14000</v>
      </c>
      <c r="L437" s="100">
        <v>0</v>
      </c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380"/>
      <c r="Y437" s="40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  <c r="BX437" s="96"/>
      <c r="BY437" s="96"/>
      <c r="BZ437" s="96"/>
      <c r="CA437" s="96"/>
      <c r="CB437" s="96"/>
      <c r="CC437" s="96"/>
      <c r="CD437" s="96"/>
      <c r="CE437" s="96"/>
      <c r="CF437" s="96"/>
      <c r="CG437" s="96"/>
      <c r="CH437" s="96"/>
      <c r="CI437" s="96"/>
      <c r="CJ437" s="96"/>
      <c r="CK437" s="96"/>
      <c r="CL437" s="96"/>
      <c r="CM437" s="96"/>
      <c r="CN437" s="96"/>
      <c r="CO437" s="96"/>
      <c r="CP437" s="96"/>
      <c r="CQ437" s="96"/>
      <c r="CR437" s="96"/>
      <c r="CS437" s="96"/>
      <c r="CT437" s="96"/>
      <c r="CU437" s="96"/>
      <c r="CV437" s="96"/>
      <c r="CW437" s="96"/>
      <c r="CX437" s="96"/>
      <c r="CY437" s="96"/>
      <c r="CZ437" s="96"/>
      <c r="DA437" s="96"/>
      <c r="DB437" s="96"/>
      <c r="DC437" s="96"/>
      <c r="DD437" s="96"/>
      <c r="DE437" s="96"/>
      <c r="DF437" s="96"/>
      <c r="DG437" s="96"/>
      <c r="DH437" s="96"/>
      <c r="DI437" s="96"/>
      <c r="DJ437" s="96"/>
      <c r="DK437" s="96"/>
      <c r="DL437" s="96"/>
      <c r="DM437" s="96"/>
      <c r="DN437" s="96"/>
      <c r="DO437" s="96"/>
      <c r="DP437" s="96"/>
      <c r="DQ437" s="96"/>
      <c r="DR437" s="96"/>
      <c r="DS437" s="96"/>
      <c r="DT437" s="96"/>
      <c r="DU437" s="96"/>
      <c r="DV437" s="96"/>
      <c r="DW437" s="96"/>
      <c r="DX437" s="96"/>
      <c r="DY437" s="96"/>
      <c r="DZ437" s="96"/>
      <c r="EA437" s="96"/>
      <c r="EB437" s="96"/>
      <c r="EC437" s="96"/>
      <c r="ED437" s="96"/>
      <c r="EE437" s="96"/>
      <c r="EF437" s="96"/>
      <c r="EG437" s="96"/>
      <c r="EH437" s="96"/>
      <c r="EI437" s="96"/>
      <c r="EJ437" s="96"/>
      <c r="EK437" s="96"/>
      <c r="EL437" s="96"/>
      <c r="EM437" s="96"/>
      <c r="EN437" s="96"/>
      <c r="EO437" s="96"/>
      <c r="EP437" s="96"/>
      <c r="EQ437" s="96"/>
      <c r="ER437" s="96"/>
      <c r="ES437" s="96"/>
      <c r="ET437" s="96"/>
      <c r="EU437" s="96"/>
      <c r="EV437" s="96"/>
      <c r="EW437" s="96"/>
      <c r="EX437" s="96"/>
      <c r="EY437" s="96"/>
      <c r="EZ437" s="96"/>
      <c r="FA437" s="96"/>
      <c r="FB437" s="96"/>
      <c r="FC437" s="96"/>
      <c r="FD437" s="96"/>
      <c r="FE437" s="96"/>
      <c r="FF437" s="96"/>
      <c r="FG437" s="96"/>
      <c r="FH437" s="96"/>
      <c r="FI437" s="96"/>
      <c r="FJ437" s="96"/>
      <c r="FK437" s="96"/>
      <c r="FL437" s="96"/>
      <c r="FM437" s="96"/>
      <c r="FN437" s="96"/>
      <c r="FO437" s="96"/>
      <c r="FP437" s="96"/>
      <c r="FQ437" s="96"/>
      <c r="FR437" s="96"/>
      <c r="FS437" s="96"/>
      <c r="FT437" s="96"/>
      <c r="FU437" s="96"/>
      <c r="FV437" s="96"/>
      <c r="FW437" s="96"/>
      <c r="FX437" s="96"/>
      <c r="FY437" s="96"/>
      <c r="FZ437" s="96"/>
      <c r="GA437" s="96"/>
      <c r="GB437" s="96"/>
      <c r="GC437" s="96"/>
      <c r="GD437" s="96"/>
      <c r="GE437" s="96"/>
      <c r="GF437" s="96"/>
      <c r="GG437" s="96"/>
      <c r="GH437" s="96"/>
      <c r="GI437" s="96"/>
      <c r="GJ437" s="96"/>
      <c r="GK437" s="96"/>
      <c r="GL437" s="96"/>
      <c r="GM437" s="96"/>
      <c r="GN437" s="96"/>
      <c r="GO437" s="96"/>
      <c r="GP437" s="96"/>
    </row>
    <row r="438" spans="1:198" ht="12.75" customHeight="1">
      <c r="A438" s="349"/>
      <c r="B438" s="350"/>
      <c r="C438" s="379"/>
      <c r="D438" s="379"/>
      <c r="E438" s="353"/>
      <c r="F438" s="570"/>
      <c r="G438" s="406"/>
      <c r="H438" s="90"/>
      <c r="I438" s="64" t="s">
        <v>26</v>
      </c>
      <c r="J438" s="102">
        <f>SUM(J434:J437)</f>
        <v>20000</v>
      </c>
      <c r="K438" s="102">
        <f t="shared" ref="K438:W438" si="135">SUM(K434:K437)</f>
        <v>14000</v>
      </c>
      <c r="L438" s="102">
        <f t="shared" si="135"/>
        <v>0</v>
      </c>
      <c r="M438" s="65">
        <f t="shared" si="135"/>
        <v>0</v>
      </c>
      <c r="N438" s="289">
        <f t="shared" si="135"/>
        <v>0</v>
      </c>
      <c r="O438" s="65">
        <f t="shared" si="135"/>
        <v>0</v>
      </c>
      <c r="P438" s="65">
        <f t="shared" si="135"/>
        <v>0</v>
      </c>
      <c r="Q438" s="65">
        <f t="shared" si="135"/>
        <v>0</v>
      </c>
      <c r="R438" s="65">
        <f t="shared" si="135"/>
        <v>0</v>
      </c>
      <c r="S438" s="65">
        <f t="shared" si="135"/>
        <v>0</v>
      </c>
      <c r="T438" s="65">
        <f t="shared" si="135"/>
        <v>0</v>
      </c>
      <c r="U438" s="65">
        <f t="shared" si="135"/>
        <v>0</v>
      </c>
      <c r="V438" s="65">
        <f t="shared" si="135"/>
        <v>0</v>
      </c>
      <c r="W438" s="65">
        <f t="shared" si="135"/>
        <v>0</v>
      </c>
      <c r="X438" s="380"/>
      <c r="Y438" s="40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96"/>
      <c r="CB438" s="96"/>
      <c r="CC438" s="96"/>
      <c r="CD438" s="96"/>
      <c r="CE438" s="96"/>
      <c r="CF438" s="96"/>
      <c r="CG438" s="96"/>
      <c r="CH438" s="96"/>
      <c r="CI438" s="96"/>
      <c r="CJ438" s="96"/>
      <c r="CK438" s="96"/>
      <c r="CL438" s="96"/>
      <c r="CM438" s="96"/>
      <c r="CN438" s="96"/>
      <c r="CO438" s="96"/>
      <c r="CP438" s="96"/>
      <c r="CQ438" s="96"/>
      <c r="CR438" s="96"/>
      <c r="CS438" s="96"/>
      <c r="CT438" s="96"/>
      <c r="CU438" s="96"/>
      <c r="CV438" s="96"/>
      <c r="CW438" s="96"/>
      <c r="CX438" s="96"/>
      <c r="CY438" s="96"/>
      <c r="CZ438" s="96"/>
      <c r="DA438" s="96"/>
      <c r="DB438" s="96"/>
      <c r="DC438" s="96"/>
      <c r="DD438" s="96"/>
      <c r="DE438" s="96"/>
      <c r="DF438" s="96"/>
      <c r="DG438" s="96"/>
      <c r="DH438" s="96"/>
      <c r="DI438" s="96"/>
      <c r="DJ438" s="96"/>
      <c r="DK438" s="96"/>
      <c r="DL438" s="96"/>
      <c r="DM438" s="96"/>
      <c r="DN438" s="96"/>
      <c r="DO438" s="96"/>
      <c r="DP438" s="96"/>
      <c r="DQ438" s="96"/>
      <c r="DR438" s="96"/>
      <c r="DS438" s="96"/>
      <c r="DT438" s="96"/>
      <c r="DU438" s="96"/>
      <c r="DV438" s="96"/>
      <c r="DW438" s="96"/>
      <c r="DX438" s="96"/>
      <c r="DY438" s="96"/>
      <c r="DZ438" s="96"/>
      <c r="EA438" s="96"/>
      <c r="EB438" s="96"/>
      <c r="EC438" s="96"/>
      <c r="ED438" s="96"/>
      <c r="EE438" s="96"/>
      <c r="EF438" s="96"/>
      <c r="EG438" s="96"/>
      <c r="EH438" s="96"/>
      <c r="EI438" s="96"/>
      <c r="EJ438" s="96"/>
      <c r="EK438" s="96"/>
      <c r="EL438" s="96"/>
      <c r="EM438" s="96"/>
      <c r="EN438" s="96"/>
      <c r="EO438" s="96"/>
      <c r="EP438" s="96"/>
      <c r="EQ438" s="96"/>
      <c r="ER438" s="96"/>
      <c r="ES438" s="96"/>
      <c r="ET438" s="96"/>
      <c r="EU438" s="96"/>
      <c r="EV438" s="96"/>
      <c r="EW438" s="96"/>
      <c r="EX438" s="96"/>
      <c r="EY438" s="96"/>
      <c r="EZ438" s="96"/>
      <c r="FA438" s="96"/>
      <c r="FB438" s="96"/>
      <c r="FC438" s="96"/>
      <c r="FD438" s="96"/>
      <c r="FE438" s="96"/>
      <c r="FF438" s="96"/>
      <c r="FG438" s="96"/>
      <c r="FH438" s="96"/>
      <c r="FI438" s="96"/>
      <c r="FJ438" s="96"/>
      <c r="FK438" s="96"/>
      <c r="FL438" s="96"/>
      <c r="FM438" s="96"/>
      <c r="FN438" s="96"/>
      <c r="FO438" s="96"/>
      <c r="FP438" s="96"/>
      <c r="FQ438" s="96"/>
      <c r="FR438" s="96"/>
      <c r="FS438" s="96"/>
      <c r="FT438" s="96"/>
      <c r="FU438" s="96"/>
      <c r="FV438" s="96"/>
      <c r="FW438" s="96"/>
      <c r="FX438" s="96"/>
      <c r="FY438" s="96"/>
      <c r="FZ438" s="96"/>
      <c r="GA438" s="96"/>
      <c r="GB438" s="96"/>
      <c r="GC438" s="96"/>
      <c r="GD438" s="96"/>
      <c r="GE438" s="96"/>
      <c r="GF438" s="96"/>
      <c r="GG438" s="96"/>
      <c r="GH438" s="96"/>
      <c r="GI438" s="96"/>
      <c r="GJ438" s="96"/>
      <c r="GK438" s="96"/>
      <c r="GL438" s="96"/>
      <c r="GM438" s="96"/>
      <c r="GN438" s="96"/>
      <c r="GO438" s="96"/>
      <c r="GP438" s="96"/>
    </row>
    <row r="439" spans="1:198" ht="15.75" hidden="1" customHeight="1">
      <c r="A439" s="349">
        <v>37</v>
      </c>
      <c r="B439" s="464" t="s">
        <v>213</v>
      </c>
      <c r="C439" s="352">
        <v>2020</v>
      </c>
      <c r="D439" s="352">
        <v>2022</v>
      </c>
      <c r="E439" s="382" t="s">
        <v>27</v>
      </c>
      <c r="F439" s="354">
        <v>0</v>
      </c>
      <c r="G439" s="355">
        <v>60016</v>
      </c>
      <c r="H439" s="200">
        <v>6050</v>
      </c>
      <c r="I439" s="183" t="s">
        <v>28</v>
      </c>
      <c r="J439" s="161"/>
      <c r="K439" s="161"/>
      <c r="L439" s="156">
        <v>0</v>
      </c>
      <c r="M439" s="156"/>
      <c r="N439" s="156"/>
      <c r="O439" s="156"/>
      <c r="P439" s="187"/>
      <c r="Q439" s="187"/>
      <c r="R439" s="187"/>
      <c r="S439" s="187"/>
      <c r="T439" s="187"/>
      <c r="U439" s="187"/>
      <c r="V439" s="187"/>
      <c r="W439" s="187"/>
      <c r="X439" s="356">
        <f t="shared" ref="X439" si="136">SUM(L443:W443)</f>
        <v>0</v>
      </c>
      <c r="Y439" s="40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96"/>
      <c r="CB439" s="96"/>
      <c r="CC439" s="96"/>
      <c r="CD439" s="96"/>
      <c r="CE439" s="96"/>
      <c r="CF439" s="96"/>
      <c r="CG439" s="96"/>
      <c r="CH439" s="96"/>
      <c r="CI439" s="96"/>
      <c r="CJ439" s="96"/>
      <c r="CK439" s="96"/>
      <c r="CL439" s="96"/>
      <c r="CM439" s="96"/>
      <c r="CN439" s="96"/>
      <c r="CO439" s="96"/>
      <c r="CP439" s="96"/>
      <c r="CQ439" s="96"/>
      <c r="CR439" s="96"/>
      <c r="CS439" s="96"/>
      <c r="CT439" s="96"/>
      <c r="CU439" s="96"/>
      <c r="CV439" s="96"/>
      <c r="CW439" s="96"/>
      <c r="CX439" s="96"/>
      <c r="CY439" s="96"/>
      <c r="CZ439" s="96"/>
      <c r="DA439" s="96"/>
      <c r="DB439" s="96"/>
      <c r="DC439" s="96"/>
      <c r="DD439" s="96"/>
      <c r="DE439" s="96"/>
      <c r="DF439" s="96"/>
      <c r="DG439" s="96"/>
      <c r="DH439" s="96"/>
      <c r="DI439" s="96"/>
      <c r="DJ439" s="96"/>
      <c r="DK439" s="96"/>
      <c r="DL439" s="96"/>
      <c r="DM439" s="96"/>
      <c r="DN439" s="96"/>
      <c r="DO439" s="96"/>
      <c r="DP439" s="96"/>
      <c r="DQ439" s="96"/>
      <c r="DR439" s="96"/>
      <c r="DS439" s="96"/>
      <c r="DT439" s="96"/>
      <c r="DU439" s="96"/>
      <c r="DV439" s="96"/>
      <c r="DW439" s="96"/>
      <c r="DX439" s="96"/>
      <c r="DY439" s="96"/>
      <c r="DZ439" s="96"/>
      <c r="EA439" s="96"/>
      <c r="EB439" s="96"/>
      <c r="EC439" s="96"/>
      <c r="ED439" s="96"/>
      <c r="EE439" s="96"/>
      <c r="EF439" s="96"/>
      <c r="EG439" s="96"/>
      <c r="EH439" s="96"/>
      <c r="EI439" s="96"/>
      <c r="EJ439" s="96"/>
      <c r="EK439" s="96"/>
      <c r="EL439" s="96"/>
      <c r="EM439" s="96"/>
      <c r="EN439" s="96"/>
      <c r="EO439" s="96"/>
      <c r="EP439" s="96"/>
      <c r="EQ439" s="96"/>
      <c r="ER439" s="96"/>
      <c r="ES439" s="96"/>
      <c r="ET439" s="96"/>
      <c r="EU439" s="96"/>
      <c r="EV439" s="96"/>
      <c r="EW439" s="96"/>
      <c r="EX439" s="96"/>
      <c r="EY439" s="96"/>
      <c r="EZ439" s="96"/>
      <c r="FA439" s="96"/>
      <c r="FB439" s="96"/>
      <c r="FC439" s="96"/>
      <c r="FD439" s="96"/>
      <c r="FE439" s="96"/>
      <c r="FF439" s="96"/>
      <c r="FG439" s="96"/>
      <c r="FH439" s="96"/>
      <c r="FI439" s="96"/>
      <c r="FJ439" s="96"/>
      <c r="FK439" s="96"/>
      <c r="FL439" s="96"/>
      <c r="FM439" s="96"/>
      <c r="FN439" s="96"/>
      <c r="FO439" s="96"/>
      <c r="FP439" s="96"/>
      <c r="FQ439" s="96"/>
      <c r="FR439" s="96"/>
      <c r="FS439" s="96"/>
      <c r="FT439" s="96"/>
      <c r="FU439" s="96"/>
      <c r="FV439" s="96"/>
      <c r="FW439" s="96"/>
      <c r="FX439" s="96"/>
      <c r="FY439" s="96"/>
      <c r="FZ439" s="96"/>
      <c r="GA439" s="96"/>
      <c r="GB439" s="96"/>
      <c r="GC439" s="96"/>
      <c r="GD439" s="96"/>
      <c r="GE439" s="96"/>
      <c r="GF439" s="96"/>
      <c r="GG439" s="96"/>
      <c r="GH439" s="96"/>
      <c r="GI439" s="96"/>
      <c r="GJ439" s="96"/>
      <c r="GK439" s="96"/>
      <c r="GL439" s="96"/>
      <c r="GM439" s="96"/>
      <c r="GN439" s="96"/>
      <c r="GO439" s="96"/>
      <c r="GP439" s="96"/>
    </row>
    <row r="440" spans="1:198" ht="15.75" hidden="1" customHeight="1">
      <c r="A440" s="349"/>
      <c r="B440" s="465"/>
      <c r="C440" s="352"/>
      <c r="D440" s="352"/>
      <c r="E440" s="382"/>
      <c r="F440" s="354"/>
      <c r="G440" s="355"/>
      <c r="H440" s="200"/>
      <c r="I440" s="166" t="s">
        <v>31</v>
      </c>
      <c r="J440" s="161"/>
      <c r="K440" s="161"/>
      <c r="L440" s="187"/>
      <c r="M440" s="187"/>
      <c r="N440" s="187"/>
      <c r="O440" s="187"/>
      <c r="P440" s="187"/>
      <c r="Q440" s="187"/>
      <c r="R440" s="187"/>
      <c r="S440" s="187"/>
      <c r="T440" s="187"/>
      <c r="U440" s="187"/>
      <c r="V440" s="187"/>
      <c r="W440" s="187"/>
      <c r="X440" s="356"/>
      <c r="Y440" s="40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96"/>
      <c r="CB440" s="96"/>
      <c r="CC440" s="96"/>
      <c r="CD440" s="96"/>
      <c r="CE440" s="96"/>
      <c r="CF440" s="96"/>
      <c r="CG440" s="96"/>
      <c r="CH440" s="96"/>
      <c r="CI440" s="96"/>
      <c r="CJ440" s="96"/>
      <c r="CK440" s="96"/>
      <c r="CL440" s="96"/>
      <c r="CM440" s="96"/>
      <c r="CN440" s="96"/>
      <c r="CO440" s="96"/>
      <c r="CP440" s="96"/>
      <c r="CQ440" s="96"/>
      <c r="CR440" s="96"/>
      <c r="CS440" s="96"/>
      <c r="CT440" s="96"/>
      <c r="CU440" s="96"/>
      <c r="CV440" s="96"/>
      <c r="CW440" s="96"/>
      <c r="CX440" s="96"/>
      <c r="CY440" s="96"/>
      <c r="CZ440" s="96"/>
      <c r="DA440" s="96"/>
      <c r="DB440" s="96"/>
      <c r="DC440" s="96"/>
      <c r="DD440" s="96"/>
      <c r="DE440" s="96"/>
      <c r="DF440" s="96"/>
      <c r="DG440" s="96"/>
      <c r="DH440" s="96"/>
      <c r="DI440" s="96"/>
      <c r="DJ440" s="96"/>
      <c r="DK440" s="96"/>
      <c r="DL440" s="96"/>
      <c r="DM440" s="96"/>
      <c r="DN440" s="96"/>
      <c r="DO440" s="96"/>
      <c r="DP440" s="96"/>
      <c r="DQ440" s="96"/>
      <c r="DR440" s="96"/>
      <c r="DS440" s="96"/>
      <c r="DT440" s="96"/>
      <c r="DU440" s="96"/>
      <c r="DV440" s="96"/>
      <c r="DW440" s="96"/>
      <c r="DX440" s="96"/>
      <c r="DY440" s="96"/>
      <c r="DZ440" s="96"/>
      <c r="EA440" s="96"/>
      <c r="EB440" s="96"/>
      <c r="EC440" s="96"/>
      <c r="ED440" s="96"/>
      <c r="EE440" s="96"/>
      <c r="EF440" s="96"/>
      <c r="EG440" s="96"/>
      <c r="EH440" s="96"/>
      <c r="EI440" s="96"/>
      <c r="EJ440" s="96"/>
      <c r="EK440" s="96"/>
      <c r="EL440" s="96"/>
      <c r="EM440" s="96"/>
      <c r="EN440" s="96"/>
      <c r="EO440" s="96"/>
      <c r="EP440" s="96"/>
      <c r="EQ440" s="96"/>
      <c r="ER440" s="96"/>
      <c r="ES440" s="96"/>
      <c r="ET440" s="96"/>
      <c r="EU440" s="96"/>
      <c r="EV440" s="96"/>
      <c r="EW440" s="96"/>
      <c r="EX440" s="96"/>
      <c r="EY440" s="96"/>
      <c r="EZ440" s="96"/>
      <c r="FA440" s="96"/>
      <c r="FB440" s="96"/>
      <c r="FC440" s="96"/>
      <c r="FD440" s="96"/>
      <c r="FE440" s="96"/>
      <c r="FF440" s="96"/>
      <c r="FG440" s="96"/>
      <c r="FH440" s="96"/>
      <c r="FI440" s="96"/>
      <c r="FJ440" s="96"/>
      <c r="FK440" s="96"/>
      <c r="FL440" s="96"/>
      <c r="FM440" s="96"/>
      <c r="FN440" s="96"/>
      <c r="FO440" s="96"/>
      <c r="FP440" s="96"/>
      <c r="FQ440" s="96"/>
      <c r="FR440" s="96"/>
      <c r="FS440" s="96"/>
      <c r="FT440" s="96"/>
      <c r="FU440" s="96"/>
      <c r="FV440" s="96"/>
      <c r="FW440" s="96"/>
      <c r="FX440" s="96"/>
      <c r="FY440" s="96"/>
      <c r="FZ440" s="96"/>
      <c r="GA440" s="96"/>
      <c r="GB440" s="96"/>
      <c r="GC440" s="96"/>
      <c r="GD440" s="96"/>
      <c r="GE440" s="96"/>
      <c r="GF440" s="96"/>
      <c r="GG440" s="96"/>
      <c r="GH440" s="96"/>
      <c r="GI440" s="96"/>
      <c r="GJ440" s="96"/>
      <c r="GK440" s="96"/>
      <c r="GL440" s="96"/>
      <c r="GM440" s="96"/>
      <c r="GN440" s="96"/>
      <c r="GO440" s="96"/>
      <c r="GP440" s="96"/>
    </row>
    <row r="441" spans="1:198" ht="15.75" hidden="1" customHeight="1">
      <c r="A441" s="349"/>
      <c r="B441" s="465"/>
      <c r="C441" s="352"/>
      <c r="D441" s="352"/>
      <c r="E441" s="382"/>
      <c r="F441" s="354"/>
      <c r="G441" s="355"/>
      <c r="H441" s="200"/>
      <c r="I441" s="166" t="s">
        <v>30</v>
      </c>
      <c r="J441" s="161"/>
      <c r="K441" s="161"/>
      <c r="L441" s="187"/>
      <c r="M441" s="187"/>
      <c r="N441" s="187"/>
      <c r="O441" s="187"/>
      <c r="P441" s="187"/>
      <c r="Q441" s="187"/>
      <c r="R441" s="187"/>
      <c r="S441" s="187"/>
      <c r="T441" s="187"/>
      <c r="U441" s="187"/>
      <c r="V441" s="187"/>
      <c r="W441" s="187"/>
      <c r="X441" s="356"/>
      <c r="Y441" s="40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96"/>
      <c r="CB441" s="96"/>
      <c r="CC441" s="96"/>
      <c r="CD441" s="96"/>
      <c r="CE441" s="96"/>
      <c r="CF441" s="96"/>
      <c r="CG441" s="96"/>
      <c r="CH441" s="96"/>
      <c r="CI441" s="96"/>
      <c r="CJ441" s="96"/>
      <c r="CK441" s="96"/>
      <c r="CL441" s="96"/>
      <c r="CM441" s="96"/>
      <c r="CN441" s="96"/>
      <c r="CO441" s="96"/>
      <c r="CP441" s="96"/>
      <c r="CQ441" s="96"/>
      <c r="CR441" s="96"/>
      <c r="CS441" s="96"/>
      <c r="CT441" s="96"/>
      <c r="CU441" s="96"/>
      <c r="CV441" s="96"/>
      <c r="CW441" s="96"/>
      <c r="CX441" s="96"/>
      <c r="CY441" s="96"/>
      <c r="CZ441" s="96"/>
      <c r="DA441" s="96"/>
      <c r="DB441" s="96"/>
      <c r="DC441" s="96"/>
      <c r="DD441" s="96"/>
      <c r="DE441" s="96"/>
      <c r="DF441" s="96"/>
      <c r="DG441" s="96"/>
      <c r="DH441" s="96"/>
      <c r="DI441" s="96"/>
      <c r="DJ441" s="96"/>
      <c r="DK441" s="96"/>
      <c r="DL441" s="96"/>
      <c r="DM441" s="96"/>
      <c r="DN441" s="96"/>
      <c r="DO441" s="96"/>
      <c r="DP441" s="96"/>
      <c r="DQ441" s="96"/>
      <c r="DR441" s="96"/>
      <c r="DS441" s="96"/>
      <c r="DT441" s="96"/>
      <c r="DU441" s="96"/>
      <c r="DV441" s="96"/>
      <c r="DW441" s="96"/>
      <c r="DX441" s="96"/>
      <c r="DY441" s="96"/>
      <c r="DZ441" s="96"/>
      <c r="EA441" s="96"/>
      <c r="EB441" s="96"/>
      <c r="EC441" s="96"/>
      <c r="ED441" s="96"/>
      <c r="EE441" s="96"/>
      <c r="EF441" s="96"/>
      <c r="EG441" s="96"/>
      <c r="EH441" s="96"/>
      <c r="EI441" s="96"/>
      <c r="EJ441" s="96"/>
      <c r="EK441" s="96"/>
      <c r="EL441" s="96"/>
      <c r="EM441" s="96"/>
      <c r="EN441" s="96"/>
      <c r="EO441" s="96"/>
      <c r="EP441" s="96"/>
      <c r="EQ441" s="96"/>
      <c r="ER441" s="96"/>
      <c r="ES441" s="96"/>
      <c r="ET441" s="96"/>
      <c r="EU441" s="96"/>
      <c r="EV441" s="96"/>
      <c r="EW441" s="96"/>
      <c r="EX441" s="96"/>
      <c r="EY441" s="96"/>
      <c r="EZ441" s="96"/>
      <c r="FA441" s="96"/>
      <c r="FB441" s="96"/>
      <c r="FC441" s="96"/>
      <c r="FD441" s="96"/>
      <c r="FE441" s="96"/>
      <c r="FF441" s="96"/>
      <c r="FG441" s="96"/>
      <c r="FH441" s="96"/>
      <c r="FI441" s="96"/>
      <c r="FJ441" s="96"/>
      <c r="FK441" s="96"/>
      <c r="FL441" s="96"/>
      <c r="FM441" s="96"/>
      <c r="FN441" s="96"/>
      <c r="FO441" s="96"/>
      <c r="FP441" s="96"/>
      <c r="FQ441" s="96"/>
      <c r="FR441" s="96"/>
      <c r="FS441" s="96"/>
      <c r="FT441" s="96"/>
      <c r="FU441" s="96"/>
      <c r="FV441" s="96"/>
      <c r="FW441" s="96"/>
      <c r="FX441" s="96"/>
      <c r="FY441" s="96"/>
      <c r="FZ441" s="96"/>
      <c r="GA441" s="96"/>
      <c r="GB441" s="96"/>
      <c r="GC441" s="96"/>
      <c r="GD441" s="96"/>
      <c r="GE441" s="96"/>
      <c r="GF441" s="96"/>
      <c r="GG441" s="96"/>
      <c r="GH441" s="96"/>
      <c r="GI441" s="96"/>
      <c r="GJ441" s="96"/>
      <c r="GK441" s="96"/>
      <c r="GL441" s="96"/>
      <c r="GM441" s="96"/>
      <c r="GN441" s="96"/>
      <c r="GO441" s="96"/>
      <c r="GP441" s="96"/>
    </row>
    <row r="442" spans="1:198" ht="10.5" hidden="1" customHeight="1">
      <c r="A442" s="349"/>
      <c r="B442" s="465"/>
      <c r="C442" s="352"/>
      <c r="D442" s="352"/>
      <c r="E442" s="382"/>
      <c r="F442" s="354"/>
      <c r="G442" s="355"/>
      <c r="H442" s="200"/>
      <c r="I442" s="166" t="s">
        <v>70</v>
      </c>
      <c r="J442" s="161"/>
      <c r="K442" s="161"/>
      <c r="L442" s="156"/>
      <c r="M442" s="187"/>
      <c r="N442" s="187"/>
      <c r="O442" s="187"/>
      <c r="P442" s="187"/>
      <c r="Q442" s="187"/>
      <c r="R442" s="187"/>
      <c r="S442" s="187"/>
      <c r="T442" s="187"/>
      <c r="U442" s="187"/>
      <c r="V442" s="187"/>
      <c r="W442" s="187"/>
      <c r="X442" s="356"/>
      <c r="Y442" s="40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96"/>
      <c r="CB442" s="96"/>
      <c r="CC442" s="96"/>
      <c r="CD442" s="96"/>
      <c r="CE442" s="96"/>
      <c r="CF442" s="96"/>
      <c r="CG442" s="96"/>
      <c r="CH442" s="96"/>
      <c r="CI442" s="96"/>
      <c r="CJ442" s="96"/>
      <c r="CK442" s="96"/>
      <c r="CL442" s="96"/>
      <c r="CM442" s="96"/>
      <c r="CN442" s="96"/>
      <c r="CO442" s="96"/>
      <c r="CP442" s="96"/>
      <c r="CQ442" s="96"/>
      <c r="CR442" s="96"/>
      <c r="CS442" s="96"/>
      <c r="CT442" s="96"/>
      <c r="CU442" s="96"/>
      <c r="CV442" s="96"/>
      <c r="CW442" s="96"/>
      <c r="CX442" s="96"/>
      <c r="CY442" s="96"/>
      <c r="CZ442" s="96"/>
      <c r="DA442" s="96"/>
      <c r="DB442" s="96"/>
      <c r="DC442" s="96"/>
      <c r="DD442" s="96"/>
      <c r="DE442" s="96"/>
      <c r="DF442" s="96"/>
      <c r="DG442" s="96"/>
      <c r="DH442" s="96"/>
      <c r="DI442" s="96"/>
      <c r="DJ442" s="96"/>
      <c r="DK442" s="96"/>
      <c r="DL442" s="96"/>
      <c r="DM442" s="96"/>
      <c r="DN442" s="96"/>
      <c r="DO442" s="96"/>
      <c r="DP442" s="96"/>
      <c r="DQ442" s="96"/>
      <c r="DR442" s="96"/>
      <c r="DS442" s="96"/>
      <c r="DT442" s="96"/>
      <c r="DU442" s="96"/>
      <c r="DV442" s="96"/>
      <c r="DW442" s="96"/>
      <c r="DX442" s="96"/>
      <c r="DY442" s="96"/>
      <c r="DZ442" s="96"/>
      <c r="EA442" s="96"/>
      <c r="EB442" s="96"/>
      <c r="EC442" s="96"/>
      <c r="ED442" s="96"/>
      <c r="EE442" s="96"/>
      <c r="EF442" s="96"/>
      <c r="EG442" s="96"/>
      <c r="EH442" s="96"/>
      <c r="EI442" s="96"/>
      <c r="EJ442" s="96"/>
      <c r="EK442" s="96"/>
      <c r="EL442" s="96"/>
      <c r="EM442" s="96"/>
      <c r="EN442" s="96"/>
      <c r="EO442" s="96"/>
      <c r="EP442" s="96"/>
      <c r="EQ442" s="96"/>
      <c r="ER442" s="96"/>
      <c r="ES442" s="96"/>
      <c r="ET442" s="96"/>
      <c r="EU442" s="96"/>
      <c r="EV442" s="96"/>
      <c r="EW442" s="96"/>
      <c r="EX442" s="96"/>
      <c r="EY442" s="96"/>
      <c r="EZ442" s="96"/>
      <c r="FA442" s="96"/>
      <c r="FB442" s="96"/>
      <c r="FC442" s="96"/>
      <c r="FD442" s="96"/>
      <c r="FE442" s="96"/>
      <c r="FF442" s="96"/>
      <c r="FG442" s="96"/>
      <c r="FH442" s="96"/>
      <c r="FI442" s="96"/>
      <c r="FJ442" s="96"/>
      <c r="FK442" s="96"/>
      <c r="FL442" s="96"/>
      <c r="FM442" s="96"/>
      <c r="FN442" s="96"/>
      <c r="FO442" s="96"/>
      <c r="FP442" s="96"/>
      <c r="FQ442" s="96"/>
      <c r="FR442" s="96"/>
      <c r="FS442" s="96"/>
      <c r="FT442" s="96"/>
      <c r="FU442" s="96"/>
      <c r="FV442" s="96"/>
      <c r="FW442" s="96"/>
      <c r="FX442" s="96"/>
      <c r="FY442" s="96"/>
      <c r="FZ442" s="96"/>
      <c r="GA442" s="96"/>
      <c r="GB442" s="96"/>
      <c r="GC442" s="96"/>
      <c r="GD442" s="96"/>
      <c r="GE442" s="96"/>
      <c r="GF442" s="96"/>
      <c r="GG442" s="96"/>
      <c r="GH442" s="96"/>
      <c r="GI442" s="96"/>
      <c r="GJ442" s="96"/>
      <c r="GK442" s="96"/>
      <c r="GL442" s="96"/>
      <c r="GM442" s="96"/>
      <c r="GN442" s="96"/>
      <c r="GO442" s="96"/>
      <c r="GP442" s="96"/>
    </row>
    <row r="443" spans="1:198" ht="15.75" hidden="1" customHeight="1">
      <c r="A443" s="349"/>
      <c r="B443" s="465"/>
      <c r="C443" s="352"/>
      <c r="D443" s="352"/>
      <c r="E443" s="382"/>
      <c r="F443" s="354"/>
      <c r="G443" s="355"/>
      <c r="H443" s="200"/>
      <c r="I443" s="160" t="s">
        <v>26</v>
      </c>
      <c r="J443" s="161"/>
      <c r="K443" s="161"/>
      <c r="L443" s="161">
        <f t="shared" ref="L443:P443" si="137">SUM(L439:L442)</f>
        <v>0</v>
      </c>
      <c r="M443" s="161">
        <f t="shared" si="137"/>
        <v>0</v>
      </c>
      <c r="N443" s="161">
        <f t="shared" si="137"/>
        <v>0</v>
      </c>
      <c r="O443" s="161">
        <f t="shared" si="137"/>
        <v>0</v>
      </c>
      <c r="P443" s="161">
        <f t="shared" si="137"/>
        <v>0</v>
      </c>
      <c r="Q443" s="161"/>
      <c r="R443" s="161"/>
      <c r="S443" s="161"/>
      <c r="T443" s="161"/>
      <c r="U443" s="161"/>
      <c r="V443" s="161"/>
      <c r="W443" s="161"/>
      <c r="X443" s="356"/>
      <c r="Y443" s="40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96"/>
      <c r="CB443" s="96"/>
      <c r="CC443" s="96"/>
      <c r="CD443" s="96"/>
      <c r="CE443" s="96"/>
      <c r="CF443" s="96"/>
      <c r="CG443" s="96"/>
      <c r="CH443" s="96"/>
      <c r="CI443" s="96"/>
      <c r="CJ443" s="96"/>
      <c r="CK443" s="96"/>
      <c r="CL443" s="96"/>
      <c r="CM443" s="96"/>
      <c r="CN443" s="96"/>
      <c r="CO443" s="96"/>
      <c r="CP443" s="96"/>
      <c r="CQ443" s="96"/>
      <c r="CR443" s="96"/>
      <c r="CS443" s="96"/>
      <c r="CT443" s="96"/>
      <c r="CU443" s="96"/>
      <c r="CV443" s="96"/>
      <c r="CW443" s="96"/>
      <c r="CX443" s="96"/>
      <c r="CY443" s="96"/>
      <c r="CZ443" s="96"/>
      <c r="DA443" s="96"/>
      <c r="DB443" s="96"/>
      <c r="DC443" s="96"/>
      <c r="DD443" s="96"/>
      <c r="DE443" s="96"/>
      <c r="DF443" s="96"/>
      <c r="DG443" s="96"/>
      <c r="DH443" s="96"/>
      <c r="DI443" s="96"/>
      <c r="DJ443" s="96"/>
      <c r="DK443" s="96"/>
      <c r="DL443" s="96"/>
      <c r="DM443" s="96"/>
      <c r="DN443" s="96"/>
      <c r="DO443" s="96"/>
      <c r="DP443" s="96"/>
      <c r="DQ443" s="96"/>
      <c r="DR443" s="96"/>
      <c r="DS443" s="96"/>
      <c r="DT443" s="96"/>
      <c r="DU443" s="96"/>
      <c r="DV443" s="96"/>
      <c r="DW443" s="96"/>
      <c r="DX443" s="96"/>
      <c r="DY443" s="96"/>
      <c r="DZ443" s="96"/>
      <c r="EA443" s="96"/>
      <c r="EB443" s="96"/>
      <c r="EC443" s="96"/>
      <c r="ED443" s="96"/>
      <c r="EE443" s="96"/>
      <c r="EF443" s="96"/>
      <c r="EG443" s="96"/>
      <c r="EH443" s="96"/>
      <c r="EI443" s="96"/>
      <c r="EJ443" s="96"/>
      <c r="EK443" s="96"/>
      <c r="EL443" s="96"/>
      <c r="EM443" s="96"/>
      <c r="EN443" s="96"/>
      <c r="EO443" s="96"/>
      <c r="EP443" s="96"/>
      <c r="EQ443" s="96"/>
      <c r="ER443" s="96"/>
      <c r="ES443" s="96"/>
      <c r="ET443" s="96"/>
      <c r="EU443" s="96"/>
      <c r="EV443" s="96"/>
      <c r="EW443" s="96"/>
      <c r="EX443" s="96"/>
      <c r="EY443" s="96"/>
      <c r="EZ443" s="96"/>
      <c r="FA443" s="96"/>
      <c r="FB443" s="96"/>
      <c r="FC443" s="96"/>
      <c r="FD443" s="96"/>
      <c r="FE443" s="96"/>
      <c r="FF443" s="96"/>
      <c r="FG443" s="96"/>
      <c r="FH443" s="96"/>
      <c r="FI443" s="96"/>
      <c r="FJ443" s="96"/>
      <c r="FK443" s="96"/>
      <c r="FL443" s="96"/>
      <c r="FM443" s="96"/>
      <c r="FN443" s="96"/>
      <c r="FO443" s="96"/>
      <c r="FP443" s="96"/>
      <c r="FQ443" s="96"/>
      <c r="FR443" s="96"/>
      <c r="FS443" s="96"/>
      <c r="FT443" s="96"/>
      <c r="FU443" s="96"/>
      <c r="FV443" s="96"/>
      <c r="FW443" s="96"/>
      <c r="FX443" s="96"/>
      <c r="FY443" s="96"/>
      <c r="FZ443" s="96"/>
      <c r="GA443" s="96"/>
      <c r="GB443" s="96"/>
      <c r="GC443" s="96"/>
      <c r="GD443" s="96"/>
      <c r="GE443" s="96"/>
      <c r="GF443" s="96"/>
      <c r="GG443" s="96"/>
      <c r="GH443" s="96"/>
      <c r="GI443" s="96"/>
      <c r="GJ443" s="96"/>
      <c r="GK443" s="96"/>
      <c r="GL443" s="96"/>
      <c r="GM443" s="96"/>
      <c r="GN443" s="96"/>
      <c r="GO443" s="96"/>
      <c r="GP443" s="96"/>
    </row>
    <row r="444" spans="1:198" ht="15.75" hidden="1" customHeight="1">
      <c r="A444" s="349">
        <v>38</v>
      </c>
      <c r="B444" s="464" t="s">
        <v>139</v>
      </c>
      <c r="C444" s="352">
        <v>2020</v>
      </c>
      <c r="D444" s="352">
        <v>2022</v>
      </c>
      <c r="E444" s="382" t="s">
        <v>27</v>
      </c>
      <c r="F444" s="354">
        <f>X444</f>
        <v>0</v>
      </c>
      <c r="G444" s="355">
        <v>60016</v>
      </c>
      <c r="H444" s="200"/>
      <c r="I444" s="183" t="s">
        <v>28</v>
      </c>
      <c r="J444" s="161"/>
      <c r="K444" s="161"/>
      <c r="L444" s="156"/>
      <c r="M444" s="156"/>
      <c r="N444" s="156"/>
      <c r="O444" s="156"/>
      <c r="P444" s="187"/>
      <c r="Q444" s="187"/>
      <c r="R444" s="187"/>
      <c r="S444" s="187"/>
      <c r="T444" s="187"/>
      <c r="U444" s="187"/>
      <c r="V444" s="187"/>
      <c r="W444" s="187"/>
      <c r="X444" s="356">
        <f t="shared" ref="X444" si="138">SUM(L448:W448)</f>
        <v>0</v>
      </c>
      <c r="Y444" s="40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96"/>
      <c r="CB444" s="96"/>
      <c r="CC444" s="96"/>
      <c r="CD444" s="96"/>
      <c r="CE444" s="96"/>
      <c r="CF444" s="96"/>
      <c r="CG444" s="96"/>
      <c r="CH444" s="96"/>
      <c r="CI444" s="96"/>
      <c r="CJ444" s="96"/>
      <c r="CK444" s="96"/>
      <c r="CL444" s="96"/>
      <c r="CM444" s="96"/>
      <c r="CN444" s="96"/>
      <c r="CO444" s="96"/>
      <c r="CP444" s="96"/>
      <c r="CQ444" s="96"/>
      <c r="CR444" s="96"/>
      <c r="CS444" s="96"/>
      <c r="CT444" s="96"/>
      <c r="CU444" s="96"/>
      <c r="CV444" s="96"/>
      <c r="CW444" s="96"/>
      <c r="CX444" s="96"/>
      <c r="CY444" s="96"/>
      <c r="CZ444" s="96"/>
      <c r="DA444" s="96"/>
      <c r="DB444" s="96"/>
      <c r="DC444" s="96"/>
      <c r="DD444" s="96"/>
      <c r="DE444" s="96"/>
      <c r="DF444" s="96"/>
      <c r="DG444" s="96"/>
      <c r="DH444" s="96"/>
      <c r="DI444" s="96"/>
      <c r="DJ444" s="96"/>
      <c r="DK444" s="96"/>
      <c r="DL444" s="96"/>
      <c r="DM444" s="96"/>
      <c r="DN444" s="96"/>
      <c r="DO444" s="96"/>
      <c r="DP444" s="96"/>
      <c r="DQ444" s="96"/>
      <c r="DR444" s="96"/>
      <c r="DS444" s="96"/>
      <c r="DT444" s="96"/>
      <c r="DU444" s="96"/>
      <c r="DV444" s="96"/>
      <c r="DW444" s="96"/>
      <c r="DX444" s="96"/>
      <c r="DY444" s="96"/>
      <c r="DZ444" s="96"/>
      <c r="EA444" s="96"/>
      <c r="EB444" s="96"/>
      <c r="EC444" s="96"/>
      <c r="ED444" s="96"/>
      <c r="EE444" s="96"/>
      <c r="EF444" s="96"/>
      <c r="EG444" s="96"/>
      <c r="EH444" s="96"/>
      <c r="EI444" s="96"/>
      <c r="EJ444" s="96"/>
      <c r="EK444" s="96"/>
      <c r="EL444" s="96"/>
      <c r="EM444" s="96"/>
      <c r="EN444" s="96"/>
      <c r="EO444" s="96"/>
      <c r="EP444" s="96"/>
      <c r="EQ444" s="96"/>
      <c r="ER444" s="96"/>
      <c r="ES444" s="96"/>
      <c r="ET444" s="96"/>
      <c r="EU444" s="96"/>
      <c r="EV444" s="96"/>
      <c r="EW444" s="96"/>
      <c r="EX444" s="96"/>
      <c r="EY444" s="96"/>
      <c r="EZ444" s="96"/>
      <c r="FA444" s="96"/>
      <c r="FB444" s="96"/>
      <c r="FC444" s="96"/>
      <c r="FD444" s="96"/>
      <c r="FE444" s="96"/>
      <c r="FF444" s="96"/>
      <c r="FG444" s="96"/>
      <c r="FH444" s="96"/>
      <c r="FI444" s="96"/>
      <c r="FJ444" s="96"/>
      <c r="FK444" s="96"/>
      <c r="FL444" s="96"/>
      <c r="FM444" s="96"/>
      <c r="FN444" s="96"/>
      <c r="FO444" s="96"/>
      <c r="FP444" s="96"/>
      <c r="FQ444" s="96"/>
      <c r="FR444" s="96"/>
      <c r="FS444" s="96"/>
      <c r="FT444" s="96"/>
      <c r="FU444" s="96"/>
      <c r="FV444" s="96"/>
      <c r="FW444" s="96"/>
      <c r="FX444" s="96"/>
      <c r="FY444" s="96"/>
      <c r="FZ444" s="96"/>
      <c r="GA444" s="96"/>
      <c r="GB444" s="96"/>
      <c r="GC444" s="96"/>
      <c r="GD444" s="96"/>
      <c r="GE444" s="96"/>
      <c r="GF444" s="96"/>
      <c r="GG444" s="96"/>
      <c r="GH444" s="96"/>
      <c r="GI444" s="96"/>
      <c r="GJ444" s="96"/>
      <c r="GK444" s="96"/>
      <c r="GL444" s="96"/>
      <c r="GM444" s="96"/>
      <c r="GN444" s="96"/>
      <c r="GO444" s="96"/>
      <c r="GP444" s="96"/>
    </row>
    <row r="445" spans="1:198" ht="15.75" hidden="1" customHeight="1">
      <c r="A445" s="349"/>
      <c r="B445" s="465"/>
      <c r="C445" s="352"/>
      <c r="D445" s="352"/>
      <c r="E445" s="382"/>
      <c r="F445" s="354"/>
      <c r="G445" s="355"/>
      <c r="H445" s="200"/>
      <c r="I445" s="166" t="s">
        <v>31</v>
      </c>
      <c r="J445" s="161"/>
      <c r="K445" s="161"/>
      <c r="L445" s="187"/>
      <c r="M445" s="187"/>
      <c r="N445" s="187"/>
      <c r="O445" s="187"/>
      <c r="P445" s="187"/>
      <c r="Q445" s="187"/>
      <c r="R445" s="187"/>
      <c r="S445" s="187"/>
      <c r="T445" s="187"/>
      <c r="U445" s="187"/>
      <c r="V445" s="187"/>
      <c r="W445" s="187"/>
      <c r="X445" s="356"/>
      <c r="Y445" s="40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96"/>
      <c r="CB445" s="96"/>
      <c r="CC445" s="96"/>
      <c r="CD445" s="96"/>
      <c r="CE445" s="96"/>
      <c r="CF445" s="96"/>
      <c r="CG445" s="96"/>
      <c r="CH445" s="96"/>
      <c r="CI445" s="96"/>
      <c r="CJ445" s="96"/>
      <c r="CK445" s="96"/>
      <c r="CL445" s="96"/>
      <c r="CM445" s="96"/>
      <c r="CN445" s="96"/>
      <c r="CO445" s="96"/>
      <c r="CP445" s="96"/>
      <c r="CQ445" s="96"/>
      <c r="CR445" s="96"/>
      <c r="CS445" s="96"/>
      <c r="CT445" s="96"/>
      <c r="CU445" s="96"/>
      <c r="CV445" s="96"/>
      <c r="CW445" s="96"/>
      <c r="CX445" s="96"/>
      <c r="CY445" s="96"/>
      <c r="CZ445" s="96"/>
      <c r="DA445" s="96"/>
      <c r="DB445" s="96"/>
      <c r="DC445" s="96"/>
      <c r="DD445" s="96"/>
      <c r="DE445" s="96"/>
      <c r="DF445" s="96"/>
      <c r="DG445" s="96"/>
      <c r="DH445" s="96"/>
      <c r="DI445" s="96"/>
      <c r="DJ445" s="96"/>
      <c r="DK445" s="96"/>
      <c r="DL445" s="96"/>
      <c r="DM445" s="96"/>
      <c r="DN445" s="96"/>
      <c r="DO445" s="96"/>
      <c r="DP445" s="96"/>
      <c r="DQ445" s="96"/>
      <c r="DR445" s="96"/>
      <c r="DS445" s="96"/>
      <c r="DT445" s="96"/>
      <c r="DU445" s="96"/>
      <c r="DV445" s="96"/>
      <c r="DW445" s="96"/>
      <c r="DX445" s="96"/>
      <c r="DY445" s="96"/>
      <c r="DZ445" s="96"/>
      <c r="EA445" s="96"/>
      <c r="EB445" s="96"/>
      <c r="EC445" s="96"/>
      <c r="ED445" s="96"/>
      <c r="EE445" s="96"/>
      <c r="EF445" s="96"/>
      <c r="EG445" s="96"/>
      <c r="EH445" s="96"/>
      <c r="EI445" s="96"/>
      <c r="EJ445" s="96"/>
      <c r="EK445" s="96"/>
      <c r="EL445" s="96"/>
      <c r="EM445" s="96"/>
      <c r="EN445" s="96"/>
      <c r="EO445" s="96"/>
      <c r="EP445" s="96"/>
      <c r="EQ445" s="96"/>
      <c r="ER445" s="96"/>
      <c r="ES445" s="96"/>
      <c r="ET445" s="96"/>
      <c r="EU445" s="96"/>
      <c r="EV445" s="96"/>
      <c r="EW445" s="96"/>
      <c r="EX445" s="96"/>
      <c r="EY445" s="96"/>
      <c r="EZ445" s="96"/>
      <c r="FA445" s="96"/>
      <c r="FB445" s="96"/>
      <c r="FC445" s="96"/>
      <c r="FD445" s="96"/>
      <c r="FE445" s="96"/>
      <c r="FF445" s="96"/>
      <c r="FG445" s="96"/>
      <c r="FH445" s="96"/>
      <c r="FI445" s="96"/>
      <c r="FJ445" s="96"/>
      <c r="FK445" s="96"/>
      <c r="FL445" s="96"/>
      <c r="FM445" s="96"/>
      <c r="FN445" s="96"/>
      <c r="FO445" s="96"/>
      <c r="FP445" s="96"/>
      <c r="FQ445" s="96"/>
      <c r="FR445" s="96"/>
      <c r="FS445" s="96"/>
      <c r="FT445" s="96"/>
      <c r="FU445" s="96"/>
      <c r="FV445" s="96"/>
      <c r="FW445" s="96"/>
      <c r="FX445" s="96"/>
      <c r="FY445" s="96"/>
      <c r="FZ445" s="96"/>
      <c r="GA445" s="96"/>
      <c r="GB445" s="96"/>
      <c r="GC445" s="96"/>
      <c r="GD445" s="96"/>
      <c r="GE445" s="96"/>
      <c r="GF445" s="96"/>
      <c r="GG445" s="96"/>
      <c r="GH445" s="96"/>
      <c r="GI445" s="96"/>
      <c r="GJ445" s="96"/>
      <c r="GK445" s="96"/>
      <c r="GL445" s="96"/>
      <c r="GM445" s="96"/>
      <c r="GN445" s="96"/>
      <c r="GO445" s="96"/>
      <c r="GP445" s="96"/>
    </row>
    <row r="446" spans="1:198" ht="15.75" hidden="1" customHeight="1">
      <c r="A446" s="349"/>
      <c r="B446" s="465"/>
      <c r="C446" s="352"/>
      <c r="D446" s="352"/>
      <c r="E446" s="382"/>
      <c r="F446" s="354"/>
      <c r="G446" s="355"/>
      <c r="H446" s="200"/>
      <c r="I446" s="166" t="s">
        <v>30</v>
      </c>
      <c r="J446" s="161"/>
      <c r="K446" s="161"/>
      <c r="L446" s="187"/>
      <c r="M446" s="187"/>
      <c r="N446" s="187"/>
      <c r="O446" s="187"/>
      <c r="P446" s="187"/>
      <c r="Q446" s="187"/>
      <c r="R446" s="187"/>
      <c r="S446" s="187"/>
      <c r="T446" s="187"/>
      <c r="U446" s="187"/>
      <c r="V446" s="187"/>
      <c r="W446" s="187"/>
      <c r="X446" s="356"/>
      <c r="Y446" s="40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96"/>
      <c r="CB446" s="96"/>
      <c r="CC446" s="96"/>
      <c r="CD446" s="96"/>
      <c r="CE446" s="96"/>
      <c r="CF446" s="96"/>
      <c r="CG446" s="96"/>
      <c r="CH446" s="96"/>
      <c r="CI446" s="96"/>
      <c r="CJ446" s="96"/>
      <c r="CK446" s="96"/>
      <c r="CL446" s="96"/>
      <c r="CM446" s="96"/>
      <c r="CN446" s="96"/>
      <c r="CO446" s="96"/>
      <c r="CP446" s="96"/>
      <c r="CQ446" s="96"/>
      <c r="CR446" s="96"/>
      <c r="CS446" s="96"/>
      <c r="CT446" s="96"/>
      <c r="CU446" s="96"/>
      <c r="CV446" s="96"/>
      <c r="CW446" s="96"/>
      <c r="CX446" s="96"/>
      <c r="CY446" s="96"/>
      <c r="CZ446" s="96"/>
      <c r="DA446" s="96"/>
      <c r="DB446" s="96"/>
      <c r="DC446" s="96"/>
      <c r="DD446" s="96"/>
      <c r="DE446" s="96"/>
      <c r="DF446" s="96"/>
      <c r="DG446" s="96"/>
      <c r="DH446" s="96"/>
      <c r="DI446" s="96"/>
      <c r="DJ446" s="96"/>
      <c r="DK446" s="96"/>
      <c r="DL446" s="96"/>
      <c r="DM446" s="96"/>
      <c r="DN446" s="96"/>
      <c r="DO446" s="96"/>
      <c r="DP446" s="96"/>
      <c r="DQ446" s="96"/>
      <c r="DR446" s="96"/>
      <c r="DS446" s="96"/>
      <c r="DT446" s="96"/>
      <c r="DU446" s="96"/>
      <c r="DV446" s="96"/>
      <c r="DW446" s="96"/>
      <c r="DX446" s="96"/>
      <c r="DY446" s="96"/>
      <c r="DZ446" s="96"/>
      <c r="EA446" s="96"/>
      <c r="EB446" s="96"/>
      <c r="EC446" s="96"/>
      <c r="ED446" s="96"/>
      <c r="EE446" s="96"/>
      <c r="EF446" s="96"/>
      <c r="EG446" s="96"/>
      <c r="EH446" s="96"/>
      <c r="EI446" s="96"/>
      <c r="EJ446" s="96"/>
      <c r="EK446" s="96"/>
      <c r="EL446" s="96"/>
      <c r="EM446" s="96"/>
      <c r="EN446" s="96"/>
      <c r="EO446" s="96"/>
      <c r="EP446" s="96"/>
      <c r="EQ446" s="96"/>
      <c r="ER446" s="96"/>
      <c r="ES446" s="96"/>
      <c r="ET446" s="96"/>
      <c r="EU446" s="96"/>
      <c r="EV446" s="96"/>
      <c r="EW446" s="96"/>
      <c r="EX446" s="96"/>
      <c r="EY446" s="96"/>
      <c r="EZ446" s="96"/>
      <c r="FA446" s="96"/>
      <c r="FB446" s="96"/>
      <c r="FC446" s="96"/>
      <c r="FD446" s="96"/>
      <c r="FE446" s="96"/>
      <c r="FF446" s="96"/>
      <c r="FG446" s="96"/>
      <c r="FH446" s="96"/>
      <c r="FI446" s="96"/>
      <c r="FJ446" s="96"/>
      <c r="FK446" s="96"/>
      <c r="FL446" s="96"/>
      <c r="FM446" s="96"/>
      <c r="FN446" s="96"/>
      <c r="FO446" s="96"/>
      <c r="FP446" s="96"/>
      <c r="FQ446" s="96"/>
      <c r="FR446" s="96"/>
      <c r="FS446" s="96"/>
      <c r="FT446" s="96"/>
      <c r="FU446" s="96"/>
      <c r="FV446" s="96"/>
      <c r="FW446" s="96"/>
      <c r="FX446" s="96"/>
      <c r="FY446" s="96"/>
      <c r="FZ446" s="96"/>
      <c r="GA446" s="96"/>
      <c r="GB446" s="96"/>
      <c r="GC446" s="96"/>
      <c r="GD446" s="96"/>
      <c r="GE446" s="96"/>
      <c r="GF446" s="96"/>
      <c r="GG446" s="96"/>
      <c r="GH446" s="96"/>
      <c r="GI446" s="96"/>
      <c r="GJ446" s="96"/>
      <c r="GK446" s="96"/>
      <c r="GL446" s="96"/>
      <c r="GM446" s="96"/>
      <c r="GN446" s="96"/>
      <c r="GO446" s="96"/>
      <c r="GP446" s="96"/>
    </row>
    <row r="447" spans="1:198" ht="15.75" hidden="1" customHeight="1">
      <c r="A447" s="349"/>
      <c r="B447" s="465"/>
      <c r="C447" s="352"/>
      <c r="D447" s="352"/>
      <c r="E447" s="382"/>
      <c r="F447" s="354"/>
      <c r="G447" s="355"/>
      <c r="H447" s="200">
        <v>6050</v>
      </c>
      <c r="I447" s="166" t="s">
        <v>70</v>
      </c>
      <c r="J447" s="161"/>
      <c r="K447" s="161"/>
      <c r="L447" s="156"/>
      <c r="M447" s="187"/>
      <c r="N447" s="187"/>
      <c r="O447" s="187"/>
      <c r="P447" s="187"/>
      <c r="Q447" s="187"/>
      <c r="R447" s="187"/>
      <c r="S447" s="187"/>
      <c r="T447" s="187"/>
      <c r="U447" s="187"/>
      <c r="V447" s="187"/>
      <c r="W447" s="187"/>
      <c r="X447" s="356"/>
      <c r="Y447" s="40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96"/>
      <c r="CB447" s="96"/>
      <c r="CC447" s="96"/>
      <c r="CD447" s="96"/>
      <c r="CE447" s="96"/>
      <c r="CF447" s="96"/>
      <c r="CG447" s="96"/>
      <c r="CH447" s="96"/>
      <c r="CI447" s="96"/>
      <c r="CJ447" s="96"/>
      <c r="CK447" s="96"/>
      <c r="CL447" s="96"/>
      <c r="CM447" s="96"/>
      <c r="CN447" s="96"/>
      <c r="CO447" s="96"/>
      <c r="CP447" s="96"/>
      <c r="CQ447" s="96"/>
      <c r="CR447" s="96"/>
      <c r="CS447" s="96"/>
      <c r="CT447" s="96"/>
      <c r="CU447" s="96"/>
      <c r="CV447" s="96"/>
      <c r="CW447" s="96"/>
      <c r="CX447" s="96"/>
      <c r="CY447" s="96"/>
      <c r="CZ447" s="96"/>
      <c r="DA447" s="96"/>
      <c r="DB447" s="96"/>
      <c r="DC447" s="96"/>
      <c r="DD447" s="96"/>
      <c r="DE447" s="96"/>
      <c r="DF447" s="96"/>
      <c r="DG447" s="96"/>
      <c r="DH447" s="96"/>
      <c r="DI447" s="96"/>
      <c r="DJ447" s="96"/>
      <c r="DK447" s="96"/>
      <c r="DL447" s="96"/>
      <c r="DM447" s="96"/>
      <c r="DN447" s="96"/>
      <c r="DO447" s="96"/>
      <c r="DP447" s="96"/>
      <c r="DQ447" s="96"/>
      <c r="DR447" s="96"/>
      <c r="DS447" s="96"/>
      <c r="DT447" s="96"/>
      <c r="DU447" s="96"/>
      <c r="DV447" s="96"/>
      <c r="DW447" s="96"/>
      <c r="DX447" s="96"/>
      <c r="DY447" s="96"/>
      <c r="DZ447" s="96"/>
      <c r="EA447" s="96"/>
      <c r="EB447" s="96"/>
      <c r="EC447" s="96"/>
      <c r="ED447" s="96"/>
      <c r="EE447" s="96"/>
      <c r="EF447" s="96"/>
      <c r="EG447" s="96"/>
      <c r="EH447" s="96"/>
      <c r="EI447" s="96"/>
      <c r="EJ447" s="96"/>
      <c r="EK447" s="96"/>
      <c r="EL447" s="96"/>
      <c r="EM447" s="96"/>
      <c r="EN447" s="96"/>
      <c r="EO447" s="96"/>
      <c r="EP447" s="96"/>
      <c r="EQ447" s="96"/>
      <c r="ER447" s="96"/>
      <c r="ES447" s="96"/>
      <c r="ET447" s="96"/>
      <c r="EU447" s="96"/>
      <c r="EV447" s="96"/>
      <c r="EW447" s="96"/>
      <c r="EX447" s="96"/>
      <c r="EY447" s="96"/>
      <c r="EZ447" s="96"/>
      <c r="FA447" s="96"/>
      <c r="FB447" s="96"/>
      <c r="FC447" s="96"/>
      <c r="FD447" s="96"/>
      <c r="FE447" s="96"/>
      <c r="FF447" s="96"/>
      <c r="FG447" s="96"/>
      <c r="FH447" s="96"/>
      <c r="FI447" s="96"/>
      <c r="FJ447" s="96"/>
      <c r="FK447" s="96"/>
      <c r="FL447" s="96"/>
      <c r="FM447" s="96"/>
      <c r="FN447" s="96"/>
      <c r="FO447" s="96"/>
      <c r="FP447" s="96"/>
      <c r="FQ447" s="96"/>
      <c r="FR447" s="96"/>
      <c r="FS447" s="96"/>
      <c r="FT447" s="96"/>
      <c r="FU447" s="96"/>
      <c r="FV447" s="96"/>
      <c r="FW447" s="96"/>
      <c r="FX447" s="96"/>
      <c r="FY447" s="96"/>
      <c r="FZ447" s="96"/>
      <c r="GA447" s="96"/>
      <c r="GB447" s="96"/>
      <c r="GC447" s="96"/>
      <c r="GD447" s="96"/>
      <c r="GE447" s="96"/>
      <c r="GF447" s="96"/>
      <c r="GG447" s="96"/>
      <c r="GH447" s="96"/>
      <c r="GI447" s="96"/>
      <c r="GJ447" s="96"/>
      <c r="GK447" s="96"/>
      <c r="GL447" s="96"/>
      <c r="GM447" s="96"/>
      <c r="GN447" s="96"/>
      <c r="GO447" s="96"/>
      <c r="GP447" s="96"/>
    </row>
    <row r="448" spans="1:198" ht="12" hidden="1" customHeight="1">
      <c r="A448" s="349"/>
      <c r="B448" s="465"/>
      <c r="C448" s="352"/>
      <c r="D448" s="352"/>
      <c r="E448" s="382"/>
      <c r="F448" s="354"/>
      <c r="G448" s="355"/>
      <c r="H448" s="200"/>
      <c r="I448" s="160" t="s">
        <v>26</v>
      </c>
      <c r="J448" s="161"/>
      <c r="K448" s="161"/>
      <c r="L448" s="161">
        <f t="shared" ref="L448:P448" si="139">SUM(L444:L447)</f>
        <v>0</v>
      </c>
      <c r="M448" s="161">
        <f t="shared" si="139"/>
        <v>0</v>
      </c>
      <c r="N448" s="161">
        <f t="shared" si="139"/>
        <v>0</v>
      </c>
      <c r="O448" s="161">
        <f t="shared" si="139"/>
        <v>0</v>
      </c>
      <c r="P448" s="161">
        <f t="shared" si="139"/>
        <v>0</v>
      </c>
      <c r="Q448" s="161"/>
      <c r="R448" s="161"/>
      <c r="S448" s="161"/>
      <c r="T448" s="161"/>
      <c r="U448" s="161"/>
      <c r="V448" s="161"/>
      <c r="W448" s="161"/>
      <c r="X448" s="356"/>
      <c r="Y448" s="40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96"/>
      <c r="CB448" s="96"/>
      <c r="CC448" s="96"/>
      <c r="CD448" s="96"/>
      <c r="CE448" s="96"/>
      <c r="CF448" s="96"/>
      <c r="CG448" s="96"/>
      <c r="CH448" s="96"/>
      <c r="CI448" s="96"/>
      <c r="CJ448" s="96"/>
      <c r="CK448" s="96"/>
      <c r="CL448" s="96"/>
      <c r="CM448" s="96"/>
      <c r="CN448" s="96"/>
      <c r="CO448" s="96"/>
      <c r="CP448" s="96"/>
      <c r="CQ448" s="96"/>
      <c r="CR448" s="96"/>
      <c r="CS448" s="96"/>
      <c r="CT448" s="96"/>
      <c r="CU448" s="96"/>
      <c r="CV448" s="96"/>
      <c r="CW448" s="96"/>
      <c r="CX448" s="96"/>
      <c r="CY448" s="96"/>
      <c r="CZ448" s="96"/>
      <c r="DA448" s="96"/>
      <c r="DB448" s="96"/>
      <c r="DC448" s="96"/>
      <c r="DD448" s="96"/>
      <c r="DE448" s="96"/>
      <c r="DF448" s="96"/>
      <c r="DG448" s="96"/>
      <c r="DH448" s="96"/>
      <c r="DI448" s="96"/>
      <c r="DJ448" s="96"/>
      <c r="DK448" s="96"/>
      <c r="DL448" s="96"/>
      <c r="DM448" s="96"/>
      <c r="DN448" s="96"/>
      <c r="DO448" s="96"/>
      <c r="DP448" s="96"/>
      <c r="DQ448" s="96"/>
      <c r="DR448" s="96"/>
      <c r="DS448" s="96"/>
      <c r="DT448" s="96"/>
      <c r="DU448" s="96"/>
      <c r="DV448" s="96"/>
      <c r="DW448" s="96"/>
      <c r="DX448" s="96"/>
      <c r="DY448" s="96"/>
      <c r="DZ448" s="96"/>
      <c r="EA448" s="96"/>
      <c r="EB448" s="96"/>
      <c r="EC448" s="96"/>
      <c r="ED448" s="96"/>
      <c r="EE448" s="96"/>
      <c r="EF448" s="96"/>
      <c r="EG448" s="96"/>
      <c r="EH448" s="96"/>
      <c r="EI448" s="96"/>
      <c r="EJ448" s="96"/>
      <c r="EK448" s="96"/>
      <c r="EL448" s="96"/>
      <c r="EM448" s="96"/>
      <c r="EN448" s="96"/>
      <c r="EO448" s="96"/>
      <c r="EP448" s="96"/>
      <c r="EQ448" s="96"/>
      <c r="ER448" s="96"/>
      <c r="ES448" s="96"/>
      <c r="ET448" s="96"/>
      <c r="EU448" s="96"/>
      <c r="EV448" s="96"/>
      <c r="EW448" s="96"/>
      <c r="EX448" s="96"/>
      <c r="EY448" s="96"/>
      <c r="EZ448" s="96"/>
      <c r="FA448" s="96"/>
      <c r="FB448" s="96"/>
      <c r="FC448" s="96"/>
      <c r="FD448" s="96"/>
      <c r="FE448" s="96"/>
      <c r="FF448" s="96"/>
      <c r="FG448" s="96"/>
      <c r="FH448" s="96"/>
      <c r="FI448" s="96"/>
      <c r="FJ448" s="96"/>
      <c r="FK448" s="96"/>
      <c r="FL448" s="96"/>
      <c r="FM448" s="96"/>
      <c r="FN448" s="96"/>
      <c r="FO448" s="96"/>
      <c r="FP448" s="96"/>
      <c r="FQ448" s="96"/>
      <c r="FR448" s="96"/>
      <c r="FS448" s="96"/>
      <c r="FT448" s="96"/>
      <c r="FU448" s="96"/>
      <c r="FV448" s="96"/>
      <c r="FW448" s="96"/>
      <c r="FX448" s="96"/>
      <c r="FY448" s="96"/>
      <c r="FZ448" s="96"/>
      <c r="GA448" s="96"/>
      <c r="GB448" s="96"/>
      <c r="GC448" s="96"/>
      <c r="GD448" s="96"/>
      <c r="GE448" s="96"/>
      <c r="GF448" s="96"/>
      <c r="GG448" s="96"/>
      <c r="GH448" s="96"/>
      <c r="GI448" s="96"/>
      <c r="GJ448" s="96"/>
      <c r="GK448" s="96"/>
      <c r="GL448" s="96"/>
      <c r="GM448" s="96"/>
      <c r="GN448" s="96"/>
      <c r="GO448" s="96"/>
      <c r="GP448" s="96"/>
    </row>
    <row r="449" spans="1:198" ht="15.75" hidden="1" customHeight="1">
      <c r="A449" s="349">
        <v>39</v>
      </c>
      <c r="B449" s="464" t="s">
        <v>140</v>
      </c>
      <c r="C449" s="352">
        <v>2020</v>
      </c>
      <c r="D449" s="352">
        <v>2022</v>
      </c>
      <c r="E449" s="382" t="s">
        <v>27</v>
      </c>
      <c r="F449" s="354">
        <f>X449</f>
        <v>0</v>
      </c>
      <c r="G449" s="355">
        <v>60016</v>
      </c>
      <c r="H449" s="200">
        <v>6050</v>
      </c>
      <c r="I449" s="183" t="s">
        <v>28</v>
      </c>
      <c r="J449" s="161"/>
      <c r="K449" s="161"/>
      <c r="L449" s="156"/>
      <c r="M449" s="156"/>
      <c r="N449" s="156"/>
      <c r="O449" s="156"/>
      <c r="P449" s="187"/>
      <c r="Q449" s="187"/>
      <c r="R449" s="187"/>
      <c r="S449" s="187"/>
      <c r="T449" s="187"/>
      <c r="U449" s="187"/>
      <c r="V449" s="187"/>
      <c r="W449" s="187"/>
      <c r="X449" s="356">
        <f t="shared" ref="X449" si="140">SUM(L453:W453)</f>
        <v>0</v>
      </c>
      <c r="Y449" s="40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96"/>
      <c r="CB449" s="96"/>
      <c r="CC449" s="96"/>
      <c r="CD449" s="96"/>
      <c r="CE449" s="96"/>
      <c r="CF449" s="96"/>
      <c r="CG449" s="96"/>
      <c r="CH449" s="96"/>
      <c r="CI449" s="96"/>
      <c r="CJ449" s="96"/>
      <c r="CK449" s="96"/>
      <c r="CL449" s="96"/>
      <c r="CM449" s="96"/>
      <c r="CN449" s="96"/>
      <c r="CO449" s="96"/>
      <c r="CP449" s="96"/>
      <c r="CQ449" s="96"/>
      <c r="CR449" s="96"/>
      <c r="CS449" s="96"/>
      <c r="CT449" s="96"/>
      <c r="CU449" s="96"/>
      <c r="CV449" s="96"/>
      <c r="CW449" s="96"/>
      <c r="CX449" s="96"/>
      <c r="CY449" s="96"/>
      <c r="CZ449" s="96"/>
      <c r="DA449" s="96"/>
      <c r="DB449" s="96"/>
      <c r="DC449" s="96"/>
      <c r="DD449" s="96"/>
      <c r="DE449" s="96"/>
      <c r="DF449" s="96"/>
      <c r="DG449" s="96"/>
      <c r="DH449" s="96"/>
      <c r="DI449" s="96"/>
      <c r="DJ449" s="96"/>
      <c r="DK449" s="96"/>
      <c r="DL449" s="96"/>
      <c r="DM449" s="96"/>
      <c r="DN449" s="96"/>
      <c r="DO449" s="96"/>
      <c r="DP449" s="96"/>
      <c r="DQ449" s="96"/>
      <c r="DR449" s="96"/>
      <c r="DS449" s="96"/>
      <c r="DT449" s="96"/>
      <c r="DU449" s="96"/>
      <c r="DV449" s="96"/>
      <c r="DW449" s="96"/>
      <c r="DX449" s="96"/>
      <c r="DY449" s="96"/>
      <c r="DZ449" s="96"/>
      <c r="EA449" s="96"/>
      <c r="EB449" s="96"/>
      <c r="EC449" s="96"/>
      <c r="ED449" s="96"/>
      <c r="EE449" s="96"/>
      <c r="EF449" s="96"/>
      <c r="EG449" s="96"/>
      <c r="EH449" s="96"/>
      <c r="EI449" s="96"/>
      <c r="EJ449" s="96"/>
      <c r="EK449" s="96"/>
      <c r="EL449" s="96"/>
      <c r="EM449" s="96"/>
      <c r="EN449" s="96"/>
      <c r="EO449" s="96"/>
      <c r="EP449" s="96"/>
      <c r="EQ449" s="96"/>
      <c r="ER449" s="96"/>
      <c r="ES449" s="96"/>
      <c r="ET449" s="96"/>
      <c r="EU449" s="96"/>
      <c r="EV449" s="96"/>
      <c r="EW449" s="96"/>
      <c r="EX449" s="96"/>
      <c r="EY449" s="96"/>
      <c r="EZ449" s="96"/>
      <c r="FA449" s="96"/>
      <c r="FB449" s="96"/>
      <c r="FC449" s="96"/>
      <c r="FD449" s="96"/>
      <c r="FE449" s="96"/>
      <c r="FF449" s="96"/>
      <c r="FG449" s="96"/>
      <c r="FH449" s="96"/>
      <c r="FI449" s="96"/>
      <c r="FJ449" s="96"/>
      <c r="FK449" s="96"/>
      <c r="FL449" s="96"/>
      <c r="FM449" s="96"/>
      <c r="FN449" s="96"/>
      <c r="FO449" s="96"/>
      <c r="FP449" s="96"/>
      <c r="FQ449" s="96"/>
      <c r="FR449" s="96"/>
      <c r="FS449" s="96"/>
      <c r="FT449" s="96"/>
      <c r="FU449" s="96"/>
      <c r="FV449" s="96"/>
      <c r="FW449" s="96"/>
      <c r="FX449" s="96"/>
      <c r="FY449" s="96"/>
      <c r="FZ449" s="96"/>
      <c r="GA449" s="96"/>
      <c r="GB449" s="96"/>
      <c r="GC449" s="96"/>
      <c r="GD449" s="96"/>
      <c r="GE449" s="96"/>
      <c r="GF449" s="96"/>
      <c r="GG449" s="96"/>
      <c r="GH449" s="96"/>
      <c r="GI449" s="96"/>
      <c r="GJ449" s="96"/>
      <c r="GK449" s="96"/>
      <c r="GL449" s="96"/>
      <c r="GM449" s="96"/>
      <c r="GN449" s="96"/>
      <c r="GO449" s="96"/>
      <c r="GP449" s="96"/>
    </row>
    <row r="450" spans="1:198" ht="15.75" hidden="1" customHeight="1">
      <c r="A450" s="349"/>
      <c r="B450" s="465"/>
      <c r="C450" s="352"/>
      <c r="D450" s="352"/>
      <c r="E450" s="382"/>
      <c r="F450" s="354"/>
      <c r="G450" s="355"/>
      <c r="H450" s="200"/>
      <c r="I450" s="166" t="s">
        <v>31</v>
      </c>
      <c r="J450" s="161"/>
      <c r="K450" s="161"/>
      <c r="L450" s="187"/>
      <c r="M450" s="187"/>
      <c r="N450" s="187"/>
      <c r="O450" s="187"/>
      <c r="P450" s="187"/>
      <c r="Q450" s="187"/>
      <c r="R450" s="187"/>
      <c r="S450" s="187"/>
      <c r="T450" s="187"/>
      <c r="U450" s="187"/>
      <c r="V450" s="187"/>
      <c r="W450" s="187"/>
      <c r="X450" s="356"/>
      <c r="Y450" s="40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96"/>
      <c r="CB450" s="96"/>
      <c r="CC450" s="96"/>
      <c r="CD450" s="96"/>
      <c r="CE450" s="96"/>
      <c r="CF450" s="96"/>
      <c r="CG450" s="96"/>
      <c r="CH450" s="96"/>
      <c r="CI450" s="96"/>
      <c r="CJ450" s="96"/>
      <c r="CK450" s="96"/>
      <c r="CL450" s="96"/>
      <c r="CM450" s="96"/>
      <c r="CN450" s="96"/>
      <c r="CO450" s="96"/>
      <c r="CP450" s="96"/>
      <c r="CQ450" s="96"/>
      <c r="CR450" s="96"/>
      <c r="CS450" s="96"/>
      <c r="CT450" s="96"/>
      <c r="CU450" s="96"/>
      <c r="CV450" s="96"/>
      <c r="CW450" s="96"/>
      <c r="CX450" s="96"/>
      <c r="CY450" s="96"/>
      <c r="CZ450" s="96"/>
      <c r="DA450" s="96"/>
      <c r="DB450" s="96"/>
      <c r="DC450" s="96"/>
      <c r="DD450" s="96"/>
      <c r="DE450" s="96"/>
      <c r="DF450" s="96"/>
      <c r="DG450" s="96"/>
      <c r="DH450" s="96"/>
      <c r="DI450" s="96"/>
      <c r="DJ450" s="96"/>
      <c r="DK450" s="96"/>
      <c r="DL450" s="96"/>
      <c r="DM450" s="96"/>
      <c r="DN450" s="96"/>
      <c r="DO450" s="96"/>
      <c r="DP450" s="96"/>
      <c r="DQ450" s="96"/>
      <c r="DR450" s="96"/>
      <c r="DS450" s="96"/>
      <c r="DT450" s="96"/>
      <c r="DU450" s="96"/>
      <c r="DV450" s="96"/>
      <c r="DW450" s="96"/>
      <c r="DX450" s="96"/>
      <c r="DY450" s="96"/>
      <c r="DZ450" s="96"/>
      <c r="EA450" s="96"/>
      <c r="EB450" s="96"/>
      <c r="EC450" s="96"/>
      <c r="ED450" s="96"/>
      <c r="EE450" s="96"/>
      <c r="EF450" s="96"/>
      <c r="EG450" s="96"/>
      <c r="EH450" s="96"/>
      <c r="EI450" s="96"/>
      <c r="EJ450" s="96"/>
      <c r="EK450" s="96"/>
      <c r="EL450" s="96"/>
      <c r="EM450" s="96"/>
      <c r="EN450" s="96"/>
      <c r="EO450" s="96"/>
      <c r="EP450" s="96"/>
      <c r="EQ450" s="96"/>
      <c r="ER450" s="96"/>
      <c r="ES450" s="96"/>
      <c r="ET450" s="96"/>
      <c r="EU450" s="96"/>
      <c r="EV450" s="96"/>
      <c r="EW450" s="96"/>
      <c r="EX450" s="96"/>
      <c r="EY450" s="96"/>
      <c r="EZ450" s="96"/>
      <c r="FA450" s="96"/>
      <c r="FB450" s="96"/>
      <c r="FC450" s="96"/>
      <c r="FD450" s="96"/>
      <c r="FE450" s="96"/>
      <c r="FF450" s="96"/>
      <c r="FG450" s="96"/>
      <c r="FH450" s="96"/>
      <c r="FI450" s="96"/>
      <c r="FJ450" s="96"/>
      <c r="FK450" s="96"/>
      <c r="FL450" s="96"/>
      <c r="FM450" s="96"/>
      <c r="FN450" s="96"/>
      <c r="FO450" s="96"/>
      <c r="FP450" s="96"/>
      <c r="FQ450" s="96"/>
      <c r="FR450" s="96"/>
      <c r="FS450" s="96"/>
      <c r="FT450" s="96"/>
      <c r="FU450" s="96"/>
      <c r="FV450" s="96"/>
      <c r="FW450" s="96"/>
      <c r="FX450" s="96"/>
      <c r="FY450" s="96"/>
      <c r="FZ450" s="96"/>
      <c r="GA450" s="96"/>
      <c r="GB450" s="96"/>
      <c r="GC450" s="96"/>
      <c r="GD450" s="96"/>
      <c r="GE450" s="96"/>
      <c r="GF450" s="96"/>
      <c r="GG450" s="96"/>
      <c r="GH450" s="96"/>
      <c r="GI450" s="96"/>
      <c r="GJ450" s="96"/>
      <c r="GK450" s="96"/>
      <c r="GL450" s="96"/>
      <c r="GM450" s="96"/>
      <c r="GN450" s="96"/>
      <c r="GO450" s="96"/>
      <c r="GP450" s="96"/>
    </row>
    <row r="451" spans="1:198" ht="15.75" hidden="1" customHeight="1">
      <c r="A451" s="349"/>
      <c r="B451" s="465"/>
      <c r="C451" s="352"/>
      <c r="D451" s="352"/>
      <c r="E451" s="382"/>
      <c r="F451" s="354"/>
      <c r="G451" s="355"/>
      <c r="H451" s="200"/>
      <c r="I451" s="166" t="s">
        <v>30</v>
      </c>
      <c r="J451" s="161"/>
      <c r="K451" s="161"/>
      <c r="L451" s="187"/>
      <c r="M451" s="187"/>
      <c r="N451" s="187"/>
      <c r="O451" s="187"/>
      <c r="P451" s="187"/>
      <c r="Q451" s="187"/>
      <c r="R451" s="187"/>
      <c r="S451" s="187"/>
      <c r="T451" s="187"/>
      <c r="U451" s="187"/>
      <c r="V451" s="187"/>
      <c r="W451" s="187"/>
      <c r="X451" s="356"/>
      <c r="Y451" s="40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96"/>
      <c r="CB451" s="96"/>
      <c r="CC451" s="96"/>
      <c r="CD451" s="96"/>
      <c r="CE451" s="96"/>
      <c r="CF451" s="96"/>
      <c r="CG451" s="96"/>
      <c r="CH451" s="96"/>
      <c r="CI451" s="96"/>
      <c r="CJ451" s="96"/>
      <c r="CK451" s="96"/>
      <c r="CL451" s="96"/>
      <c r="CM451" s="96"/>
      <c r="CN451" s="96"/>
      <c r="CO451" s="96"/>
      <c r="CP451" s="96"/>
      <c r="CQ451" s="96"/>
      <c r="CR451" s="96"/>
      <c r="CS451" s="96"/>
      <c r="CT451" s="96"/>
      <c r="CU451" s="96"/>
      <c r="CV451" s="96"/>
      <c r="CW451" s="96"/>
      <c r="CX451" s="96"/>
      <c r="CY451" s="96"/>
      <c r="CZ451" s="96"/>
      <c r="DA451" s="96"/>
      <c r="DB451" s="96"/>
      <c r="DC451" s="96"/>
      <c r="DD451" s="96"/>
      <c r="DE451" s="96"/>
      <c r="DF451" s="96"/>
      <c r="DG451" s="96"/>
      <c r="DH451" s="96"/>
      <c r="DI451" s="96"/>
      <c r="DJ451" s="96"/>
      <c r="DK451" s="96"/>
      <c r="DL451" s="96"/>
      <c r="DM451" s="96"/>
      <c r="DN451" s="96"/>
      <c r="DO451" s="96"/>
      <c r="DP451" s="96"/>
      <c r="DQ451" s="96"/>
      <c r="DR451" s="96"/>
      <c r="DS451" s="96"/>
      <c r="DT451" s="96"/>
      <c r="DU451" s="96"/>
      <c r="DV451" s="96"/>
      <c r="DW451" s="96"/>
      <c r="DX451" s="96"/>
      <c r="DY451" s="96"/>
      <c r="DZ451" s="96"/>
      <c r="EA451" s="96"/>
      <c r="EB451" s="96"/>
      <c r="EC451" s="96"/>
      <c r="ED451" s="96"/>
      <c r="EE451" s="96"/>
      <c r="EF451" s="96"/>
      <c r="EG451" s="96"/>
      <c r="EH451" s="96"/>
      <c r="EI451" s="96"/>
      <c r="EJ451" s="96"/>
      <c r="EK451" s="96"/>
      <c r="EL451" s="96"/>
      <c r="EM451" s="96"/>
      <c r="EN451" s="96"/>
      <c r="EO451" s="96"/>
      <c r="EP451" s="96"/>
      <c r="EQ451" s="96"/>
      <c r="ER451" s="96"/>
      <c r="ES451" s="96"/>
      <c r="ET451" s="96"/>
      <c r="EU451" s="96"/>
      <c r="EV451" s="96"/>
      <c r="EW451" s="96"/>
      <c r="EX451" s="96"/>
      <c r="EY451" s="96"/>
      <c r="EZ451" s="96"/>
      <c r="FA451" s="96"/>
      <c r="FB451" s="96"/>
      <c r="FC451" s="96"/>
      <c r="FD451" s="96"/>
      <c r="FE451" s="96"/>
      <c r="FF451" s="96"/>
      <c r="FG451" s="96"/>
      <c r="FH451" s="96"/>
      <c r="FI451" s="96"/>
      <c r="FJ451" s="96"/>
      <c r="FK451" s="96"/>
      <c r="FL451" s="96"/>
      <c r="FM451" s="96"/>
      <c r="FN451" s="96"/>
      <c r="FO451" s="96"/>
      <c r="FP451" s="96"/>
      <c r="FQ451" s="96"/>
      <c r="FR451" s="96"/>
      <c r="FS451" s="96"/>
      <c r="FT451" s="96"/>
      <c r="FU451" s="96"/>
      <c r="FV451" s="96"/>
      <c r="FW451" s="96"/>
      <c r="FX451" s="96"/>
      <c r="FY451" s="96"/>
      <c r="FZ451" s="96"/>
      <c r="GA451" s="96"/>
      <c r="GB451" s="96"/>
      <c r="GC451" s="96"/>
      <c r="GD451" s="96"/>
      <c r="GE451" s="96"/>
      <c r="GF451" s="96"/>
      <c r="GG451" s="96"/>
      <c r="GH451" s="96"/>
      <c r="GI451" s="96"/>
      <c r="GJ451" s="96"/>
      <c r="GK451" s="96"/>
      <c r="GL451" s="96"/>
      <c r="GM451" s="96"/>
      <c r="GN451" s="96"/>
      <c r="GO451" s="96"/>
      <c r="GP451" s="96"/>
    </row>
    <row r="452" spans="1:198" ht="15.75" hidden="1" customHeight="1">
      <c r="A452" s="349"/>
      <c r="B452" s="465"/>
      <c r="C452" s="352"/>
      <c r="D452" s="352"/>
      <c r="E452" s="382"/>
      <c r="F452" s="354"/>
      <c r="G452" s="355"/>
      <c r="H452" s="200">
        <v>6050</v>
      </c>
      <c r="I452" s="166" t="s">
        <v>70</v>
      </c>
      <c r="J452" s="161"/>
      <c r="K452" s="161"/>
      <c r="L452" s="156"/>
      <c r="M452" s="187"/>
      <c r="N452" s="187"/>
      <c r="O452" s="187"/>
      <c r="P452" s="187"/>
      <c r="Q452" s="187"/>
      <c r="R452" s="187"/>
      <c r="S452" s="187"/>
      <c r="T452" s="187"/>
      <c r="U452" s="187"/>
      <c r="V452" s="187"/>
      <c r="W452" s="187"/>
      <c r="X452" s="356"/>
      <c r="Y452" s="40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96"/>
      <c r="CB452" s="96"/>
      <c r="CC452" s="96"/>
      <c r="CD452" s="96"/>
      <c r="CE452" s="96"/>
      <c r="CF452" s="96"/>
      <c r="CG452" s="96"/>
      <c r="CH452" s="96"/>
      <c r="CI452" s="96"/>
      <c r="CJ452" s="96"/>
      <c r="CK452" s="96"/>
      <c r="CL452" s="96"/>
      <c r="CM452" s="96"/>
      <c r="CN452" s="96"/>
      <c r="CO452" s="96"/>
      <c r="CP452" s="96"/>
      <c r="CQ452" s="96"/>
      <c r="CR452" s="96"/>
      <c r="CS452" s="96"/>
      <c r="CT452" s="96"/>
      <c r="CU452" s="96"/>
      <c r="CV452" s="96"/>
      <c r="CW452" s="96"/>
      <c r="CX452" s="96"/>
      <c r="CY452" s="96"/>
      <c r="CZ452" s="96"/>
      <c r="DA452" s="96"/>
      <c r="DB452" s="96"/>
      <c r="DC452" s="96"/>
      <c r="DD452" s="96"/>
      <c r="DE452" s="96"/>
      <c r="DF452" s="96"/>
      <c r="DG452" s="96"/>
      <c r="DH452" s="96"/>
      <c r="DI452" s="96"/>
      <c r="DJ452" s="96"/>
      <c r="DK452" s="96"/>
      <c r="DL452" s="96"/>
      <c r="DM452" s="96"/>
      <c r="DN452" s="96"/>
      <c r="DO452" s="96"/>
      <c r="DP452" s="96"/>
      <c r="DQ452" s="96"/>
      <c r="DR452" s="96"/>
      <c r="DS452" s="96"/>
      <c r="DT452" s="96"/>
      <c r="DU452" s="96"/>
      <c r="DV452" s="96"/>
      <c r="DW452" s="96"/>
      <c r="DX452" s="96"/>
      <c r="DY452" s="96"/>
      <c r="DZ452" s="96"/>
      <c r="EA452" s="96"/>
      <c r="EB452" s="96"/>
      <c r="EC452" s="96"/>
      <c r="ED452" s="96"/>
      <c r="EE452" s="96"/>
      <c r="EF452" s="96"/>
      <c r="EG452" s="96"/>
      <c r="EH452" s="96"/>
      <c r="EI452" s="96"/>
      <c r="EJ452" s="96"/>
      <c r="EK452" s="96"/>
      <c r="EL452" s="96"/>
      <c r="EM452" s="96"/>
      <c r="EN452" s="96"/>
      <c r="EO452" s="96"/>
      <c r="EP452" s="96"/>
      <c r="EQ452" s="96"/>
      <c r="ER452" s="96"/>
      <c r="ES452" s="96"/>
      <c r="ET452" s="96"/>
      <c r="EU452" s="96"/>
      <c r="EV452" s="96"/>
      <c r="EW452" s="96"/>
      <c r="EX452" s="96"/>
      <c r="EY452" s="96"/>
      <c r="EZ452" s="96"/>
      <c r="FA452" s="96"/>
      <c r="FB452" s="96"/>
      <c r="FC452" s="96"/>
      <c r="FD452" s="96"/>
      <c r="FE452" s="96"/>
      <c r="FF452" s="96"/>
      <c r="FG452" s="96"/>
      <c r="FH452" s="96"/>
      <c r="FI452" s="96"/>
      <c r="FJ452" s="96"/>
      <c r="FK452" s="96"/>
      <c r="FL452" s="96"/>
      <c r="FM452" s="96"/>
      <c r="FN452" s="96"/>
      <c r="FO452" s="96"/>
      <c r="FP452" s="96"/>
      <c r="FQ452" s="96"/>
      <c r="FR452" s="96"/>
      <c r="FS452" s="96"/>
      <c r="FT452" s="96"/>
      <c r="FU452" s="96"/>
      <c r="FV452" s="96"/>
      <c r="FW452" s="96"/>
      <c r="FX452" s="96"/>
      <c r="FY452" s="96"/>
      <c r="FZ452" s="96"/>
      <c r="GA452" s="96"/>
      <c r="GB452" s="96"/>
      <c r="GC452" s="96"/>
      <c r="GD452" s="96"/>
      <c r="GE452" s="96"/>
      <c r="GF452" s="96"/>
      <c r="GG452" s="96"/>
      <c r="GH452" s="96"/>
      <c r="GI452" s="96"/>
      <c r="GJ452" s="96"/>
      <c r="GK452" s="96"/>
      <c r="GL452" s="96"/>
      <c r="GM452" s="96"/>
      <c r="GN452" s="96"/>
      <c r="GO452" s="96"/>
      <c r="GP452" s="96"/>
    </row>
    <row r="453" spans="1:198" ht="16.5" hidden="1" customHeight="1">
      <c r="A453" s="349"/>
      <c r="B453" s="465"/>
      <c r="C453" s="352"/>
      <c r="D453" s="352"/>
      <c r="E453" s="382"/>
      <c r="F453" s="354"/>
      <c r="G453" s="355"/>
      <c r="H453" s="200"/>
      <c r="I453" s="160" t="s">
        <v>26</v>
      </c>
      <c r="J453" s="161"/>
      <c r="K453" s="161"/>
      <c r="L453" s="161">
        <f t="shared" ref="L453:P453" si="141">SUM(L449:L452)</f>
        <v>0</v>
      </c>
      <c r="M453" s="161">
        <f t="shared" si="141"/>
        <v>0</v>
      </c>
      <c r="N453" s="161">
        <f t="shared" si="141"/>
        <v>0</v>
      </c>
      <c r="O453" s="161">
        <f t="shared" si="141"/>
        <v>0</v>
      </c>
      <c r="P453" s="161">
        <f t="shared" si="141"/>
        <v>0</v>
      </c>
      <c r="Q453" s="161"/>
      <c r="R453" s="161"/>
      <c r="S453" s="161"/>
      <c r="T453" s="161"/>
      <c r="U453" s="161"/>
      <c r="V453" s="161"/>
      <c r="W453" s="161"/>
      <c r="X453" s="356"/>
      <c r="Y453" s="40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96"/>
      <c r="CB453" s="96"/>
      <c r="CC453" s="96"/>
      <c r="CD453" s="96"/>
      <c r="CE453" s="96"/>
      <c r="CF453" s="96"/>
      <c r="CG453" s="96"/>
      <c r="CH453" s="96"/>
      <c r="CI453" s="96"/>
      <c r="CJ453" s="96"/>
      <c r="CK453" s="96"/>
      <c r="CL453" s="96"/>
      <c r="CM453" s="96"/>
      <c r="CN453" s="96"/>
      <c r="CO453" s="96"/>
      <c r="CP453" s="96"/>
      <c r="CQ453" s="96"/>
      <c r="CR453" s="96"/>
      <c r="CS453" s="96"/>
      <c r="CT453" s="96"/>
      <c r="CU453" s="96"/>
      <c r="CV453" s="96"/>
      <c r="CW453" s="96"/>
      <c r="CX453" s="96"/>
      <c r="CY453" s="96"/>
      <c r="CZ453" s="96"/>
      <c r="DA453" s="96"/>
      <c r="DB453" s="96"/>
      <c r="DC453" s="96"/>
      <c r="DD453" s="96"/>
      <c r="DE453" s="96"/>
      <c r="DF453" s="96"/>
      <c r="DG453" s="96"/>
      <c r="DH453" s="96"/>
      <c r="DI453" s="96"/>
      <c r="DJ453" s="96"/>
      <c r="DK453" s="96"/>
      <c r="DL453" s="96"/>
      <c r="DM453" s="96"/>
      <c r="DN453" s="96"/>
      <c r="DO453" s="96"/>
      <c r="DP453" s="96"/>
      <c r="DQ453" s="96"/>
      <c r="DR453" s="96"/>
      <c r="DS453" s="96"/>
      <c r="DT453" s="96"/>
      <c r="DU453" s="96"/>
      <c r="DV453" s="96"/>
      <c r="DW453" s="96"/>
      <c r="DX453" s="96"/>
      <c r="DY453" s="96"/>
      <c r="DZ453" s="96"/>
      <c r="EA453" s="96"/>
      <c r="EB453" s="96"/>
      <c r="EC453" s="96"/>
      <c r="ED453" s="96"/>
      <c r="EE453" s="96"/>
      <c r="EF453" s="96"/>
      <c r="EG453" s="96"/>
      <c r="EH453" s="96"/>
      <c r="EI453" s="96"/>
      <c r="EJ453" s="96"/>
      <c r="EK453" s="96"/>
      <c r="EL453" s="96"/>
      <c r="EM453" s="96"/>
      <c r="EN453" s="96"/>
      <c r="EO453" s="96"/>
      <c r="EP453" s="96"/>
      <c r="EQ453" s="96"/>
      <c r="ER453" s="96"/>
      <c r="ES453" s="96"/>
      <c r="ET453" s="96"/>
      <c r="EU453" s="96"/>
      <c r="EV453" s="96"/>
      <c r="EW453" s="96"/>
      <c r="EX453" s="96"/>
      <c r="EY453" s="96"/>
      <c r="EZ453" s="96"/>
      <c r="FA453" s="96"/>
      <c r="FB453" s="96"/>
      <c r="FC453" s="96"/>
      <c r="FD453" s="96"/>
      <c r="FE453" s="96"/>
      <c r="FF453" s="96"/>
      <c r="FG453" s="96"/>
      <c r="FH453" s="96"/>
      <c r="FI453" s="96"/>
      <c r="FJ453" s="96"/>
      <c r="FK453" s="96"/>
      <c r="FL453" s="96"/>
      <c r="FM453" s="96"/>
      <c r="FN453" s="96"/>
      <c r="FO453" s="96"/>
      <c r="FP453" s="96"/>
      <c r="FQ453" s="96"/>
      <c r="FR453" s="96"/>
      <c r="FS453" s="96"/>
      <c r="FT453" s="96"/>
      <c r="FU453" s="96"/>
      <c r="FV453" s="96"/>
      <c r="FW453" s="96"/>
      <c r="FX453" s="96"/>
      <c r="FY453" s="96"/>
      <c r="FZ453" s="96"/>
      <c r="GA453" s="96"/>
      <c r="GB453" s="96"/>
      <c r="GC453" s="96"/>
      <c r="GD453" s="96"/>
      <c r="GE453" s="96"/>
      <c r="GF453" s="96"/>
      <c r="GG453" s="96"/>
      <c r="GH453" s="96"/>
      <c r="GI453" s="96"/>
      <c r="GJ453" s="96"/>
      <c r="GK453" s="96"/>
      <c r="GL453" s="96"/>
      <c r="GM453" s="96"/>
      <c r="GN453" s="96"/>
      <c r="GO453" s="96"/>
      <c r="GP453" s="96"/>
    </row>
    <row r="454" spans="1:198" ht="15.75" hidden="1" customHeight="1">
      <c r="A454" s="349">
        <v>40</v>
      </c>
      <c r="B454" s="464" t="s">
        <v>170</v>
      </c>
      <c r="C454" s="379">
        <v>2019</v>
      </c>
      <c r="D454" s="379">
        <v>2022</v>
      </c>
      <c r="E454" s="396" t="s">
        <v>27</v>
      </c>
      <c r="F454" s="389">
        <f>L458</f>
        <v>0</v>
      </c>
      <c r="G454" s="406">
        <v>60016</v>
      </c>
      <c r="H454" s="90"/>
      <c r="I454" s="58" t="s">
        <v>28</v>
      </c>
      <c r="J454" s="62"/>
      <c r="K454" s="62"/>
      <c r="L454" s="84"/>
      <c r="M454" s="84"/>
      <c r="N454" s="84"/>
      <c r="O454" s="84"/>
      <c r="P454" s="62"/>
      <c r="Q454" s="62"/>
      <c r="R454" s="62"/>
      <c r="S454" s="62"/>
      <c r="T454" s="62"/>
      <c r="U454" s="62"/>
      <c r="V454" s="62"/>
      <c r="W454" s="62"/>
      <c r="X454" s="385">
        <f t="shared" ref="X454" si="142">SUM(L458:W458)</f>
        <v>0</v>
      </c>
      <c r="Y454" s="40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96"/>
      <c r="CB454" s="96"/>
      <c r="CC454" s="96"/>
      <c r="CD454" s="96"/>
      <c r="CE454" s="96"/>
      <c r="CF454" s="96"/>
      <c r="CG454" s="96"/>
      <c r="CH454" s="96"/>
      <c r="CI454" s="96"/>
      <c r="CJ454" s="96"/>
      <c r="CK454" s="96"/>
      <c r="CL454" s="96"/>
      <c r="CM454" s="96"/>
      <c r="CN454" s="96"/>
      <c r="CO454" s="96"/>
      <c r="CP454" s="96"/>
      <c r="CQ454" s="96"/>
      <c r="CR454" s="96"/>
      <c r="CS454" s="96"/>
      <c r="CT454" s="96"/>
      <c r="CU454" s="96"/>
      <c r="CV454" s="96"/>
      <c r="CW454" s="96"/>
      <c r="CX454" s="96"/>
      <c r="CY454" s="96"/>
      <c r="CZ454" s="96"/>
      <c r="DA454" s="96"/>
      <c r="DB454" s="96"/>
      <c r="DC454" s="96"/>
      <c r="DD454" s="96"/>
      <c r="DE454" s="96"/>
      <c r="DF454" s="96"/>
      <c r="DG454" s="96"/>
      <c r="DH454" s="96"/>
      <c r="DI454" s="96"/>
      <c r="DJ454" s="96"/>
      <c r="DK454" s="96"/>
      <c r="DL454" s="96"/>
      <c r="DM454" s="96"/>
      <c r="DN454" s="96"/>
      <c r="DO454" s="96"/>
      <c r="DP454" s="96"/>
      <c r="DQ454" s="96"/>
      <c r="DR454" s="96"/>
      <c r="DS454" s="96"/>
      <c r="DT454" s="96"/>
      <c r="DU454" s="96"/>
      <c r="DV454" s="96"/>
      <c r="DW454" s="96"/>
      <c r="DX454" s="96"/>
      <c r="DY454" s="96"/>
      <c r="DZ454" s="96"/>
      <c r="EA454" s="96"/>
      <c r="EB454" s="96"/>
      <c r="EC454" s="96"/>
      <c r="ED454" s="96"/>
      <c r="EE454" s="96"/>
      <c r="EF454" s="96"/>
      <c r="EG454" s="96"/>
      <c r="EH454" s="96"/>
      <c r="EI454" s="96"/>
      <c r="EJ454" s="96"/>
      <c r="EK454" s="96"/>
      <c r="EL454" s="96"/>
      <c r="EM454" s="96"/>
      <c r="EN454" s="96"/>
      <c r="EO454" s="96"/>
      <c r="EP454" s="96"/>
      <c r="EQ454" s="96"/>
      <c r="ER454" s="96"/>
      <c r="ES454" s="96"/>
      <c r="ET454" s="96"/>
      <c r="EU454" s="96"/>
      <c r="EV454" s="96"/>
      <c r="EW454" s="96"/>
      <c r="EX454" s="96"/>
      <c r="EY454" s="96"/>
      <c r="EZ454" s="96"/>
      <c r="FA454" s="96"/>
      <c r="FB454" s="96"/>
      <c r="FC454" s="96"/>
      <c r="FD454" s="96"/>
      <c r="FE454" s="96"/>
      <c r="FF454" s="96"/>
      <c r="FG454" s="96"/>
      <c r="FH454" s="96"/>
      <c r="FI454" s="96"/>
      <c r="FJ454" s="96"/>
      <c r="FK454" s="96"/>
      <c r="FL454" s="96"/>
      <c r="FM454" s="96"/>
      <c r="FN454" s="96"/>
      <c r="FO454" s="96"/>
      <c r="FP454" s="96"/>
      <c r="FQ454" s="96"/>
      <c r="FR454" s="96"/>
      <c r="FS454" s="96"/>
      <c r="FT454" s="96"/>
      <c r="FU454" s="96"/>
      <c r="FV454" s="96"/>
      <c r="FW454" s="96"/>
      <c r="FX454" s="96"/>
      <c r="FY454" s="96"/>
      <c r="FZ454" s="96"/>
      <c r="GA454" s="96"/>
      <c r="GB454" s="96"/>
      <c r="GC454" s="96"/>
      <c r="GD454" s="96"/>
      <c r="GE454" s="96"/>
      <c r="GF454" s="96"/>
      <c r="GG454" s="96"/>
      <c r="GH454" s="96"/>
      <c r="GI454" s="96"/>
      <c r="GJ454" s="96"/>
      <c r="GK454" s="96"/>
      <c r="GL454" s="96"/>
      <c r="GM454" s="96"/>
      <c r="GN454" s="96"/>
      <c r="GO454" s="96"/>
      <c r="GP454" s="96"/>
    </row>
    <row r="455" spans="1:198" ht="12" hidden="1" customHeight="1">
      <c r="A455" s="349"/>
      <c r="B455" s="465"/>
      <c r="C455" s="379"/>
      <c r="D455" s="379"/>
      <c r="E455" s="396"/>
      <c r="F455" s="389"/>
      <c r="G455" s="406"/>
      <c r="H455" s="90"/>
      <c r="I455" s="61" t="s">
        <v>31</v>
      </c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385"/>
      <c r="Y455" s="40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96"/>
      <c r="CB455" s="96"/>
      <c r="CC455" s="96"/>
      <c r="CD455" s="96"/>
      <c r="CE455" s="96"/>
      <c r="CF455" s="96"/>
      <c r="CG455" s="96"/>
      <c r="CH455" s="96"/>
      <c r="CI455" s="96"/>
      <c r="CJ455" s="96"/>
      <c r="CK455" s="96"/>
      <c r="CL455" s="96"/>
      <c r="CM455" s="96"/>
      <c r="CN455" s="96"/>
      <c r="CO455" s="96"/>
      <c r="CP455" s="96"/>
      <c r="CQ455" s="96"/>
      <c r="CR455" s="96"/>
      <c r="CS455" s="96"/>
      <c r="CT455" s="96"/>
      <c r="CU455" s="96"/>
      <c r="CV455" s="96"/>
      <c r="CW455" s="96"/>
      <c r="CX455" s="96"/>
      <c r="CY455" s="96"/>
      <c r="CZ455" s="96"/>
      <c r="DA455" s="96"/>
      <c r="DB455" s="96"/>
      <c r="DC455" s="96"/>
      <c r="DD455" s="96"/>
      <c r="DE455" s="96"/>
      <c r="DF455" s="96"/>
      <c r="DG455" s="96"/>
      <c r="DH455" s="96"/>
      <c r="DI455" s="96"/>
      <c r="DJ455" s="96"/>
      <c r="DK455" s="96"/>
      <c r="DL455" s="96"/>
      <c r="DM455" s="96"/>
      <c r="DN455" s="96"/>
      <c r="DO455" s="96"/>
      <c r="DP455" s="96"/>
      <c r="DQ455" s="96"/>
      <c r="DR455" s="96"/>
      <c r="DS455" s="96"/>
      <c r="DT455" s="96"/>
      <c r="DU455" s="96"/>
      <c r="DV455" s="96"/>
      <c r="DW455" s="96"/>
      <c r="DX455" s="96"/>
      <c r="DY455" s="96"/>
      <c r="DZ455" s="96"/>
      <c r="EA455" s="96"/>
      <c r="EB455" s="96"/>
      <c r="EC455" s="96"/>
      <c r="ED455" s="96"/>
      <c r="EE455" s="96"/>
      <c r="EF455" s="96"/>
      <c r="EG455" s="96"/>
      <c r="EH455" s="96"/>
      <c r="EI455" s="96"/>
      <c r="EJ455" s="96"/>
      <c r="EK455" s="96"/>
      <c r="EL455" s="96"/>
      <c r="EM455" s="96"/>
      <c r="EN455" s="96"/>
      <c r="EO455" s="96"/>
      <c r="EP455" s="96"/>
      <c r="EQ455" s="96"/>
      <c r="ER455" s="96"/>
      <c r="ES455" s="96"/>
      <c r="ET455" s="96"/>
      <c r="EU455" s="96"/>
      <c r="EV455" s="96"/>
      <c r="EW455" s="96"/>
      <c r="EX455" s="96"/>
      <c r="EY455" s="96"/>
      <c r="EZ455" s="96"/>
      <c r="FA455" s="96"/>
      <c r="FB455" s="96"/>
      <c r="FC455" s="96"/>
      <c r="FD455" s="96"/>
      <c r="FE455" s="96"/>
      <c r="FF455" s="96"/>
      <c r="FG455" s="96"/>
      <c r="FH455" s="96"/>
      <c r="FI455" s="96"/>
      <c r="FJ455" s="96"/>
      <c r="FK455" s="96"/>
      <c r="FL455" s="96"/>
      <c r="FM455" s="96"/>
      <c r="FN455" s="96"/>
      <c r="FO455" s="96"/>
      <c r="FP455" s="96"/>
      <c r="FQ455" s="96"/>
      <c r="FR455" s="96"/>
      <c r="FS455" s="96"/>
      <c r="FT455" s="96"/>
      <c r="FU455" s="96"/>
      <c r="FV455" s="96"/>
      <c r="FW455" s="96"/>
      <c r="FX455" s="96"/>
      <c r="FY455" s="96"/>
      <c r="FZ455" s="96"/>
      <c r="GA455" s="96"/>
      <c r="GB455" s="96"/>
      <c r="GC455" s="96"/>
      <c r="GD455" s="96"/>
      <c r="GE455" s="96"/>
      <c r="GF455" s="96"/>
      <c r="GG455" s="96"/>
      <c r="GH455" s="96"/>
      <c r="GI455" s="96"/>
      <c r="GJ455" s="96"/>
      <c r="GK455" s="96"/>
      <c r="GL455" s="96"/>
      <c r="GM455" s="96"/>
      <c r="GN455" s="96"/>
      <c r="GO455" s="96"/>
      <c r="GP455" s="96"/>
    </row>
    <row r="456" spans="1:198" ht="11.25" hidden="1" customHeight="1">
      <c r="A456" s="349"/>
      <c r="B456" s="465"/>
      <c r="C456" s="379"/>
      <c r="D456" s="379"/>
      <c r="E456" s="396"/>
      <c r="F456" s="389"/>
      <c r="G456" s="406"/>
      <c r="H456" s="90"/>
      <c r="I456" s="61" t="s">
        <v>30</v>
      </c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385"/>
      <c r="Y456" s="40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96"/>
      <c r="CB456" s="96"/>
      <c r="CC456" s="96"/>
      <c r="CD456" s="96"/>
      <c r="CE456" s="96"/>
      <c r="CF456" s="96"/>
      <c r="CG456" s="96"/>
      <c r="CH456" s="96"/>
      <c r="CI456" s="96"/>
      <c r="CJ456" s="96"/>
      <c r="CK456" s="96"/>
      <c r="CL456" s="96"/>
      <c r="CM456" s="96"/>
      <c r="CN456" s="96"/>
      <c r="CO456" s="96"/>
      <c r="CP456" s="96"/>
      <c r="CQ456" s="96"/>
      <c r="CR456" s="96"/>
      <c r="CS456" s="96"/>
      <c r="CT456" s="96"/>
      <c r="CU456" s="96"/>
      <c r="CV456" s="96"/>
      <c r="CW456" s="96"/>
      <c r="CX456" s="96"/>
      <c r="CY456" s="96"/>
      <c r="CZ456" s="96"/>
      <c r="DA456" s="96"/>
      <c r="DB456" s="96"/>
      <c r="DC456" s="96"/>
      <c r="DD456" s="96"/>
      <c r="DE456" s="96"/>
      <c r="DF456" s="96"/>
      <c r="DG456" s="96"/>
      <c r="DH456" s="96"/>
      <c r="DI456" s="96"/>
      <c r="DJ456" s="96"/>
      <c r="DK456" s="96"/>
      <c r="DL456" s="96"/>
      <c r="DM456" s="96"/>
      <c r="DN456" s="96"/>
      <c r="DO456" s="96"/>
      <c r="DP456" s="96"/>
      <c r="DQ456" s="96"/>
      <c r="DR456" s="96"/>
      <c r="DS456" s="96"/>
      <c r="DT456" s="96"/>
      <c r="DU456" s="96"/>
      <c r="DV456" s="96"/>
      <c r="DW456" s="96"/>
      <c r="DX456" s="96"/>
      <c r="DY456" s="96"/>
      <c r="DZ456" s="96"/>
      <c r="EA456" s="96"/>
      <c r="EB456" s="96"/>
      <c r="EC456" s="96"/>
      <c r="ED456" s="96"/>
      <c r="EE456" s="96"/>
      <c r="EF456" s="96"/>
      <c r="EG456" s="96"/>
      <c r="EH456" s="96"/>
      <c r="EI456" s="96"/>
      <c r="EJ456" s="96"/>
      <c r="EK456" s="96"/>
      <c r="EL456" s="96"/>
      <c r="EM456" s="96"/>
      <c r="EN456" s="96"/>
      <c r="EO456" s="96"/>
      <c r="EP456" s="96"/>
      <c r="EQ456" s="96"/>
      <c r="ER456" s="96"/>
      <c r="ES456" s="96"/>
      <c r="ET456" s="96"/>
      <c r="EU456" s="96"/>
      <c r="EV456" s="96"/>
      <c r="EW456" s="96"/>
      <c r="EX456" s="96"/>
      <c r="EY456" s="96"/>
      <c r="EZ456" s="96"/>
      <c r="FA456" s="96"/>
      <c r="FB456" s="96"/>
      <c r="FC456" s="96"/>
      <c r="FD456" s="96"/>
      <c r="FE456" s="96"/>
      <c r="FF456" s="96"/>
      <c r="FG456" s="96"/>
      <c r="FH456" s="96"/>
      <c r="FI456" s="96"/>
      <c r="FJ456" s="96"/>
      <c r="FK456" s="96"/>
      <c r="FL456" s="96"/>
      <c r="FM456" s="96"/>
      <c r="FN456" s="96"/>
      <c r="FO456" s="96"/>
      <c r="FP456" s="96"/>
      <c r="FQ456" s="96"/>
      <c r="FR456" s="96"/>
      <c r="FS456" s="96"/>
      <c r="FT456" s="96"/>
      <c r="FU456" s="96"/>
      <c r="FV456" s="96"/>
      <c r="FW456" s="96"/>
      <c r="FX456" s="96"/>
      <c r="FY456" s="96"/>
      <c r="FZ456" s="96"/>
      <c r="GA456" s="96"/>
      <c r="GB456" s="96"/>
      <c r="GC456" s="96"/>
      <c r="GD456" s="96"/>
      <c r="GE456" s="96"/>
      <c r="GF456" s="96"/>
      <c r="GG456" s="96"/>
      <c r="GH456" s="96"/>
      <c r="GI456" s="96"/>
      <c r="GJ456" s="96"/>
      <c r="GK456" s="96"/>
      <c r="GL456" s="96"/>
      <c r="GM456" s="96"/>
      <c r="GN456" s="96"/>
      <c r="GO456" s="96"/>
      <c r="GP456" s="96"/>
    </row>
    <row r="457" spans="1:198" ht="12" hidden="1" customHeight="1">
      <c r="A457" s="349"/>
      <c r="B457" s="465"/>
      <c r="C457" s="379"/>
      <c r="D457" s="379"/>
      <c r="E457" s="396"/>
      <c r="F457" s="389"/>
      <c r="G457" s="406"/>
      <c r="H457" s="90">
        <v>6050</v>
      </c>
      <c r="I457" s="61" t="s">
        <v>70</v>
      </c>
      <c r="J457" s="62"/>
      <c r="K457" s="62"/>
      <c r="L457" s="84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385"/>
      <c r="Y457" s="40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96"/>
      <c r="CB457" s="96"/>
      <c r="CC457" s="96"/>
      <c r="CD457" s="96"/>
      <c r="CE457" s="96"/>
      <c r="CF457" s="96"/>
      <c r="CG457" s="96"/>
      <c r="CH457" s="96"/>
      <c r="CI457" s="96"/>
      <c r="CJ457" s="96"/>
      <c r="CK457" s="96"/>
      <c r="CL457" s="96"/>
      <c r="CM457" s="96"/>
      <c r="CN457" s="96"/>
      <c r="CO457" s="96"/>
      <c r="CP457" s="96"/>
      <c r="CQ457" s="96"/>
      <c r="CR457" s="96"/>
      <c r="CS457" s="96"/>
      <c r="CT457" s="96"/>
      <c r="CU457" s="96"/>
      <c r="CV457" s="96"/>
      <c r="CW457" s="96"/>
      <c r="CX457" s="96"/>
      <c r="CY457" s="96"/>
      <c r="CZ457" s="96"/>
      <c r="DA457" s="96"/>
      <c r="DB457" s="96"/>
      <c r="DC457" s="96"/>
      <c r="DD457" s="96"/>
      <c r="DE457" s="96"/>
      <c r="DF457" s="96"/>
      <c r="DG457" s="96"/>
      <c r="DH457" s="96"/>
      <c r="DI457" s="96"/>
      <c r="DJ457" s="96"/>
      <c r="DK457" s="96"/>
      <c r="DL457" s="96"/>
      <c r="DM457" s="96"/>
      <c r="DN457" s="96"/>
      <c r="DO457" s="96"/>
      <c r="DP457" s="96"/>
      <c r="DQ457" s="96"/>
      <c r="DR457" s="96"/>
      <c r="DS457" s="96"/>
      <c r="DT457" s="96"/>
      <c r="DU457" s="96"/>
      <c r="DV457" s="96"/>
      <c r="DW457" s="96"/>
      <c r="DX457" s="96"/>
      <c r="DY457" s="96"/>
      <c r="DZ457" s="96"/>
      <c r="EA457" s="96"/>
      <c r="EB457" s="96"/>
      <c r="EC457" s="96"/>
      <c r="ED457" s="96"/>
      <c r="EE457" s="96"/>
      <c r="EF457" s="96"/>
      <c r="EG457" s="96"/>
      <c r="EH457" s="96"/>
      <c r="EI457" s="96"/>
      <c r="EJ457" s="96"/>
      <c r="EK457" s="96"/>
      <c r="EL457" s="96"/>
      <c r="EM457" s="96"/>
      <c r="EN457" s="96"/>
      <c r="EO457" s="96"/>
      <c r="EP457" s="96"/>
      <c r="EQ457" s="96"/>
      <c r="ER457" s="96"/>
      <c r="ES457" s="96"/>
      <c r="ET457" s="96"/>
      <c r="EU457" s="96"/>
      <c r="EV457" s="96"/>
      <c r="EW457" s="96"/>
      <c r="EX457" s="96"/>
      <c r="EY457" s="96"/>
      <c r="EZ457" s="96"/>
      <c r="FA457" s="96"/>
      <c r="FB457" s="96"/>
      <c r="FC457" s="96"/>
      <c r="FD457" s="96"/>
      <c r="FE457" s="96"/>
      <c r="FF457" s="96"/>
      <c r="FG457" s="96"/>
      <c r="FH457" s="96"/>
      <c r="FI457" s="96"/>
      <c r="FJ457" s="96"/>
      <c r="FK457" s="96"/>
      <c r="FL457" s="96"/>
      <c r="FM457" s="96"/>
      <c r="FN457" s="96"/>
      <c r="FO457" s="96"/>
      <c r="FP457" s="96"/>
      <c r="FQ457" s="96"/>
      <c r="FR457" s="96"/>
      <c r="FS457" s="96"/>
      <c r="FT457" s="96"/>
      <c r="FU457" s="96"/>
      <c r="FV457" s="96"/>
      <c r="FW457" s="96"/>
      <c r="FX457" s="96"/>
      <c r="FY457" s="96"/>
      <c r="FZ457" s="96"/>
      <c r="GA457" s="96"/>
      <c r="GB457" s="96"/>
      <c r="GC457" s="96"/>
      <c r="GD457" s="96"/>
      <c r="GE457" s="96"/>
      <c r="GF457" s="96"/>
      <c r="GG457" s="96"/>
      <c r="GH457" s="96"/>
      <c r="GI457" s="96"/>
      <c r="GJ457" s="96"/>
      <c r="GK457" s="96"/>
      <c r="GL457" s="96"/>
      <c r="GM457" s="96"/>
      <c r="GN457" s="96"/>
      <c r="GO457" s="96"/>
      <c r="GP457" s="96"/>
    </row>
    <row r="458" spans="1:198" ht="15.75" hidden="1" customHeight="1">
      <c r="A458" s="349"/>
      <c r="B458" s="465"/>
      <c r="C458" s="379"/>
      <c r="D458" s="379"/>
      <c r="E458" s="396"/>
      <c r="F458" s="389"/>
      <c r="G458" s="406"/>
      <c r="H458" s="90"/>
      <c r="I458" s="64" t="s">
        <v>26</v>
      </c>
      <c r="J458" s="62"/>
      <c r="K458" s="62"/>
      <c r="L458" s="65">
        <f t="shared" ref="L458:P458" si="143">SUM(L454:L457)</f>
        <v>0</v>
      </c>
      <c r="M458" s="65">
        <f t="shared" si="143"/>
        <v>0</v>
      </c>
      <c r="N458" s="65">
        <f t="shared" si="143"/>
        <v>0</v>
      </c>
      <c r="O458" s="65">
        <f t="shared" si="143"/>
        <v>0</v>
      </c>
      <c r="P458" s="65">
        <f t="shared" si="143"/>
        <v>0</v>
      </c>
      <c r="Q458" s="65"/>
      <c r="R458" s="65"/>
      <c r="S458" s="65"/>
      <c r="T458" s="65"/>
      <c r="U458" s="65"/>
      <c r="V458" s="65"/>
      <c r="W458" s="65"/>
      <c r="X458" s="385"/>
      <c r="Y458" s="40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  <c r="BX458" s="96"/>
      <c r="BY458" s="96"/>
      <c r="BZ458" s="96"/>
      <c r="CA458" s="96"/>
      <c r="CB458" s="96"/>
      <c r="CC458" s="96"/>
      <c r="CD458" s="96"/>
      <c r="CE458" s="96"/>
      <c r="CF458" s="96"/>
      <c r="CG458" s="96"/>
      <c r="CH458" s="96"/>
      <c r="CI458" s="96"/>
      <c r="CJ458" s="96"/>
      <c r="CK458" s="96"/>
      <c r="CL458" s="96"/>
      <c r="CM458" s="96"/>
      <c r="CN458" s="96"/>
      <c r="CO458" s="96"/>
      <c r="CP458" s="96"/>
      <c r="CQ458" s="96"/>
      <c r="CR458" s="96"/>
      <c r="CS458" s="96"/>
      <c r="CT458" s="96"/>
      <c r="CU458" s="96"/>
      <c r="CV458" s="96"/>
      <c r="CW458" s="96"/>
      <c r="CX458" s="96"/>
      <c r="CY458" s="96"/>
      <c r="CZ458" s="96"/>
      <c r="DA458" s="96"/>
      <c r="DB458" s="96"/>
      <c r="DC458" s="96"/>
      <c r="DD458" s="96"/>
      <c r="DE458" s="96"/>
      <c r="DF458" s="96"/>
      <c r="DG458" s="96"/>
      <c r="DH458" s="96"/>
      <c r="DI458" s="96"/>
      <c r="DJ458" s="96"/>
      <c r="DK458" s="96"/>
      <c r="DL458" s="96"/>
      <c r="DM458" s="96"/>
      <c r="DN458" s="96"/>
      <c r="DO458" s="96"/>
      <c r="DP458" s="96"/>
      <c r="DQ458" s="96"/>
      <c r="DR458" s="96"/>
      <c r="DS458" s="96"/>
      <c r="DT458" s="96"/>
      <c r="DU458" s="96"/>
      <c r="DV458" s="96"/>
      <c r="DW458" s="96"/>
      <c r="DX458" s="96"/>
      <c r="DY458" s="96"/>
      <c r="DZ458" s="96"/>
      <c r="EA458" s="96"/>
      <c r="EB458" s="96"/>
      <c r="EC458" s="96"/>
      <c r="ED458" s="96"/>
      <c r="EE458" s="96"/>
      <c r="EF458" s="96"/>
      <c r="EG458" s="96"/>
      <c r="EH458" s="96"/>
      <c r="EI458" s="96"/>
      <c r="EJ458" s="96"/>
      <c r="EK458" s="96"/>
      <c r="EL458" s="96"/>
      <c r="EM458" s="96"/>
      <c r="EN458" s="96"/>
      <c r="EO458" s="96"/>
      <c r="EP458" s="96"/>
      <c r="EQ458" s="96"/>
      <c r="ER458" s="96"/>
      <c r="ES458" s="96"/>
      <c r="ET458" s="96"/>
      <c r="EU458" s="96"/>
      <c r="EV458" s="96"/>
      <c r="EW458" s="96"/>
      <c r="EX458" s="96"/>
      <c r="EY458" s="96"/>
      <c r="EZ458" s="96"/>
      <c r="FA458" s="96"/>
      <c r="FB458" s="96"/>
      <c r="FC458" s="96"/>
      <c r="FD458" s="96"/>
      <c r="FE458" s="96"/>
      <c r="FF458" s="96"/>
      <c r="FG458" s="96"/>
      <c r="FH458" s="96"/>
      <c r="FI458" s="96"/>
      <c r="FJ458" s="96"/>
      <c r="FK458" s="96"/>
      <c r="FL458" s="96"/>
      <c r="FM458" s="96"/>
      <c r="FN458" s="96"/>
      <c r="FO458" s="96"/>
      <c r="FP458" s="96"/>
      <c r="FQ458" s="96"/>
      <c r="FR458" s="96"/>
      <c r="FS458" s="96"/>
      <c r="FT458" s="96"/>
      <c r="FU458" s="96"/>
      <c r="FV458" s="96"/>
      <c r="FW458" s="96"/>
      <c r="FX458" s="96"/>
      <c r="FY458" s="96"/>
      <c r="FZ458" s="96"/>
      <c r="GA458" s="96"/>
      <c r="GB458" s="96"/>
      <c r="GC458" s="96"/>
      <c r="GD458" s="96"/>
      <c r="GE458" s="96"/>
      <c r="GF458" s="96"/>
      <c r="GG458" s="96"/>
      <c r="GH458" s="96"/>
      <c r="GI458" s="96"/>
      <c r="GJ458" s="96"/>
      <c r="GK458" s="96"/>
      <c r="GL458" s="96"/>
      <c r="GM458" s="96"/>
      <c r="GN458" s="96"/>
      <c r="GO458" s="96"/>
      <c r="GP458" s="96"/>
    </row>
    <row r="459" spans="1:198" ht="15" hidden="1" customHeight="1">
      <c r="A459" s="349">
        <v>41</v>
      </c>
      <c r="B459" s="464" t="s">
        <v>153</v>
      </c>
      <c r="C459" s="379">
        <v>2019</v>
      </c>
      <c r="D459" s="379">
        <v>2022</v>
      </c>
      <c r="E459" s="396" t="s">
        <v>27</v>
      </c>
      <c r="F459" s="389">
        <f>X459</f>
        <v>0</v>
      </c>
      <c r="G459" s="406">
        <v>60016</v>
      </c>
      <c r="H459" s="90"/>
      <c r="I459" s="58" t="s">
        <v>28</v>
      </c>
      <c r="J459" s="65"/>
      <c r="K459" s="65"/>
      <c r="L459" s="84"/>
      <c r="M459" s="84"/>
      <c r="N459" s="84"/>
      <c r="O459" s="84"/>
      <c r="P459" s="62"/>
      <c r="Q459" s="62"/>
      <c r="R459" s="62"/>
      <c r="S459" s="62"/>
      <c r="T459" s="62"/>
      <c r="U459" s="62"/>
      <c r="V459" s="62"/>
      <c r="W459" s="62"/>
      <c r="X459" s="385">
        <f t="shared" ref="X459" si="144">SUM(L463:W463)</f>
        <v>0</v>
      </c>
      <c r="Y459" s="40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  <c r="BX459" s="96"/>
      <c r="BY459" s="96"/>
      <c r="BZ459" s="96"/>
      <c r="CA459" s="96"/>
      <c r="CB459" s="96"/>
      <c r="CC459" s="96"/>
      <c r="CD459" s="96"/>
      <c r="CE459" s="96"/>
      <c r="CF459" s="96"/>
      <c r="CG459" s="96"/>
      <c r="CH459" s="96"/>
      <c r="CI459" s="96"/>
      <c r="CJ459" s="96"/>
      <c r="CK459" s="96"/>
      <c r="CL459" s="96"/>
      <c r="CM459" s="96"/>
      <c r="CN459" s="96"/>
      <c r="CO459" s="96"/>
      <c r="CP459" s="96"/>
      <c r="CQ459" s="96"/>
      <c r="CR459" s="96"/>
      <c r="CS459" s="96"/>
      <c r="CT459" s="96"/>
      <c r="CU459" s="96"/>
      <c r="CV459" s="96"/>
      <c r="CW459" s="96"/>
      <c r="CX459" s="96"/>
      <c r="CY459" s="96"/>
      <c r="CZ459" s="96"/>
      <c r="DA459" s="96"/>
      <c r="DB459" s="96"/>
      <c r="DC459" s="96"/>
      <c r="DD459" s="96"/>
      <c r="DE459" s="96"/>
      <c r="DF459" s="96"/>
      <c r="DG459" s="96"/>
      <c r="DH459" s="96"/>
      <c r="DI459" s="96"/>
      <c r="DJ459" s="96"/>
      <c r="DK459" s="96"/>
      <c r="DL459" s="96"/>
      <c r="DM459" s="96"/>
      <c r="DN459" s="96"/>
      <c r="DO459" s="96"/>
      <c r="DP459" s="96"/>
      <c r="DQ459" s="96"/>
      <c r="DR459" s="96"/>
      <c r="DS459" s="96"/>
      <c r="DT459" s="96"/>
      <c r="DU459" s="96"/>
      <c r="DV459" s="96"/>
      <c r="DW459" s="96"/>
      <c r="DX459" s="96"/>
      <c r="DY459" s="96"/>
      <c r="DZ459" s="96"/>
      <c r="EA459" s="96"/>
      <c r="EB459" s="96"/>
      <c r="EC459" s="96"/>
      <c r="ED459" s="96"/>
      <c r="EE459" s="96"/>
      <c r="EF459" s="96"/>
      <c r="EG459" s="96"/>
      <c r="EH459" s="96"/>
      <c r="EI459" s="96"/>
      <c r="EJ459" s="96"/>
      <c r="EK459" s="96"/>
      <c r="EL459" s="96"/>
      <c r="EM459" s="96"/>
      <c r="EN459" s="96"/>
      <c r="EO459" s="96"/>
      <c r="EP459" s="96"/>
      <c r="EQ459" s="96"/>
      <c r="ER459" s="96"/>
      <c r="ES459" s="96"/>
      <c r="ET459" s="96"/>
      <c r="EU459" s="96"/>
      <c r="EV459" s="96"/>
      <c r="EW459" s="96"/>
      <c r="EX459" s="96"/>
      <c r="EY459" s="96"/>
      <c r="EZ459" s="96"/>
      <c r="FA459" s="96"/>
      <c r="FB459" s="96"/>
      <c r="FC459" s="96"/>
      <c r="FD459" s="96"/>
      <c r="FE459" s="96"/>
      <c r="FF459" s="96"/>
      <c r="FG459" s="96"/>
      <c r="FH459" s="96"/>
      <c r="FI459" s="96"/>
      <c r="FJ459" s="96"/>
      <c r="FK459" s="96"/>
      <c r="FL459" s="96"/>
      <c r="FM459" s="96"/>
      <c r="FN459" s="96"/>
      <c r="FO459" s="96"/>
      <c r="FP459" s="96"/>
      <c r="FQ459" s="96"/>
      <c r="FR459" s="96"/>
      <c r="FS459" s="96"/>
      <c r="FT459" s="96"/>
      <c r="FU459" s="96"/>
      <c r="FV459" s="96"/>
      <c r="FW459" s="96"/>
      <c r="FX459" s="96"/>
      <c r="FY459" s="96"/>
      <c r="FZ459" s="96"/>
      <c r="GA459" s="96"/>
      <c r="GB459" s="96"/>
      <c r="GC459" s="96"/>
      <c r="GD459" s="96"/>
      <c r="GE459" s="96"/>
      <c r="GF459" s="96"/>
      <c r="GG459" s="96"/>
      <c r="GH459" s="96"/>
      <c r="GI459" s="96"/>
      <c r="GJ459" s="96"/>
      <c r="GK459" s="96"/>
      <c r="GL459" s="96"/>
      <c r="GM459" s="96"/>
      <c r="GN459" s="96"/>
      <c r="GO459" s="96"/>
      <c r="GP459" s="96"/>
    </row>
    <row r="460" spans="1:198" ht="15" hidden="1" customHeight="1">
      <c r="A460" s="349"/>
      <c r="B460" s="465"/>
      <c r="C460" s="379"/>
      <c r="D460" s="379"/>
      <c r="E460" s="396"/>
      <c r="F460" s="389"/>
      <c r="G460" s="406"/>
      <c r="H460" s="90"/>
      <c r="I460" s="61" t="s">
        <v>31</v>
      </c>
      <c r="J460" s="65"/>
      <c r="K460" s="65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385"/>
      <c r="Y460" s="40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  <c r="CF460" s="96"/>
      <c r="CG460" s="96"/>
      <c r="CH460" s="96"/>
      <c r="CI460" s="96"/>
      <c r="CJ460" s="96"/>
      <c r="CK460" s="96"/>
      <c r="CL460" s="96"/>
      <c r="CM460" s="96"/>
      <c r="CN460" s="96"/>
      <c r="CO460" s="96"/>
      <c r="CP460" s="96"/>
      <c r="CQ460" s="96"/>
      <c r="CR460" s="96"/>
      <c r="CS460" s="96"/>
      <c r="CT460" s="96"/>
      <c r="CU460" s="96"/>
      <c r="CV460" s="96"/>
      <c r="CW460" s="96"/>
      <c r="CX460" s="96"/>
      <c r="CY460" s="96"/>
      <c r="CZ460" s="96"/>
      <c r="DA460" s="96"/>
      <c r="DB460" s="96"/>
      <c r="DC460" s="96"/>
      <c r="DD460" s="96"/>
      <c r="DE460" s="96"/>
      <c r="DF460" s="96"/>
      <c r="DG460" s="96"/>
      <c r="DH460" s="96"/>
      <c r="DI460" s="96"/>
      <c r="DJ460" s="96"/>
      <c r="DK460" s="96"/>
      <c r="DL460" s="96"/>
      <c r="DM460" s="96"/>
      <c r="DN460" s="96"/>
      <c r="DO460" s="96"/>
      <c r="DP460" s="96"/>
      <c r="DQ460" s="96"/>
      <c r="DR460" s="96"/>
      <c r="DS460" s="96"/>
      <c r="DT460" s="96"/>
      <c r="DU460" s="96"/>
      <c r="DV460" s="96"/>
      <c r="DW460" s="96"/>
      <c r="DX460" s="96"/>
      <c r="DY460" s="96"/>
      <c r="DZ460" s="96"/>
      <c r="EA460" s="96"/>
      <c r="EB460" s="96"/>
      <c r="EC460" s="96"/>
      <c r="ED460" s="96"/>
      <c r="EE460" s="96"/>
      <c r="EF460" s="96"/>
      <c r="EG460" s="96"/>
      <c r="EH460" s="96"/>
      <c r="EI460" s="96"/>
      <c r="EJ460" s="96"/>
      <c r="EK460" s="96"/>
      <c r="EL460" s="96"/>
      <c r="EM460" s="96"/>
      <c r="EN460" s="96"/>
      <c r="EO460" s="96"/>
      <c r="EP460" s="96"/>
      <c r="EQ460" s="96"/>
      <c r="ER460" s="96"/>
      <c r="ES460" s="96"/>
      <c r="ET460" s="96"/>
      <c r="EU460" s="96"/>
      <c r="EV460" s="96"/>
      <c r="EW460" s="96"/>
      <c r="EX460" s="96"/>
      <c r="EY460" s="96"/>
      <c r="EZ460" s="96"/>
      <c r="FA460" s="96"/>
      <c r="FB460" s="96"/>
      <c r="FC460" s="96"/>
      <c r="FD460" s="96"/>
      <c r="FE460" s="96"/>
      <c r="FF460" s="96"/>
      <c r="FG460" s="96"/>
      <c r="FH460" s="96"/>
      <c r="FI460" s="96"/>
      <c r="FJ460" s="96"/>
      <c r="FK460" s="96"/>
      <c r="FL460" s="96"/>
      <c r="FM460" s="96"/>
      <c r="FN460" s="96"/>
      <c r="FO460" s="96"/>
      <c r="FP460" s="96"/>
      <c r="FQ460" s="96"/>
      <c r="FR460" s="96"/>
      <c r="FS460" s="96"/>
      <c r="FT460" s="96"/>
      <c r="FU460" s="96"/>
      <c r="FV460" s="96"/>
      <c r="FW460" s="96"/>
      <c r="FX460" s="96"/>
      <c r="FY460" s="96"/>
      <c r="FZ460" s="96"/>
      <c r="GA460" s="96"/>
      <c r="GB460" s="96"/>
      <c r="GC460" s="96"/>
      <c r="GD460" s="96"/>
      <c r="GE460" s="96"/>
      <c r="GF460" s="96"/>
      <c r="GG460" s="96"/>
      <c r="GH460" s="96"/>
      <c r="GI460" s="96"/>
      <c r="GJ460" s="96"/>
      <c r="GK460" s="96"/>
      <c r="GL460" s="96"/>
      <c r="GM460" s="96"/>
      <c r="GN460" s="96"/>
      <c r="GO460" s="96"/>
      <c r="GP460" s="96"/>
    </row>
    <row r="461" spans="1:198" ht="15" hidden="1" customHeight="1">
      <c r="A461" s="349"/>
      <c r="B461" s="465"/>
      <c r="C461" s="379"/>
      <c r="D461" s="379"/>
      <c r="E461" s="396"/>
      <c r="F461" s="389"/>
      <c r="G461" s="406"/>
      <c r="H461" s="90"/>
      <c r="I461" s="61" t="s">
        <v>30</v>
      </c>
      <c r="J461" s="65"/>
      <c r="K461" s="65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385"/>
      <c r="Y461" s="40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  <c r="BX461" s="96"/>
      <c r="BY461" s="96"/>
      <c r="BZ461" s="96"/>
      <c r="CA461" s="96"/>
      <c r="CB461" s="96"/>
      <c r="CC461" s="96"/>
      <c r="CD461" s="96"/>
      <c r="CE461" s="96"/>
      <c r="CF461" s="96"/>
      <c r="CG461" s="96"/>
      <c r="CH461" s="96"/>
      <c r="CI461" s="96"/>
      <c r="CJ461" s="96"/>
      <c r="CK461" s="96"/>
      <c r="CL461" s="96"/>
      <c r="CM461" s="96"/>
      <c r="CN461" s="96"/>
      <c r="CO461" s="96"/>
      <c r="CP461" s="96"/>
      <c r="CQ461" s="96"/>
      <c r="CR461" s="96"/>
      <c r="CS461" s="96"/>
      <c r="CT461" s="96"/>
      <c r="CU461" s="96"/>
      <c r="CV461" s="96"/>
      <c r="CW461" s="96"/>
      <c r="CX461" s="96"/>
      <c r="CY461" s="96"/>
      <c r="CZ461" s="96"/>
      <c r="DA461" s="96"/>
      <c r="DB461" s="96"/>
      <c r="DC461" s="96"/>
      <c r="DD461" s="96"/>
      <c r="DE461" s="96"/>
      <c r="DF461" s="96"/>
      <c r="DG461" s="96"/>
      <c r="DH461" s="96"/>
      <c r="DI461" s="96"/>
      <c r="DJ461" s="96"/>
      <c r="DK461" s="96"/>
      <c r="DL461" s="96"/>
      <c r="DM461" s="96"/>
      <c r="DN461" s="96"/>
      <c r="DO461" s="96"/>
      <c r="DP461" s="96"/>
      <c r="DQ461" s="96"/>
      <c r="DR461" s="96"/>
      <c r="DS461" s="96"/>
      <c r="DT461" s="96"/>
      <c r="DU461" s="96"/>
      <c r="DV461" s="96"/>
      <c r="DW461" s="96"/>
      <c r="DX461" s="96"/>
      <c r="DY461" s="96"/>
      <c r="DZ461" s="96"/>
      <c r="EA461" s="96"/>
      <c r="EB461" s="96"/>
      <c r="EC461" s="96"/>
      <c r="ED461" s="96"/>
      <c r="EE461" s="96"/>
      <c r="EF461" s="96"/>
      <c r="EG461" s="96"/>
      <c r="EH461" s="96"/>
      <c r="EI461" s="96"/>
      <c r="EJ461" s="96"/>
      <c r="EK461" s="96"/>
      <c r="EL461" s="96"/>
      <c r="EM461" s="96"/>
      <c r="EN461" s="96"/>
      <c r="EO461" s="96"/>
      <c r="EP461" s="96"/>
      <c r="EQ461" s="96"/>
      <c r="ER461" s="96"/>
      <c r="ES461" s="96"/>
      <c r="ET461" s="96"/>
      <c r="EU461" s="96"/>
      <c r="EV461" s="96"/>
      <c r="EW461" s="96"/>
      <c r="EX461" s="96"/>
      <c r="EY461" s="96"/>
      <c r="EZ461" s="96"/>
      <c r="FA461" s="96"/>
      <c r="FB461" s="96"/>
      <c r="FC461" s="96"/>
      <c r="FD461" s="96"/>
      <c r="FE461" s="96"/>
      <c r="FF461" s="96"/>
      <c r="FG461" s="96"/>
      <c r="FH461" s="96"/>
      <c r="FI461" s="96"/>
      <c r="FJ461" s="96"/>
      <c r="FK461" s="96"/>
      <c r="FL461" s="96"/>
      <c r="FM461" s="96"/>
      <c r="FN461" s="96"/>
      <c r="FO461" s="96"/>
      <c r="FP461" s="96"/>
      <c r="FQ461" s="96"/>
      <c r="FR461" s="96"/>
      <c r="FS461" s="96"/>
      <c r="FT461" s="96"/>
      <c r="FU461" s="96"/>
      <c r="FV461" s="96"/>
      <c r="FW461" s="96"/>
      <c r="FX461" s="96"/>
      <c r="FY461" s="96"/>
      <c r="FZ461" s="96"/>
      <c r="GA461" s="96"/>
      <c r="GB461" s="96"/>
      <c r="GC461" s="96"/>
      <c r="GD461" s="96"/>
      <c r="GE461" s="96"/>
      <c r="GF461" s="96"/>
      <c r="GG461" s="96"/>
      <c r="GH461" s="96"/>
      <c r="GI461" s="96"/>
      <c r="GJ461" s="96"/>
      <c r="GK461" s="96"/>
      <c r="GL461" s="96"/>
      <c r="GM461" s="96"/>
      <c r="GN461" s="96"/>
      <c r="GO461" s="96"/>
      <c r="GP461" s="96"/>
    </row>
    <row r="462" spans="1:198" ht="13.5" hidden="1" customHeight="1">
      <c r="A462" s="349"/>
      <c r="B462" s="465"/>
      <c r="C462" s="379"/>
      <c r="D462" s="379"/>
      <c r="E462" s="396"/>
      <c r="F462" s="389"/>
      <c r="G462" s="406"/>
      <c r="H462" s="90">
        <v>6050</v>
      </c>
      <c r="I462" s="61" t="s">
        <v>70</v>
      </c>
      <c r="J462" s="65"/>
      <c r="K462" s="65"/>
      <c r="L462" s="84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385"/>
      <c r="Y462" s="40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  <c r="BX462" s="96"/>
      <c r="BY462" s="96"/>
      <c r="BZ462" s="96"/>
      <c r="CA462" s="96"/>
      <c r="CB462" s="96"/>
      <c r="CC462" s="96"/>
      <c r="CD462" s="96"/>
      <c r="CE462" s="96"/>
      <c r="CF462" s="96"/>
      <c r="CG462" s="96"/>
      <c r="CH462" s="96"/>
      <c r="CI462" s="96"/>
      <c r="CJ462" s="96"/>
      <c r="CK462" s="96"/>
      <c r="CL462" s="96"/>
      <c r="CM462" s="96"/>
      <c r="CN462" s="96"/>
      <c r="CO462" s="96"/>
      <c r="CP462" s="96"/>
      <c r="CQ462" s="96"/>
      <c r="CR462" s="96"/>
      <c r="CS462" s="96"/>
      <c r="CT462" s="96"/>
      <c r="CU462" s="96"/>
      <c r="CV462" s="96"/>
      <c r="CW462" s="96"/>
      <c r="CX462" s="96"/>
      <c r="CY462" s="96"/>
      <c r="CZ462" s="96"/>
      <c r="DA462" s="96"/>
      <c r="DB462" s="96"/>
      <c r="DC462" s="96"/>
      <c r="DD462" s="96"/>
      <c r="DE462" s="96"/>
      <c r="DF462" s="96"/>
      <c r="DG462" s="96"/>
      <c r="DH462" s="96"/>
      <c r="DI462" s="96"/>
      <c r="DJ462" s="96"/>
      <c r="DK462" s="96"/>
      <c r="DL462" s="96"/>
      <c r="DM462" s="96"/>
      <c r="DN462" s="96"/>
      <c r="DO462" s="96"/>
      <c r="DP462" s="96"/>
      <c r="DQ462" s="96"/>
      <c r="DR462" s="96"/>
      <c r="DS462" s="96"/>
      <c r="DT462" s="96"/>
      <c r="DU462" s="96"/>
      <c r="DV462" s="96"/>
      <c r="DW462" s="96"/>
      <c r="DX462" s="96"/>
      <c r="DY462" s="96"/>
      <c r="DZ462" s="96"/>
      <c r="EA462" s="96"/>
      <c r="EB462" s="96"/>
      <c r="EC462" s="96"/>
      <c r="ED462" s="96"/>
      <c r="EE462" s="96"/>
      <c r="EF462" s="96"/>
      <c r="EG462" s="96"/>
      <c r="EH462" s="96"/>
      <c r="EI462" s="96"/>
      <c r="EJ462" s="96"/>
      <c r="EK462" s="96"/>
      <c r="EL462" s="96"/>
      <c r="EM462" s="96"/>
      <c r="EN462" s="96"/>
      <c r="EO462" s="96"/>
      <c r="EP462" s="96"/>
      <c r="EQ462" s="96"/>
      <c r="ER462" s="96"/>
      <c r="ES462" s="96"/>
      <c r="ET462" s="96"/>
      <c r="EU462" s="96"/>
      <c r="EV462" s="96"/>
      <c r="EW462" s="96"/>
      <c r="EX462" s="96"/>
      <c r="EY462" s="96"/>
      <c r="EZ462" s="96"/>
      <c r="FA462" s="96"/>
      <c r="FB462" s="96"/>
      <c r="FC462" s="96"/>
      <c r="FD462" s="96"/>
      <c r="FE462" s="96"/>
      <c r="FF462" s="96"/>
      <c r="FG462" s="96"/>
      <c r="FH462" s="96"/>
      <c r="FI462" s="96"/>
      <c r="FJ462" s="96"/>
      <c r="FK462" s="96"/>
      <c r="FL462" s="96"/>
      <c r="FM462" s="96"/>
      <c r="FN462" s="96"/>
      <c r="FO462" s="96"/>
      <c r="FP462" s="96"/>
      <c r="FQ462" s="96"/>
      <c r="FR462" s="96"/>
      <c r="FS462" s="96"/>
      <c r="FT462" s="96"/>
      <c r="FU462" s="96"/>
      <c r="FV462" s="96"/>
      <c r="FW462" s="96"/>
      <c r="FX462" s="96"/>
      <c r="FY462" s="96"/>
      <c r="FZ462" s="96"/>
      <c r="GA462" s="96"/>
      <c r="GB462" s="96"/>
      <c r="GC462" s="96"/>
      <c r="GD462" s="96"/>
      <c r="GE462" s="96"/>
      <c r="GF462" s="96"/>
      <c r="GG462" s="96"/>
      <c r="GH462" s="96"/>
      <c r="GI462" s="96"/>
      <c r="GJ462" s="96"/>
      <c r="GK462" s="96"/>
      <c r="GL462" s="96"/>
      <c r="GM462" s="96"/>
      <c r="GN462" s="96"/>
      <c r="GO462" s="96"/>
      <c r="GP462" s="96"/>
    </row>
    <row r="463" spans="1:198" ht="18" hidden="1" customHeight="1">
      <c r="A463" s="349"/>
      <c r="B463" s="465"/>
      <c r="C463" s="379"/>
      <c r="D463" s="379"/>
      <c r="E463" s="396"/>
      <c r="F463" s="389"/>
      <c r="G463" s="406"/>
      <c r="H463" s="90"/>
      <c r="I463" s="64" t="s">
        <v>26</v>
      </c>
      <c r="J463" s="65"/>
      <c r="K463" s="65"/>
      <c r="L463" s="65">
        <f t="shared" ref="L463:P463" si="145">SUM(L459:L462)</f>
        <v>0</v>
      </c>
      <c r="M463" s="65">
        <f t="shared" si="145"/>
        <v>0</v>
      </c>
      <c r="N463" s="65">
        <f t="shared" si="145"/>
        <v>0</v>
      </c>
      <c r="O463" s="65">
        <f t="shared" si="145"/>
        <v>0</v>
      </c>
      <c r="P463" s="65">
        <f t="shared" si="145"/>
        <v>0</v>
      </c>
      <c r="Q463" s="65"/>
      <c r="R463" s="65"/>
      <c r="S463" s="65"/>
      <c r="T463" s="65"/>
      <c r="U463" s="65"/>
      <c r="V463" s="65"/>
      <c r="W463" s="65"/>
      <c r="X463" s="385"/>
      <c r="Y463" s="40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  <c r="BX463" s="96"/>
      <c r="BY463" s="96"/>
      <c r="BZ463" s="96"/>
      <c r="CA463" s="96"/>
      <c r="CB463" s="96"/>
      <c r="CC463" s="96"/>
      <c r="CD463" s="96"/>
      <c r="CE463" s="96"/>
      <c r="CF463" s="96"/>
      <c r="CG463" s="96"/>
      <c r="CH463" s="96"/>
      <c r="CI463" s="96"/>
      <c r="CJ463" s="96"/>
      <c r="CK463" s="96"/>
      <c r="CL463" s="96"/>
      <c r="CM463" s="96"/>
      <c r="CN463" s="96"/>
      <c r="CO463" s="96"/>
      <c r="CP463" s="96"/>
      <c r="CQ463" s="96"/>
      <c r="CR463" s="96"/>
      <c r="CS463" s="96"/>
      <c r="CT463" s="96"/>
      <c r="CU463" s="96"/>
      <c r="CV463" s="96"/>
      <c r="CW463" s="96"/>
      <c r="CX463" s="96"/>
      <c r="CY463" s="96"/>
      <c r="CZ463" s="96"/>
      <c r="DA463" s="96"/>
      <c r="DB463" s="96"/>
      <c r="DC463" s="96"/>
      <c r="DD463" s="96"/>
      <c r="DE463" s="96"/>
      <c r="DF463" s="96"/>
      <c r="DG463" s="96"/>
      <c r="DH463" s="96"/>
      <c r="DI463" s="96"/>
      <c r="DJ463" s="96"/>
      <c r="DK463" s="96"/>
      <c r="DL463" s="96"/>
      <c r="DM463" s="96"/>
      <c r="DN463" s="96"/>
      <c r="DO463" s="96"/>
      <c r="DP463" s="96"/>
      <c r="DQ463" s="96"/>
      <c r="DR463" s="96"/>
      <c r="DS463" s="96"/>
      <c r="DT463" s="96"/>
      <c r="DU463" s="96"/>
      <c r="DV463" s="96"/>
      <c r="DW463" s="96"/>
      <c r="DX463" s="96"/>
      <c r="DY463" s="96"/>
      <c r="DZ463" s="96"/>
      <c r="EA463" s="96"/>
      <c r="EB463" s="96"/>
      <c r="EC463" s="96"/>
      <c r="ED463" s="96"/>
      <c r="EE463" s="96"/>
      <c r="EF463" s="96"/>
      <c r="EG463" s="96"/>
      <c r="EH463" s="96"/>
      <c r="EI463" s="96"/>
      <c r="EJ463" s="96"/>
      <c r="EK463" s="96"/>
      <c r="EL463" s="96"/>
      <c r="EM463" s="96"/>
      <c r="EN463" s="96"/>
      <c r="EO463" s="96"/>
      <c r="EP463" s="96"/>
      <c r="EQ463" s="96"/>
      <c r="ER463" s="96"/>
      <c r="ES463" s="96"/>
      <c r="ET463" s="96"/>
      <c r="EU463" s="96"/>
      <c r="EV463" s="96"/>
      <c r="EW463" s="96"/>
      <c r="EX463" s="96"/>
      <c r="EY463" s="96"/>
      <c r="EZ463" s="96"/>
      <c r="FA463" s="96"/>
      <c r="FB463" s="96"/>
      <c r="FC463" s="96"/>
      <c r="FD463" s="96"/>
      <c r="FE463" s="96"/>
      <c r="FF463" s="96"/>
      <c r="FG463" s="96"/>
      <c r="FH463" s="96"/>
      <c r="FI463" s="96"/>
      <c r="FJ463" s="96"/>
      <c r="FK463" s="96"/>
      <c r="FL463" s="96"/>
      <c r="FM463" s="96"/>
      <c r="FN463" s="96"/>
      <c r="FO463" s="96"/>
      <c r="FP463" s="96"/>
      <c r="FQ463" s="96"/>
      <c r="FR463" s="96"/>
      <c r="FS463" s="96"/>
      <c r="FT463" s="96"/>
      <c r="FU463" s="96"/>
      <c r="FV463" s="96"/>
      <c r="FW463" s="96"/>
      <c r="FX463" s="96"/>
      <c r="FY463" s="96"/>
      <c r="FZ463" s="96"/>
      <c r="GA463" s="96"/>
      <c r="GB463" s="96"/>
      <c r="GC463" s="96"/>
      <c r="GD463" s="96"/>
      <c r="GE463" s="96"/>
      <c r="GF463" s="96"/>
      <c r="GG463" s="96"/>
      <c r="GH463" s="96"/>
      <c r="GI463" s="96"/>
      <c r="GJ463" s="96"/>
      <c r="GK463" s="96"/>
      <c r="GL463" s="96"/>
      <c r="GM463" s="96"/>
      <c r="GN463" s="96"/>
      <c r="GO463" s="96"/>
      <c r="GP463" s="96"/>
    </row>
    <row r="464" spans="1:198" ht="17.25" hidden="1" customHeight="1">
      <c r="A464" s="349">
        <v>43</v>
      </c>
      <c r="B464" s="464" t="s">
        <v>111</v>
      </c>
      <c r="C464" s="466">
        <v>2017</v>
      </c>
      <c r="D464" s="466">
        <v>2025</v>
      </c>
      <c r="E464" s="381" t="s">
        <v>27</v>
      </c>
      <c r="F464" s="472">
        <f>X464</f>
        <v>0</v>
      </c>
      <c r="G464" s="386">
        <v>60016</v>
      </c>
      <c r="H464" s="91">
        <v>6050</v>
      </c>
      <c r="I464" s="105" t="s">
        <v>28</v>
      </c>
      <c r="J464" s="102"/>
      <c r="K464" s="102"/>
      <c r="L464" s="100"/>
      <c r="M464" s="100"/>
      <c r="N464" s="100"/>
      <c r="O464" s="100"/>
      <c r="P464" s="100"/>
      <c r="Q464" s="98"/>
      <c r="R464" s="98"/>
      <c r="S464" s="98"/>
      <c r="T464" s="98"/>
      <c r="U464" s="98"/>
      <c r="V464" s="98"/>
      <c r="W464" s="98"/>
      <c r="X464" s="405">
        <f t="shared" ref="X464" si="146">SUM(L468:W468)</f>
        <v>0</v>
      </c>
      <c r="Y464" s="40"/>
      <c r="Z464" s="148"/>
      <c r="AA464" s="148"/>
      <c r="AB464" s="148"/>
      <c r="AC464" s="148"/>
      <c r="AD464" s="148"/>
      <c r="AE464" s="148"/>
      <c r="AF464" s="148"/>
      <c r="AG464" s="148"/>
      <c r="AH464" s="148"/>
      <c r="AI464" s="148"/>
      <c r="AJ464" s="148"/>
      <c r="AK464" s="148"/>
      <c r="AL464" s="148"/>
      <c r="AM464" s="148"/>
      <c r="AN464" s="148"/>
      <c r="AO464" s="148"/>
      <c r="AP464" s="148"/>
      <c r="AQ464" s="148"/>
      <c r="AR464" s="148"/>
      <c r="AS464" s="148"/>
      <c r="AT464" s="148"/>
      <c r="AU464" s="148"/>
      <c r="AV464" s="148"/>
      <c r="AW464" s="148"/>
      <c r="AX464" s="148"/>
      <c r="AY464" s="148"/>
      <c r="AZ464" s="148"/>
      <c r="BA464" s="148"/>
      <c r="BB464" s="148"/>
      <c r="BC464" s="148"/>
      <c r="BD464" s="148"/>
      <c r="BE464" s="148"/>
      <c r="BF464" s="148"/>
      <c r="BG464" s="148"/>
      <c r="BH464" s="148"/>
      <c r="BI464" s="148"/>
      <c r="BJ464" s="148"/>
      <c r="BK464" s="148"/>
      <c r="BL464" s="148"/>
      <c r="BM464" s="148"/>
      <c r="BN464" s="148"/>
      <c r="BO464" s="148"/>
      <c r="BP464" s="148"/>
      <c r="BQ464" s="148"/>
      <c r="BR464" s="148"/>
      <c r="BS464" s="148"/>
      <c r="BT464" s="148"/>
      <c r="BU464" s="148"/>
      <c r="BV464" s="148"/>
      <c r="BW464" s="148"/>
      <c r="BX464" s="148"/>
      <c r="BY464" s="148"/>
      <c r="BZ464" s="148"/>
      <c r="CA464" s="148"/>
      <c r="CB464" s="148"/>
      <c r="CC464" s="148"/>
      <c r="CD464" s="148"/>
      <c r="CE464" s="148"/>
      <c r="CF464" s="148"/>
      <c r="CG464" s="148"/>
      <c r="CH464" s="148"/>
      <c r="CI464" s="148"/>
      <c r="CJ464" s="148"/>
      <c r="CK464" s="148"/>
      <c r="CL464" s="148"/>
      <c r="CM464" s="148"/>
      <c r="CN464" s="148"/>
      <c r="CO464" s="148"/>
      <c r="CP464" s="148"/>
      <c r="CQ464" s="148"/>
      <c r="CR464" s="148"/>
      <c r="CS464" s="148"/>
      <c r="CT464" s="148"/>
      <c r="CU464" s="148"/>
      <c r="CV464" s="148"/>
      <c r="CW464" s="148"/>
      <c r="CX464" s="148"/>
      <c r="CY464" s="148"/>
      <c r="CZ464" s="148"/>
      <c r="DA464" s="148"/>
      <c r="DB464" s="148"/>
      <c r="DC464" s="148"/>
      <c r="DD464" s="148"/>
      <c r="DE464" s="148"/>
      <c r="DF464" s="148"/>
      <c r="DG464" s="148"/>
      <c r="DH464" s="148"/>
      <c r="DI464" s="148"/>
      <c r="DJ464" s="148"/>
      <c r="DK464" s="148"/>
      <c r="DL464" s="148"/>
      <c r="DM464" s="148"/>
      <c r="DN464" s="148"/>
      <c r="DO464" s="148"/>
      <c r="DP464" s="148"/>
      <c r="DQ464" s="148"/>
      <c r="DR464" s="148"/>
      <c r="DS464" s="148"/>
      <c r="DT464" s="148"/>
      <c r="DU464" s="148"/>
      <c r="DV464" s="148"/>
      <c r="DW464" s="148"/>
      <c r="DX464" s="148"/>
      <c r="DY464" s="148"/>
      <c r="DZ464" s="148"/>
      <c r="EA464" s="148"/>
      <c r="EB464" s="148"/>
      <c r="EC464" s="148"/>
      <c r="ED464" s="148"/>
      <c r="EE464" s="148"/>
      <c r="EF464" s="148"/>
      <c r="EG464" s="148"/>
      <c r="EH464" s="148"/>
      <c r="EI464" s="148"/>
      <c r="EJ464" s="148"/>
      <c r="EK464" s="148"/>
      <c r="EL464" s="148"/>
      <c r="EM464" s="148"/>
      <c r="EN464" s="148"/>
      <c r="EO464" s="148"/>
      <c r="EP464" s="148"/>
      <c r="EQ464" s="148"/>
      <c r="ER464" s="148"/>
      <c r="ES464" s="148"/>
      <c r="ET464" s="148"/>
      <c r="EU464" s="148"/>
      <c r="EV464" s="148"/>
      <c r="EW464" s="148"/>
      <c r="EX464" s="148"/>
      <c r="EY464" s="148"/>
      <c r="EZ464" s="148"/>
      <c r="FA464" s="148"/>
      <c r="FB464" s="148"/>
      <c r="FC464" s="148"/>
      <c r="FD464" s="148"/>
      <c r="FE464" s="148"/>
      <c r="FF464" s="148"/>
      <c r="FG464" s="148"/>
      <c r="FH464" s="148"/>
      <c r="FI464" s="148"/>
      <c r="FJ464" s="148"/>
      <c r="FK464" s="148"/>
      <c r="FL464" s="148"/>
      <c r="FM464" s="148"/>
      <c r="FN464" s="148"/>
      <c r="FO464" s="148"/>
      <c r="FP464" s="148"/>
      <c r="FQ464" s="148"/>
      <c r="FR464" s="148"/>
      <c r="FS464" s="148"/>
      <c r="FT464" s="148"/>
      <c r="FU464" s="148"/>
      <c r="FV464" s="148"/>
      <c r="FW464" s="148"/>
      <c r="FX464" s="148"/>
      <c r="FY464" s="148"/>
      <c r="FZ464" s="148"/>
      <c r="GA464" s="148"/>
      <c r="GB464" s="148"/>
      <c r="GC464" s="148"/>
      <c r="GD464" s="148"/>
      <c r="GE464" s="148"/>
      <c r="GF464" s="148"/>
      <c r="GG464" s="148"/>
      <c r="GH464" s="148"/>
      <c r="GI464" s="148"/>
      <c r="GJ464" s="148"/>
      <c r="GK464" s="148"/>
      <c r="GL464" s="148"/>
      <c r="GM464" s="148"/>
      <c r="GN464" s="148"/>
      <c r="GO464" s="148"/>
      <c r="GP464" s="96"/>
    </row>
    <row r="465" spans="1:198" ht="15.75" hidden="1" customHeight="1">
      <c r="A465" s="349"/>
      <c r="B465" s="465"/>
      <c r="C465" s="466"/>
      <c r="D465" s="466"/>
      <c r="E465" s="381"/>
      <c r="F465" s="472"/>
      <c r="G465" s="386"/>
      <c r="H465" s="91"/>
      <c r="I465" s="97" t="s">
        <v>31</v>
      </c>
      <c r="J465" s="102"/>
      <c r="K465" s="102"/>
      <c r="L465" s="98"/>
      <c r="M465" s="98"/>
      <c r="N465" s="98"/>
      <c r="O465" s="98"/>
      <c r="P465" s="98"/>
      <c r="Q465" s="98"/>
      <c r="R465" s="98"/>
      <c r="S465" s="98"/>
      <c r="T465" s="98"/>
      <c r="U465" s="98"/>
      <c r="V465" s="98"/>
      <c r="W465" s="98"/>
      <c r="X465" s="405"/>
      <c r="Y465" s="40"/>
      <c r="Z465" s="148"/>
      <c r="AA465" s="148"/>
      <c r="AB465" s="148"/>
      <c r="AC465" s="148"/>
      <c r="AD465" s="148"/>
      <c r="AE465" s="148"/>
      <c r="AF465" s="148"/>
      <c r="AG465" s="148"/>
      <c r="AH465" s="148"/>
      <c r="AI465" s="148"/>
      <c r="AJ465" s="148"/>
      <c r="AK465" s="148"/>
      <c r="AL465" s="148"/>
      <c r="AM465" s="148"/>
      <c r="AN465" s="148"/>
      <c r="AO465" s="148"/>
      <c r="AP465" s="148"/>
      <c r="AQ465" s="148"/>
      <c r="AR465" s="148"/>
      <c r="AS465" s="148"/>
      <c r="AT465" s="148"/>
      <c r="AU465" s="148"/>
      <c r="AV465" s="148"/>
      <c r="AW465" s="148"/>
      <c r="AX465" s="148"/>
      <c r="AY465" s="148"/>
      <c r="AZ465" s="148"/>
      <c r="BA465" s="148"/>
      <c r="BB465" s="148"/>
      <c r="BC465" s="148"/>
      <c r="BD465" s="148"/>
      <c r="BE465" s="148"/>
      <c r="BF465" s="148"/>
      <c r="BG465" s="148"/>
      <c r="BH465" s="148"/>
      <c r="BI465" s="148"/>
      <c r="BJ465" s="148"/>
      <c r="BK465" s="148"/>
      <c r="BL465" s="148"/>
      <c r="BM465" s="148"/>
      <c r="BN465" s="148"/>
      <c r="BO465" s="148"/>
      <c r="BP465" s="148"/>
      <c r="BQ465" s="148"/>
      <c r="BR465" s="148"/>
      <c r="BS465" s="148"/>
      <c r="BT465" s="148"/>
      <c r="BU465" s="148"/>
      <c r="BV465" s="148"/>
      <c r="BW465" s="148"/>
      <c r="BX465" s="148"/>
      <c r="BY465" s="148"/>
      <c r="BZ465" s="148"/>
      <c r="CA465" s="148"/>
      <c r="CB465" s="148"/>
      <c r="CC465" s="148"/>
      <c r="CD465" s="148"/>
      <c r="CE465" s="148"/>
      <c r="CF465" s="148"/>
      <c r="CG465" s="148"/>
      <c r="CH465" s="148"/>
      <c r="CI465" s="148"/>
      <c r="CJ465" s="148"/>
      <c r="CK465" s="148"/>
      <c r="CL465" s="148"/>
      <c r="CM465" s="148"/>
      <c r="CN465" s="148"/>
      <c r="CO465" s="148"/>
      <c r="CP465" s="148"/>
      <c r="CQ465" s="148"/>
      <c r="CR465" s="148"/>
      <c r="CS465" s="148"/>
      <c r="CT465" s="148"/>
      <c r="CU465" s="148"/>
      <c r="CV465" s="148"/>
      <c r="CW465" s="148"/>
      <c r="CX465" s="148"/>
      <c r="CY465" s="148"/>
      <c r="CZ465" s="148"/>
      <c r="DA465" s="148"/>
      <c r="DB465" s="148"/>
      <c r="DC465" s="148"/>
      <c r="DD465" s="148"/>
      <c r="DE465" s="148"/>
      <c r="DF465" s="148"/>
      <c r="DG465" s="148"/>
      <c r="DH465" s="148"/>
      <c r="DI465" s="148"/>
      <c r="DJ465" s="148"/>
      <c r="DK465" s="148"/>
      <c r="DL465" s="148"/>
      <c r="DM465" s="148"/>
      <c r="DN465" s="148"/>
      <c r="DO465" s="148"/>
      <c r="DP465" s="148"/>
      <c r="DQ465" s="148"/>
      <c r="DR465" s="148"/>
      <c r="DS465" s="148"/>
      <c r="DT465" s="148"/>
      <c r="DU465" s="148"/>
      <c r="DV465" s="148"/>
      <c r="DW465" s="148"/>
      <c r="DX465" s="148"/>
      <c r="DY465" s="148"/>
      <c r="DZ465" s="148"/>
      <c r="EA465" s="148"/>
      <c r="EB465" s="148"/>
      <c r="EC465" s="148"/>
      <c r="ED465" s="148"/>
      <c r="EE465" s="148"/>
      <c r="EF465" s="148"/>
      <c r="EG465" s="148"/>
      <c r="EH465" s="148"/>
      <c r="EI465" s="148"/>
      <c r="EJ465" s="148"/>
      <c r="EK465" s="148"/>
      <c r="EL465" s="148"/>
      <c r="EM465" s="148"/>
      <c r="EN465" s="148"/>
      <c r="EO465" s="148"/>
      <c r="EP465" s="148"/>
      <c r="EQ465" s="148"/>
      <c r="ER465" s="148"/>
      <c r="ES465" s="148"/>
      <c r="ET465" s="148"/>
      <c r="EU465" s="148"/>
      <c r="EV465" s="148"/>
      <c r="EW465" s="148"/>
      <c r="EX465" s="148"/>
      <c r="EY465" s="148"/>
      <c r="EZ465" s="148"/>
      <c r="FA465" s="148"/>
      <c r="FB465" s="148"/>
      <c r="FC465" s="148"/>
      <c r="FD465" s="148"/>
      <c r="FE465" s="148"/>
      <c r="FF465" s="148"/>
      <c r="FG465" s="148"/>
      <c r="FH465" s="148"/>
      <c r="FI465" s="148"/>
      <c r="FJ465" s="148"/>
      <c r="FK465" s="148"/>
      <c r="FL465" s="148"/>
      <c r="FM465" s="148"/>
      <c r="FN465" s="148"/>
      <c r="FO465" s="148"/>
      <c r="FP465" s="148"/>
      <c r="FQ465" s="148"/>
      <c r="FR465" s="148"/>
      <c r="FS465" s="148"/>
      <c r="FT465" s="148"/>
      <c r="FU465" s="148"/>
      <c r="FV465" s="148"/>
      <c r="FW465" s="148"/>
      <c r="FX465" s="148"/>
      <c r="FY465" s="148"/>
      <c r="FZ465" s="148"/>
      <c r="GA465" s="148"/>
      <c r="GB465" s="148"/>
      <c r="GC465" s="148"/>
      <c r="GD465" s="148"/>
      <c r="GE465" s="148"/>
      <c r="GF465" s="148"/>
      <c r="GG465" s="148"/>
      <c r="GH465" s="148"/>
      <c r="GI465" s="148"/>
      <c r="GJ465" s="148"/>
      <c r="GK465" s="148"/>
      <c r="GL465" s="148"/>
      <c r="GM465" s="148"/>
      <c r="GN465" s="148"/>
      <c r="GO465" s="148"/>
      <c r="GP465" s="96"/>
    </row>
    <row r="466" spans="1:198" ht="15.75" hidden="1" customHeight="1">
      <c r="A466" s="349"/>
      <c r="B466" s="465"/>
      <c r="C466" s="466"/>
      <c r="D466" s="466"/>
      <c r="E466" s="381"/>
      <c r="F466" s="472"/>
      <c r="G466" s="386"/>
      <c r="H466" s="91"/>
      <c r="I466" s="97" t="s">
        <v>30</v>
      </c>
      <c r="J466" s="102"/>
      <c r="K466" s="102"/>
      <c r="L466" s="98"/>
      <c r="M466" s="98"/>
      <c r="N466" s="98"/>
      <c r="O466" s="98"/>
      <c r="P466" s="98"/>
      <c r="Q466" s="98"/>
      <c r="R466" s="98"/>
      <c r="S466" s="98"/>
      <c r="T466" s="98"/>
      <c r="U466" s="98"/>
      <c r="V466" s="98"/>
      <c r="W466" s="98"/>
      <c r="X466" s="405"/>
      <c r="Y466" s="40"/>
      <c r="Z466" s="148"/>
      <c r="AA466" s="148"/>
      <c r="AB466" s="148"/>
      <c r="AC466" s="148"/>
      <c r="AD466" s="148"/>
      <c r="AE466" s="148"/>
      <c r="AF466" s="148"/>
      <c r="AG466" s="148"/>
      <c r="AH466" s="148"/>
      <c r="AI466" s="148"/>
      <c r="AJ466" s="148"/>
      <c r="AK466" s="148"/>
      <c r="AL466" s="148"/>
      <c r="AM466" s="148"/>
      <c r="AN466" s="148"/>
      <c r="AO466" s="148"/>
      <c r="AP466" s="148"/>
      <c r="AQ466" s="148"/>
      <c r="AR466" s="148"/>
      <c r="AS466" s="148"/>
      <c r="AT466" s="148"/>
      <c r="AU466" s="148"/>
      <c r="AV466" s="148"/>
      <c r="AW466" s="148"/>
      <c r="AX466" s="148"/>
      <c r="AY466" s="148"/>
      <c r="AZ466" s="148"/>
      <c r="BA466" s="148"/>
      <c r="BB466" s="148"/>
      <c r="BC466" s="148"/>
      <c r="BD466" s="148"/>
      <c r="BE466" s="148"/>
      <c r="BF466" s="148"/>
      <c r="BG466" s="148"/>
      <c r="BH466" s="148"/>
      <c r="BI466" s="148"/>
      <c r="BJ466" s="148"/>
      <c r="BK466" s="148"/>
      <c r="BL466" s="148"/>
      <c r="BM466" s="148"/>
      <c r="BN466" s="148"/>
      <c r="BO466" s="148"/>
      <c r="BP466" s="148"/>
      <c r="BQ466" s="148"/>
      <c r="BR466" s="148"/>
      <c r="BS466" s="148"/>
      <c r="BT466" s="148"/>
      <c r="BU466" s="148"/>
      <c r="BV466" s="148"/>
      <c r="BW466" s="148"/>
      <c r="BX466" s="148"/>
      <c r="BY466" s="148"/>
      <c r="BZ466" s="148"/>
      <c r="CA466" s="148"/>
      <c r="CB466" s="148"/>
      <c r="CC466" s="148"/>
      <c r="CD466" s="148"/>
      <c r="CE466" s="148"/>
      <c r="CF466" s="148"/>
      <c r="CG466" s="148"/>
      <c r="CH466" s="148"/>
      <c r="CI466" s="148"/>
      <c r="CJ466" s="148"/>
      <c r="CK466" s="148"/>
      <c r="CL466" s="148"/>
      <c r="CM466" s="148"/>
      <c r="CN466" s="148"/>
      <c r="CO466" s="148"/>
      <c r="CP466" s="148"/>
      <c r="CQ466" s="148"/>
      <c r="CR466" s="148"/>
      <c r="CS466" s="148"/>
      <c r="CT466" s="148"/>
      <c r="CU466" s="148"/>
      <c r="CV466" s="148"/>
      <c r="CW466" s="148"/>
      <c r="CX466" s="148"/>
      <c r="CY466" s="148"/>
      <c r="CZ466" s="148"/>
      <c r="DA466" s="148"/>
      <c r="DB466" s="148"/>
      <c r="DC466" s="148"/>
      <c r="DD466" s="148"/>
      <c r="DE466" s="148"/>
      <c r="DF466" s="148"/>
      <c r="DG466" s="148"/>
      <c r="DH466" s="148"/>
      <c r="DI466" s="148"/>
      <c r="DJ466" s="148"/>
      <c r="DK466" s="148"/>
      <c r="DL466" s="148"/>
      <c r="DM466" s="148"/>
      <c r="DN466" s="148"/>
      <c r="DO466" s="148"/>
      <c r="DP466" s="148"/>
      <c r="DQ466" s="148"/>
      <c r="DR466" s="148"/>
      <c r="DS466" s="148"/>
      <c r="DT466" s="148"/>
      <c r="DU466" s="148"/>
      <c r="DV466" s="148"/>
      <c r="DW466" s="148"/>
      <c r="DX466" s="148"/>
      <c r="DY466" s="148"/>
      <c r="DZ466" s="148"/>
      <c r="EA466" s="148"/>
      <c r="EB466" s="148"/>
      <c r="EC466" s="148"/>
      <c r="ED466" s="148"/>
      <c r="EE466" s="148"/>
      <c r="EF466" s="148"/>
      <c r="EG466" s="148"/>
      <c r="EH466" s="148"/>
      <c r="EI466" s="148"/>
      <c r="EJ466" s="148"/>
      <c r="EK466" s="148"/>
      <c r="EL466" s="148"/>
      <c r="EM466" s="148"/>
      <c r="EN466" s="148"/>
      <c r="EO466" s="148"/>
      <c r="EP466" s="148"/>
      <c r="EQ466" s="148"/>
      <c r="ER466" s="148"/>
      <c r="ES466" s="148"/>
      <c r="ET466" s="148"/>
      <c r="EU466" s="148"/>
      <c r="EV466" s="148"/>
      <c r="EW466" s="148"/>
      <c r="EX466" s="148"/>
      <c r="EY466" s="148"/>
      <c r="EZ466" s="148"/>
      <c r="FA466" s="148"/>
      <c r="FB466" s="148"/>
      <c r="FC466" s="148"/>
      <c r="FD466" s="148"/>
      <c r="FE466" s="148"/>
      <c r="FF466" s="148"/>
      <c r="FG466" s="148"/>
      <c r="FH466" s="148"/>
      <c r="FI466" s="148"/>
      <c r="FJ466" s="148"/>
      <c r="FK466" s="148"/>
      <c r="FL466" s="148"/>
      <c r="FM466" s="148"/>
      <c r="FN466" s="148"/>
      <c r="FO466" s="148"/>
      <c r="FP466" s="148"/>
      <c r="FQ466" s="148"/>
      <c r="FR466" s="148"/>
      <c r="FS466" s="148"/>
      <c r="FT466" s="148"/>
      <c r="FU466" s="148"/>
      <c r="FV466" s="148"/>
      <c r="FW466" s="148"/>
      <c r="FX466" s="148"/>
      <c r="FY466" s="148"/>
      <c r="FZ466" s="148"/>
      <c r="GA466" s="148"/>
      <c r="GB466" s="148"/>
      <c r="GC466" s="148"/>
      <c r="GD466" s="148"/>
      <c r="GE466" s="148"/>
      <c r="GF466" s="148"/>
      <c r="GG466" s="148"/>
      <c r="GH466" s="148"/>
      <c r="GI466" s="148"/>
      <c r="GJ466" s="148"/>
      <c r="GK466" s="148"/>
      <c r="GL466" s="148"/>
      <c r="GM466" s="148"/>
      <c r="GN466" s="148"/>
      <c r="GO466" s="148"/>
      <c r="GP466" s="96"/>
    </row>
    <row r="467" spans="1:198" ht="15.75" hidden="1" customHeight="1">
      <c r="A467" s="349"/>
      <c r="B467" s="465"/>
      <c r="C467" s="466"/>
      <c r="D467" s="466"/>
      <c r="E467" s="381"/>
      <c r="F467" s="472"/>
      <c r="G467" s="386"/>
      <c r="H467" s="91">
        <v>6050</v>
      </c>
      <c r="I467" s="97" t="s">
        <v>123</v>
      </c>
      <c r="J467" s="102"/>
      <c r="K467" s="102"/>
      <c r="L467" s="100"/>
      <c r="M467" s="98"/>
      <c r="N467" s="98"/>
      <c r="O467" s="98"/>
      <c r="P467" s="98"/>
      <c r="Q467" s="98"/>
      <c r="R467" s="98"/>
      <c r="S467" s="98"/>
      <c r="T467" s="98"/>
      <c r="U467" s="98"/>
      <c r="V467" s="98"/>
      <c r="W467" s="98"/>
      <c r="X467" s="405"/>
      <c r="Y467" s="40"/>
      <c r="Z467" s="148"/>
      <c r="AA467" s="148"/>
      <c r="AB467" s="148"/>
      <c r="AC467" s="148"/>
      <c r="AD467" s="148"/>
      <c r="AE467" s="148"/>
      <c r="AF467" s="148"/>
      <c r="AG467" s="148"/>
      <c r="AH467" s="148"/>
      <c r="AI467" s="148"/>
      <c r="AJ467" s="148"/>
      <c r="AK467" s="148"/>
      <c r="AL467" s="148"/>
      <c r="AM467" s="148"/>
      <c r="AN467" s="148"/>
      <c r="AO467" s="148"/>
      <c r="AP467" s="148"/>
      <c r="AQ467" s="148"/>
      <c r="AR467" s="148"/>
      <c r="AS467" s="148"/>
      <c r="AT467" s="148"/>
      <c r="AU467" s="148"/>
      <c r="AV467" s="148"/>
      <c r="AW467" s="148"/>
      <c r="AX467" s="148"/>
      <c r="AY467" s="148"/>
      <c r="AZ467" s="148"/>
      <c r="BA467" s="148"/>
      <c r="BB467" s="148"/>
      <c r="BC467" s="148"/>
      <c r="BD467" s="148"/>
      <c r="BE467" s="148"/>
      <c r="BF467" s="148"/>
      <c r="BG467" s="148"/>
      <c r="BH467" s="148"/>
      <c r="BI467" s="148"/>
      <c r="BJ467" s="148"/>
      <c r="BK467" s="148"/>
      <c r="BL467" s="148"/>
      <c r="BM467" s="148"/>
      <c r="BN467" s="148"/>
      <c r="BO467" s="148"/>
      <c r="BP467" s="148"/>
      <c r="BQ467" s="148"/>
      <c r="BR467" s="148"/>
      <c r="BS467" s="148"/>
      <c r="BT467" s="148"/>
      <c r="BU467" s="148"/>
      <c r="BV467" s="148"/>
      <c r="BW467" s="148"/>
      <c r="BX467" s="148"/>
      <c r="BY467" s="148"/>
      <c r="BZ467" s="148"/>
      <c r="CA467" s="148"/>
      <c r="CB467" s="148"/>
      <c r="CC467" s="148"/>
      <c r="CD467" s="148"/>
      <c r="CE467" s="148"/>
      <c r="CF467" s="148"/>
      <c r="CG467" s="148"/>
      <c r="CH467" s="148"/>
      <c r="CI467" s="148"/>
      <c r="CJ467" s="148"/>
      <c r="CK467" s="148"/>
      <c r="CL467" s="148"/>
      <c r="CM467" s="148"/>
      <c r="CN467" s="148"/>
      <c r="CO467" s="148"/>
      <c r="CP467" s="148"/>
      <c r="CQ467" s="148"/>
      <c r="CR467" s="148"/>
      <c r="CS467" s="148"/>
      <c r="CT467" s="148"/>
      <c r="CU467" s="148"/>
      <c r="CV467" s="148"/>
      <c r="CW467" s="148"/>
      <c r="CX467" s="148"/>
      <c r="CY467" s="148"/>
      <c r="CZ467" s="148"/>
      <c r="DA467" s="148"/>
      <c r="DB467" s="148"/>
      <c r="DC467" s="148"/>
      <c r="DD467" s="148"/>
      <c r="DE467" s="148"/>
      <c r="DF467" s="148"/>
      <c r="DG467" s="148"/>
      <c r="DH467" s="148"/>
      <c r="DI467" s="148"/>
      <c r="DJ467" s="148"/>
      <c r="DK467" s="148"/>
      <c r="DL467" s="148"/>
      <c r="DM467" s="148"/>
      <c r="DN467" s="148"/>
      <c r="DO467" s="148"/>
      <c r="DP467" s="148"/>
      <c r="DQ467" s="148"/>
      <c r="DR467" s="148"/>
      <c r="DS467" s="148"/>
      <c r="DT467" s="148"/>
      <c r="DU467" s="148"/>
      <c r="DV467" s="148"/>
      <c r="DW467" s="148"/>
      <c r="DX467" s="148"/>
      <c r="DY467" s="148"/>
      <c r="DZ467" s="148"/>
      <c r="EA467" s="148"/>
      <c r="EB467" s="148"/>
      <c r="EC467" s="148"/>
      <c r="ED467" s="148"/>
      <c r="EE467" s="148"/>
      <c r="EF467" s="148"/>
      <c r="EG467" s="148"/>
      <c r="EH467" s="148"/>
      <c r="EI467" s="148"/>
      <c r="EJ467" s="148"/>
      <c r="EK467" s="148"/>
      <c r="EL467" s="148"/>
      <c r="EM467" s="148"/>
      <c r="EN467" s="148"/>
      <c r="EO467" s="148"/>
      <c r="EP467" s="148"/>
      <c r="EQ467" s="148"/>
      <c r="ER467" s="148"/>
      <c r="ES467" s="148"/>
      <c r="ET467" s="148"/>
      <c r="EU467" s="148"/>
      <c r="EV467" s="148"/>
      <c r="EW467" s="148"/>
      <c r="EX467" s="148"/>
      <c r="EY467" s="148"/>
      <c r="EZ467" s="148"/>
      <c r="FA467" s="148"/>
      <c r="FB467" s="148"/>
      <c r="FC467" s="148"/>
      <c r="FD467" s="148"/>
      <c r="FE467" s="148"/>
      <c r="FF467" s="148"/>
      <c r="FG467" s="148"/>
      <c r="FH467" s="148"/>
      <c r="FI467" s="148"/>
      <c r="FJ467" s="148"/>
      <c r="FK467" s="148"/>
      <c r="FL467" s="148"/>
      <c r="FM467" s="148"/>
      <c r="FN467" s="148"/>
      <c r="FO467" s="148"/>
      <c r="FP467" s="148"/>
      <c r="FQ467" s="148"/>
      <c r="FR467" s="148"/>
      <c r="FS467" s="148"/>
      <c r="FT467" s="148"/>
      <c r="FU467" s="148"/>
      <c r="FV467" s="148"/>
      <c r="FW467" s="148"/>
      <c r="FX467" s="148"/>
      <c r="FY467" s="148"/>
      <c r="FZ467" s="148"/>
      <c r="GA467" s="148"/>
      <c r="GB467" s="148"/>
      <c r="GC467" s="148"/>
      <c r="GD467" s="148"/>
      <c r="GE467" s="148"/>
      <c r="GF467" s="148"/>
      <c r="GG467" s="148"/>
      <c r="GH467" s="148"/>
      <c r="GI467" s="148"/>
      <c r="GJ467" s="148"/>
      <c r="GK467" s="148"/>
      <c r="GL467" s="148"/>
      <c r="GM467" s="148"/>
      <c r="GN467" s="148"/>
      <c r="GO467" s="148"/>
      <c r="GP467" s="96"/>
    </row>
    <row r="468" spans="1:198" ht="15.75" hidden="1" customHeight="1">
      <c r="A468" s="349"/>
      <c r="B468" s="465"/>
      <c r="C468" s="466"/>
      <c r="D468" s="466"/>
      <c r="E468" s="381"/>
      <c r="F468" s="472"/>
      <c r="G468" s="386"/>
      <c r="H468" s="91"/>
      <c r="I468" s="101" t="s">
        <v>26</v>
      </c>
      <c r="J468" s="102"/>
      <c r="K468" s="102"/>
      <c r="L468" s="102">
        <f t="shared" ref="L468:P468" si="147">SUM(L464:L467)</f>
        <v>0</v>
      </c>
      <c r="M468" s="102">
        <f t="shared" si="147"/>
        <v>0</v>
      </c>
      <c r="N468" s="102">
        <f t="shared" si="147"/>
        <v>0</v>
      </c>
      <c r="O468" s="102">
        <f t="shared" si="147"/>
        <v>0</v>
      </c>
      <c r="P468" s="102">
        <f t="shared" si="147"/>
        <v>0</v>
      </c>
      <c r="Q468" s="102"/>
      <c r="R468" s="102"/>
      <c r="S468" s="102"/>
      <c r="T468" s="102"/>
      <c r="U468" s="102"/>
      <c r="V468" s="102"/>
      <c r="W468" s="102"/>
      <c r="X468" s="405"/>
      <c r="Y468" s="40"/>
      <c r="Z468" s="148"/>
      <c r="AA468" s="148"/>
      <c r="AB468" s="148"/>
      <c r="AC468" s="148"/>
      <c r="AD468" s="148"/>
      <c r="AE468" s="148"/>
      <c r="AF468" s="148"/>
      <c r="AG468" s="148"/>
      <c r="AH468" s="148"/>
      <c r="AI468" s="148"/>
      <c r="AJ468" s="148"/>
      <c r="AK468" s="148"/>
      <c r="AL468" s="148"/>
      <c r="AM468" s="148"/>
      <c r="AN468" s="148"/>
      <c r="AO468" s="148"/>
      <c r="AP468" s="148"/>
      <c r="AQ468" s="148"/>
      <c r="AR468" s="148"/>
      <c r="AS468" s="148"/>
      <c r="AT468" s="148"/>
      <c r="AU468" s="148"/>
      <c r="AV468" s="148"/>
      <c r="AW468" s="148"/>
      <c r="AX468" s="148"/>
      <c r="AY468" s="148"/>
      <c r="AZ468" s="148"/>
      <c r="BA468" s="148"/>
      <c r="BB468" s="148"/>
      <c r="BC468" s="148"/>
      <c r="BD468" s="148"/>
      <c r="BE468" s="148"/>
      <c r="BF468" s="148"/>
      <c r="BG468" s="148"/>
      <c r="BH468" s="148"/>
      <c r="BI468" s="148"/>
      <c r="BJ468" s="148"/>
      <c r="BK468" s="148"/>
      <c r="BL468" s="148"/>
      <c r="BM468" s="148"/>
      <c r="BN468" s="148"/>
      <c r="BO468" s="148"/>
      <c r="BP468" s="148"/>
      <c r="BQ468" s="148"/>
      <c r="BR468" s="148"/>
      <c r="BS468" s="148"/>
      <c r="BT468" s="148"/>
      <c r="BU468" s="148"/>
      <c r="BV468" s="148"/>
      <c r="BW468" s="148"/>
      <c r="BX468" s="148"/>
      <c r="BY468" s="148"/>
      <c r="BZ468" s="148"/>
      <c r="CA468" s="148"/>
      <c r="CB468" s="148"/>
      <c r="CC468" s="148"/>
      <c r="CD468" s="148"/>
      <c r="CE468" s="148"/>
      <c r="CF468" s="148"/>
      <c r="CG468" s="148"/>
      <c r="CH468" s="148"/>
      <c r="CI468" s="148"/>
      <c r="CJ468" s="148"/>
      <c r="CK468" s="148"/>
      <c r="CL468" s="148"/>
      <c r="CM468" s="148"/>
      <c r="CN468" s="148"/>
      <c r="CO468" s="148"/>
      <c r="CP468" s="148"/>
      <c r="CQ468" s="148"/>
      <c r="CR468" s="148"/>
      <c r="CS468" s="148"/>
      <c r="CT468" s="148"/>
      <c r="CU468" s="148"/>
      <c r="CV468" s="148"/>
      <c r="CW468" s="148"/>
      <c r="CX468" s="148"/>
      <c r="CY468" s="148"/>
      <c r="CZ468" s="148"/>
      <c r="DA468" s="148"/>
      <c r="DB468" s="148"/>
      <c r="DC468" s="148"/>
      <c r="DD468" s="148"/>
      <c r="DE468" s="148"/>
      <c r="DF468" s="148"/>
      <c r="DG468" s="148"/>
      <c r="DH468" s="148"/>
      <c r="DI468" s="148"/>
      <c r="DJ468" s="148"/>
      <c r="DK468" s="148"/>
      <c r="DL468" s="148"/>
      <c r="DM468" s="148"/>
      <c r="DN468" s="148"/>
      <c r="DO468" s="148"/>
      <c r="DP468" s="148"/>
      <c r="DQ468" s="148"/>
      <c r="DR468" s="148"/>
      <c r="DS468" s="148"/>
      <c r="DT468" s="148"/>
      <c r="DU468" s="148"/>
      <c r="DV468" s="148"/>
      <c r="DW468" s="148"/>
      <c r="DX468" s="148"/>
      <c r="DY468" s="148"/>
      <c r="DZ468" s="148"/>
      <c r="EA468" s="148"/>
      <c r="EB468" s="148"/>
      <c r="EC468" s="148"/>
      <c r="ED468" s="148"/>
      <c r="EE468" s="148"/>
      <c r="EF468" s="148"/>
      <c r="EG468" s="148"/>
      <c r="EH468" s="148"/>
      <c r="EI468" s="148"/>
      <c r="EJ468" s="148"/>
      <c r="EK468" s="148"/>
      <c r="EL468" s="148"/>
      <c r="EM468" s="148"/>
      <c r="EN468" s="148"/>
      <c r="EO468" s="148"/>
      <c r="EP468" s="148"/>
      <c r="EQ468" s="148"/>
      <c r="ER468" s="148"/>
      <c r="ES468" s="148"/>
      <c r="ET468" s="148"/>
      <c r="EU468" s="148"/>
      <c r="EV468" s="148"/>
      <c r="EW468" s="148"/>
      <c r="EX468" s="148"/>
      <c r="EY468" s="148"/>
      <c r="EZ468" s="148"/>
      <c r="FA468" s="148"/>
      <c r="FB468" s="148"/>
      <c r="FC468" s="148"/>
      <c r="FD468" s="148"/>
      <c r="FE468" s="148"/>
      <c r="FF468" s="148"/>
      <c r="FG468" s="148"/>
      <c r="FH468" s="148"/>
      <c r="FI468" s="148"/>
      <c r="FJ468" s="148"/>
      <c r="FK468" s="148"/>
      <c r="FL468" s="148"/>
      <c r="FM468" s="148"/>
      <c r="FN468" s="148"/>
      <c r="FO468" s="148"/>
      <c r="FP468" s="148"/>
      <c r="FQ468" s="148"/>
      <c r="FR468" s="148"/>
      <c r="FS468" s="148"/>
      <c r="FT468" s="148"/>
      <c r="FU468" s="148"/>
      <c r="FV468" s="148"/>
      <c r="FW468" s="148"/>
      <c r="FX468" s="148"/>
      <c r="FY468" s="148"/>
      <c r="FZ468" s="148"/>
      <c r="GA468" s="148"/>
      <c r="GB468" s="148"/>
      <c r="GC468" s="148"/>
      <c r="GD468" s="148"/>
      <c r="GE468" s="148"/>
      <c r="GF468" s="148"/>
      <c r="GG468" s="148"/>
      <c r="GH468" s="148"/>
      <c r="GI468" s="148"/>
      <c r="GJ468" s="148"/>
      <c r="GK468" s="148"/>
      <c r="GL468" s="148"/>
      <c r="GM468" s="148"/>
      <c r="GN468" s="148"/>
      <c r="GO468" s="148"/>
      <c r="GP468" s="96"/>
    </row>
    <row r="469" spans="1:198" ht="15.75" hidden="1" customHeight="1">
      <c r="A469" s="398">
        <v>42</v>
      </c>
      <c r="B469" s="464" t="s">
        <v>177</v>
      </c>
      <c r="C469" s="455">
        <v>2021</v>
      </c>
      <c r="D469" s="366">
        <v>2022</v>
      </c>
      <c r="E469" s="382" t="s">
        <v>27</v>
      </c>
      <c r="F469" s="354">
        <f>X469</f>
        <v>0</v>
      </c>
      <c r="G469" s="355">
        <v>60016</v>
      </c>
      <c r="H469" s="200">
        <v>6050</v>
      </c>
      <c r="I469" s="183" t="s">
        <v>28</v>
      </c>
      <c r="J469" s="161"/>
      <c r="K469" s="161"/>
      <c r="L469" s="156"/>
      <c r="M469" s="156"/>
      <c r="N469" s="156"/>
      <c r="O469" s="156"/>
      <c r="P469" s="156"/>
      <c r="Q469" s="187"/>
      <c r="R469" s="187"/>
      <c r="S469" s="187"/>
      <c r="T469" s="187"/>
      <c r="U469" s="187"/>
      <c r="V469" s="187"/>
      <c r="W469" s="187"/>
      <c r="X469" s="356">
        <f t="shared" ref="X469" si="148">SUM(L473:W473)</f>
        <v>0</v>
      </c>
      <c r="Y469" s="40"/>
      <c r="Z469" s="148"/>
      <c r="AA469" s="148"/>
      <c r="AB469" s="148"/>
      <c r="AC469" s="148"/>
      <c r="AD469" s="148"/>
      <c r="AE469" s="148"/>
      <c r="AF469" s="148"/>
      <c r="AG469" s="148"/>
      <c r="AH469" s="148"/>
      <c r="AI469" s="148"/>
      <c r="AJ469" s="148"/>
      <c r="AK469" s="148"/>
      <c r="AL469" s="148"/>
      <c r="AM469" s="148"/>
      <c r="AN469" s="148"/>
      <c r="AO469" s="148"/>
      <c r="AP469" s="148"/>
      <c r="AQ469" s="148"/>
      <c r="AR469" s="148"/>
      <c r="AS469" s="148"/>
      <c r="AT469" s="148"/>
      <c r="AU469" s="148"/>
      <c r="AV469" s="148"/>
      <c r="AW469" s="148"/>
      <c r="AX469" s="148"/>
      <c r="AY469" s="148"/>
      <c r="AZ469" s="148"/>
      <c r="BA469" s="148"/>
      <c r="BB469" s="148"/>
      <c r="BC469" s="148"/>
      <c r="BD469" s="148"/>
      <c r="BE469" s="148"/>
      <c r="BF469" s="148"/>
      <c r="BG469" s="148"/>
      <c r="BH469" s="148"/>
      <c r="BI469" s="148"/>
      <c r="BJ469" s="148"/>
      <c r="BK469" s="148"/>
      <c r="BL469" s="148"/>
      <c r="BM469" s="148"/>
      <c r="BN469" s="148"/>
      <c r="BO469" s="148"/>
      <c r="BP469" s="148"/>
      <c r="BQ469" s="148"/>
      <c r="BR469" s="148"/>
      <c r="BS469" s="148"/>
      <c r="BT469" s="148"/>
      <c r="BU469" s="148"/>
      <c r="BV469" s="148"/>
      <c r="BW469" s="148"/>
      <c r="BX469" s="148"/>
      <c r="BY469" s="148"/>
      <c r="BZ469" s="148"/>
      <c r="CA469" s="148"/>
      <c r="CB469" s="148"/>
      <c r="CC469" s="148"/>
      <c r="CD469" s="148"/>
      <c r="CE469" s="148"/>
      <c r="CF469" s="148"/>
      <c r="CG469" s="148"/>
      <c r="CH469" s="148"/>
      <c r="CI469" s="148"/>
      <c r="CJ469" s="148"/>
      <c r="CK469" s="148"/>
      <c r="CL469" s="148"/>
      <c r="CM469" s="148"/>
      <c r="CN469" s="148"/>
      <c r="CO469" s="148"/>
      <c r="CP469" s="148"/>
      <c r="CQ469" s="148"/>
      <c r="CR469" s="148"/>
      <c r="CS469" s="148"/>
      <c r="CT469" s="148"/>
      <c r="CU469" s="148"/>
      <c r="CV469" s="148"/>
      <c r="CW469" s="148"/>
      <c r="CX469" s="148"/>
      <c r="CY469" s="148"/>
      <c r="CZ469" s="148"/>
      <c r="DA469" s="148"/>
      <c r="DB469" s="148"/>
      <c r="DC469" s="148"/>
      <c r="DD469" s="148"/>
      <c r="DE469" s="148"/>
      <c r="DF469" s="148"/>
      <c r="DG469" s="148"/>
      <c r="DH469" s="148"/>
      <c r="DI469" s="148"/>
      <c r="DJ469" s="148"/>
      <c r="DK469" s="148"/>
      <c r="DL469" s="148"/>
      <c r="DM469" s="148"/>
      <c r="DN469" s="148"/>
      <c r="DO469" s="148"/>
      <c r="DP469" s="148"/>
      <c r="DQ469" s="148"/>
      <c r="DR469" s="148"/>
      <c r="DS469" s="148"/>
      <c r="DT469" s="148"/>
      <c r="DU469" s="148"/>
      <c r="DV469" s="148"/>
      <c r="DW469" s="148"/>
      <c r="DX469" s="148"/>
      <c r="DY469" s="148"/>
      <c r="DZ469" s="148"/>
      <c r="EA469" s="148"/>
      <c r="EB469" s="148"/>
      <c r="EC469" s="148"/>
      <c r="ED469" s="148"/>
      <c r="EE469" s="148"/>
      <c r="EF469" s="148"/>
      <c r="EG469" s="148"/>
      <c r="EH469" s="148"/>
      <c r="EI469" s="148"/>
      <c r="EJ469" s="148"/>
      <c r="EK469" s="148"/>
      <c r="EL469" s="148"/>
      <c r="EM469" s="148"/>
      <c r="EN469" s="148"/>
      <c r="EO469" s="148"/>
      <c r="EP469" s="148"/>
      <c r="EQ469" s="148"/>
      <c r="ER469" s="148"/>
      <c r="ES469" s="148"/>
      <c r="ET469" s="148"/>
      <c r="EU469" s="148"/>
      <c r="EV469" s="148"/>
      <c r="EW469" s="148"/>
      <c r="EX469" s="148"/>
      <c r="EY469" s="148"/>
      <c r="EZ469" s="148"/>
      <c r="FA469" s="148"/>
      <c r="FB469" s="148"/>
      <c r="FC469" s="148"/>
      <c r="FD469" s="148"/>
      <c r="FE469" s="148"/>
      <c r="FF469" s="148"/>
      <c r="FG469" s="148"/>
      <c r="FH469" s="148"/>
      <c r="FI469" s="148"/>
      <c r="FJ469" s="148"/>
      <c r="FK469" s="148"/>
      <c r="FL469" s="148"/>
      <c r="FM469" s="148"/>
      <c r="FN469" s="148"/>
      <c r="FO469" s="148"/>
      <c r="FP469" s="148"/>
      <c r="FQ469" s="148"/>
      <c r="FR469" s="148"/>
      <c r="FS469" s="148"/>
      <c r="FT469" s="148"/>
      <c r="FU469" s="148"/>
      <c r="FV469" s="148"/>
      <c r="FW469" s="148"/>
      <c r="FX469" s="148"/>
      <c r="FY469" s="148"/>
      <c r="FZ469" s="148"/>
      <c r="GA469" s="148"/>
      <c r="GB469" s="148"/>
      <c r="GC469" s="148"/>
      <c r="GD469" s="148"/>
      <c r="GE469" s="148"/>
      <c r="GF469" s="148"/>
      <c r="GG469" s="148"/>
      <c r="GH469" s="148"/>
      <c r="GI469" s="148"/>
      <c r="GJ469" s="148"/>
      <c r="GK469" s="148"/>
      <c r="GL469" s="148"/>
      <c r="GM469" s="148"/>
      <c r="GN469" s="148"/>
      <c r="GO469" s="148"/>
      <c r="GP469" s="96"/>
    </row>
    <row r="470" spans="1:198" ht="15.75" hidden="1" customHeight="1">
      <c r="A470" s="399"/>
      <c r="B470" s="465"/>
      <c r="C470" s="456"/>
      <c r="D470" s="367"/>
      <c r="E470" s="382"/>
      <c r="F470" s="354"/>
      <c r="G470" s="355"/>
      <c r="H470" s="200">
        <v>6370</v>
      </c>
      <c r="I470" s="166" t="s">
        <v>181</v>
      </c>
      <c r="J470" s="161"/>
      <c r="K470" s="161"/>
      <c r="L470" s="156"/>
      <c r="M470" s="187"/>
      <c r="N470" s="187"/>
      <c r="O470" s="187"/>
      <c r="P470" s="187"/>
      <c r="Q470" s="187"/>
      <c r="R470" s="187"/>
      <c r="S470" s="187"/>
      <c r="T470" s="187"/>
      <c r="U470" s="187"/>
      <c r="V470" s="187"/>
      <c r="W470" s="187"/>
      <c r="X470" s="356"/>
      <c r="Y470" s="40"/>
      <c r="Z470" s="148"/>
      <c r="AA470" s="148"/>
      <c r="AB470" s="148"/>
      <c r="AC470" s="148"/>
      <c r="AD470" s="148"/>
      <c r="AE470" s="148"/>
      <c r="AF470" s="148"/>
      <c r="AG470" s="148"/>
      <c r="AH470" s="148"/>
      <c r="AI470" s="148"/>
      <c r="AJ470" s="148"/>
      <c r="AK470" s="148"/>
      <c r="AL470" s="148"/>
      <c r="AM470" s="148"/>
      <c r="AN470" s="148"/>
      <c r="AO470" s="148"/>
      <c r="AP470" s="148"/>
      <c r="AQ470" s="148"/>
      <c r="AR470" s="148"/>
      <c r="AS470" s="148"/>
      <c r="AT470" s="148"/>
      <c r="AU470" s="148"/>
      <c r="AV470" s="148"/>
      <c r="AW470" s="148"/>
      <c r="AX470" s="148"/>
      <c r="AY470" s="148"/>
      <c r="AZ470" s="148"/>
      <c r="BA470" s="148"/>
      <c r="BB470" s="148"/>
      <c r="BC470" s="148"/>
      <c r="BD470" s="148"/>
      <c r="BE470" s="148"/>
      <c r="BF470" s="148"/>
      <c r="BG470" s="148"/>
      <c r="BH470" s="148"/>
      <c r="BI470" s="148"/>
      <c r="BJ470" s="148"/>
      <c r="BK470" s="148"/>
      <c r="BL470" s="148"/>
      <c r="BM470" s="148"/>
      <c r="BN470" s="148"/>
      <c r="BO470" s="148"/>
      <c r="BP470" s="148"/>
      <c r="BQ470" s="148"/>
      <c r="BR470" s="148"/>
      <c r="BS470" s="148"/>
      <c r="BT470" s="148"/>
      <c r="BU470" s="148"/>
      <c r="BV470" s="148"/>
      <c r="BW470" s="148"/>
      <c r="BX470" s="148"/>
      <c r="BY470" s="148"/>
      <c r="BZ470" s="148"/>
      <c r="CA470" s="148"/>
      <c r="CB470" s="148"/>
      <c r="CC470" s="148"/>
      <c r="CD470" s="148"/>
      <c r="CE470" s="148"/>
      <c r="CF470" s="148"/>
      <c r="CG470" s="148"/>
      <c r="CH470" s="148"/>
      <c r="CI470" s="148"/>
      <c r="CJ470" s="148"/>
      <c r="CK470" s="148"/>
      <c r="CL470" s="148"/>
      <c r="CM470" s="148"/>
      <c r="CN470" s="148"/>
      <c r="CO470" s="148"/>
      <c r="CP470" s="148"/>
      <c r="CQ470" s="148"/>
      <c r="CR470" s="148"/>
      <c r="CS470" s="148"/>
      <c r="CT470" s="148"/>
      <c r="CU470" s="148"/>
      <c r="CV470" s="148"/>
      <c r="CW470" s="148"/>
      <c r="CX470" s="148"/>
      <c r="CY470" s="148"/>
      <c r="CZ470" s="148"/>
      <c r="DA470" s="148"/>
      <c r="DB470" s="148"/>
      <c r="DC470" s="148"/>
      <c r="DD470" s="148"/>
      <c r="DE470" s="148"/>
      <c r="DF470" s="148"/>
      <c r="DG470" s="148"/>
      <c r="DH470" s="148"/>
      <c r="DI470" s="148"/>
      <c r="DJ470" s="148"/>
      <c r="DK470" s="148"/>
      <c r="DL470" s="148"/>
      <c r="DM470" s="148"/>
      <c r="DN470" s="148"/>
      <c r="DO470" s="148"/>
      <c r="DP470" s="148"/>
      <c r="DQ470" s="148"/>
      <c r="DR470" s="148"/>
      <c r="DS470" s="148"/>
      <c r="DT470" s="148"/>
      <c r="DU470" s="148"/>
      <c r="DV470" s="148"/>
      <c r="DW470" s="148"/>
      <c r="DX470" s="148"/>
      <c r="DY470" s="148"/>
      <c r="DZ470" s="148"/>
      <c r="EA470" s="148"/>
      <c r="EB470" s="148"/>
      <c r="EC470" s="148"/>
      <c r="ED470" s="148"/>
      <c r="EE470" s="148"/>
      <c r="EF470" s="148"/>
      <c r="EG470" s="148"/>
      <c r="EH470" s="148"/>
      <c r="EI470" s="148"/>
      <c r="EJ470" s="148"/>
      <c r="EK470" s="148"/>
      <c r="EL470" s="148"/>
      <c r="EM470" s="148"/>
      <c r="EN470" s="148"/>
      <c r="EO470" s="148"/>
      <c r="EP470" s="148"/>
      <c r="EQ470" s="148"/>
      <c r="ER470" s="148"/>
      <c r="ES470" s="148"/>
      <c r="ET470" s="148"/>
      <c r="EU470" s="148"/>
      <c r="EV470" s="148"/>
      <c r="EW470" s="148"/>
      <c r="EX470" s="148"/>
      <c r="EY470" s="148"/>
      <c r="EZ470" s="148"/>
      <c r="FA470" s="148"/>
      <c r="FB470" s="148"/>
      <c r="FC470" s="148"/>
      <c r="FD470" s="148"/>
      <c r="FE470" s="148"/>
      <c r="FF470" s="148"/>
      <c r="FG470" s="148"/>
      <c r="FH470" s="148"/>
      <c r="FI470" s="148"/>
      <c r="FJ470" s="148"/>
      <c r="FK470" s="148"/>
      <c r="FL470" s="148"/>
      <c r="FM470" s="148"/>
      <c r="FN470" s="148"/>
      <c r="FO470" s="148"/>
      <c r="FP470" s="148"/>
      <c r="FQ470" s="148"/>
      <c r="FR470" s="148"/>
      <c r="FS470" s="148"/>
      <c r="FT470" s="148"/>
      <c r="FU470" s="148"/>
      <c r="FV470" s="148"/>
      <c r="FW470" s="148"/>
      <c r="FX470" s="148"/>
      <c r="FY470" s="148"/>
      <c r="FZ470" s="148"/>
      <c r="GA470" s="148"/>
      <c r="GB470" s="148"/>
      <c r="GC470" s="148"/>
      <c r="GD470" s="148"/>
      <c r="GE470" s="148"/>
      <c r="GF470" s="148"/>
      <c r="GG470" s="148"/>
      <c r="GH470" s="148"/>
      <c r="GI470" s="148"/>
      <c r="GJ470" s="148"/>
      <c r="GK470" s="148"/>
      <c r="GL470" s="148"/>
      <c r="GM470" s="148"/>
      <c r="GN470" s="148"/>
      <c r="GO470" s="148"/>
      <c r="GP470" s="96"/>
    </row>
    <row r="471" spans="1:198" ht="15.75" hidden="1" customHeight="1">
      <c r="A471" s="399"/>
      <c r="B471" s="465"/>
      <c r="C471" s="456"/>
      <c r="D471" s="367"/>
      <c r="E471" s="382"/>
      <c r="F471" s="354"/>
      <c r="G471" s="355"/>
      <c r="H471" s="200"/>
      <c r="I471" s="166" t="s">
        <v>30</v>
      </c>
      <c r="J471" s="161"/>
      <c r="K471" s="161"/>
      <c r="L471" s="187"/>
      <c r="M471" s="187"/>
      <c r="N471" s="187"/>
      <c r="O471" s="187"/>
      <c r="P471" s="187"/>
      <c r="Q471" s="187"/>
      <c r="R471" s="187"/>
      <c r="S471" s="187"/>
      <c r="T471" s="187"/>
      <c r="U471" s="187"/>
      <c r="V471" s="187"/>
      <c r="W471" s="187"/>
      <c r="X471" s="356"/>
      <c r="Y471" s="40"/>
      <c r="Z471" s="148"/>
      <c r="AA471" s="148"/>
      <c r="AB471" s="148"/>
      <c r="AC471" s="148"/>
      <c r="AD471" s="148"/>
      <c r="AE471" s="148"/>
      <c r="AF471" s="148"/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148"/>
      <c r="BO471" s="148"/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8"/>
      <c r="CA471" s="148"/>
      <c r="CB471" s="148"/>
      <c r="CC471" s="148"/>
      <c r="CD471" s="148"/>
      <c r="CE471" s="148"/>
      <c r="CF471" s="148"/>
      <c r="CG471" s="148"/>
      <c r="CH471" s="148"/>
      <c r="CI471" s="148"/>
      <c r="CJ471" s="148"/>
      <c r="CK471" s="148"/>
      <c r="CL471" s="148"/>
      <c r="CM471" s="148"/>
      <c r="CN471" s="148"/>
      <c r="CO471" s="148"/>
      <c r="CP471" s="148"/>
      <c r="CQ471" s="148"/>
      <c r="CR471" s="148"/>
      <c r="CS471" s="148"/>
      <c r="CT471" s="148"/>
      <c r="CU471" s="148"/>
      <c r="CV471" s="148"/>
      <c r="CW471" s="148"/>
      <c r="CX471" s="148"/>
      <c r="CY471" s="148"/>
      <c r="CZ471" s="148"/>
      <c r="DA471" s="148"/>
      <c r="DB471" s="148"/>
      <c r="DC471" s="148"/>
      <c r="DD471" s="148"/>
      <c r="DE471" s="148"/>
      <c r="DF471" s="148"/>
      <c r="DG471" s="148"/>
      <c r="DH471" s="148"/>
      <c r="DI471" s="148"/>
      <c r="DJ471" s="148"/>
      <c r="DK471" s="148"/>
      <c r="DL471" s="148"/>
      <c r="DM471" s="148"/>
      <c r="DN471" s="148"/>
      <c r="DO471" s="148"/>
      <c r="DP471" s="148"/>
      <c r="DQ471" s="148"/>
      <c r="DR471" s="148"/>
      <c r="DS471" s="148"/>
      <c r="DT471" s="148"/>
      <c r="DU471" s="148"/>
      <c r="DV471" s="148"/>
      <c r="DW471" s="148"/>
      <c r="DX471" s="148"/>
      <c r="DY471" s="148"/>
      <c r="DZ471" s="148"/>
      <c r="EA471" s="148"/>
      <c r="EB471" s="148"/>
      <c r="EC471" s="148"/>
      <c r="ED471" s="148"/>
      <c r="EE471" s="148"/>
      <c r="EF471" s="148"/>
      <c r="EG471" s="148"/>
      <c r="EH471" s="148"/>
      <c r="EI471" s="148"/>
      <c r="EJ471" s="148"/>
      <c r="EK471" s="148"/>
      <c r="EL471" s="148"/>
      <c r="EM471" s="148"/>
      <c r="EN471" s="148"/>
      <c r="EO471" s="148"/>
      <c r="EP471" s="148"/>
      <c r="EQ471" s="148"/>
      <c r="ER471" s="148"/>
      <c r="ES471" s="148"/>
      <c r="ET471" s="148"/>
      <c r="EU471" s="148"/>
      <c r="EV471" s="148"/>
      <c r="EW471" s="148"/>
      <c r="EX471" s="148"/>
      <c r="EY471" s="148"/>
      <c r="EZ471" s="148"/>
      <c r="FA471" s="148"/>
      <c r="FB471" s="148"/>
      <c r="FC471" s="148"/>
      <c r="FD471" s="148"/>
      <c r="FE471" s="148"/>
      <c r="FF471" s="148"/>
      <c r="FG471" s="148"/>
      <c r="FH471" s="148"/>
      <c r="FI471" s="148"/>
      <c r="FJ471" s="148"/>
      <c r="FK471" s="148"/>
      <c r="FL471" s="148"/>
      <c r="FM471" s="148"/>
      <c r="FN471" s="148"/>
      <c r="FO471" s="148"/>
      <c r="FP471" s="148"/>
      <c r="FQ471" s="148"/>
      <c r="FR471" s="148"/>
      <c r="FS471" s="148"/>
      <c r="FT471" s="148"/>
      <c r="FU471" s="148"/>
      <c r="FV471" s="148"/>
      <c r="FW471" s="148"/>
      <c r="FX471" s="148"/>
      <c r="FY471" s="148"/>
      <c r="FZ471" s="148"/>
      <c r="GA471" s="148"/>
      <c r="GB471" s="148"/>
      <c r="GC471" s="148"/>
      <c r="GD471" s="148"/>
      <c r="GE471" s="148"/>
      <c r="GF471" s="148"/>
      <c r="GG471" s="148"/>
      <c r="GH471" s="148"/>
      <c r="GI471" s="148"/>
      <c r="GJ471" s="148"/>
      <c r="GK471" s="148"/>
      <c r="GL471" s="148"/>
      <c r="GM471" s="148"/>
      <c r="GN471" s="148"/>
      <c r="GO471" s="148"/>
      <c r="GP471" s="96"/>
    </row>
    <row r="472" spans="1:198" ht="15.75" hidden="1" customHeight="1">
      <c r="A472" s="399"/>
      <c r="B472" s="465"/>
      <c r="C472" s="456"/>
      <c r="D472" s="367"/>
      <c r="E472" s="382"/>
      <c r="F472" s="354"/>
      <c r="G472" s="355"/>
      <c r="H472" s="200"/>
      <c r="I472" s="166" t="s">
        <v>123</v>
      </c>
      <c r="J472" s="161"/>
      <c r="K472" s="161"/>
      <c r="L472" s="156"/>
      <c r="M472" s="187"/>
      <c r="N472" s="187"/>
      <c r="O472" s="187"/>
      <c r="P472" s="187"/>
      <c r="Q472" s="187"/>
      <c r="R472" s="187"/>
      <c r="S472" s="187"/>
      <c r="T472" s="187"/>
      <c r="U472" s="187"/>
      <c r="V472" s="187"/>
      <c r="W472" s="187"/>
      <c r="X472" s="356"/>
      <c r="Y472" s="40"/>
      <c r="Z472" s="148"/>
      <c r="AA472" s="148"/>
      <c r="AB472" s="148"/>
      <c r="AC472" s="148"/>
      <c r="AD472" s="148"/>
      <c r="AE472" s="148"/>
      <c r="AF472" s="148"/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148"/>
      <c r="BO472" s="148"/>
      <c r="BP472" s="148"/>
      <c r="BQ472" s="148"/>
      <c r="BR472" s="148"/>
      <c r="BS472" s="148"/>
      <c r="BT472" s="148"/>
      <c r="BU472" s="148"/>
      <c r="BV472" s="148"/>
      <c r="BW472" s="148"/>
      <c r="BX472" s="148"/>
      <c r="BY472" s="148"/>
      <c r="BZ472" s="148"/>
      <c r="CA472" s="148"/>
      <c r="CB472" s="148"/>
      <c r="CC472" s="148"/>
      <c r="CD472" s="148"/>
      <c r="CE472" s="148"/>
      <c r="CF472" s="148"/>
      <c r="CG472" s="148"/>
      <c r="CH472" s="148"/>
      <c r="CI472" s="148"/>
      <c r="CJ472" s="148"/>
      <c r="CK472" s="148"/>
      <c r="CL472" s="148"/>
      <c r="CM472" s="148"/>
      <c r="CN472" s="148"/>
      <c r="CO472" s="148"/>
      <c r="CP472" s="148"/>
      <c r="CQ472" s="148"/>
      <c r="CR472" s="148"/>
      <c r="CS472" s="148"/>
      <c r="CT472" s="148"/>
      <c r="CU472" s="148"/>
      <c r="CV472" s="148"/>
      <c r="CW472" s="148"/>
      <c r="CX472" s="148"/>
      <c r="CY472" s="148"/>
      <c r="CZ472" s="148"/>
      <c r="DA472" s="148"/>
      <c r="DB472" s="148"/>
      <c r="DC472" s="148"/>
      <c r="DD472" s="148"/>
      <c r="DE472" s="148"/>
      <c r="DF472" s="148"/>
      <c r="DG472" s="148"/>
      <c r="DH472" s="148"/>
      <c r="DI472" s="148"/>
      <c r="DJ472" s="148"/>
      <c r="DK472" s="148"/>
      <c r="DL472" s="148"/>
      <c r="DM472" s="148"/>
      <c r="DN472" s="148"/>
      <c r="DO472" s="148"/>
      <c r="DP472" s="148"/>
      <c r="DQ472" s="148"/>
      <c r="DR472" s="148"/>
      <c r="DS472" s="148"/>
      <c r="DT472" s="148"/>
      <c r="DU472" s="148"/>
      <c r="DV472" s="148"/>
      <c r="DW472" s="148"/>
      <c r="DX472" s="148"/>
      <c r="DY472" s="148"/>
      <c r="DZ472" s="148"/>
      <c r="EA472" s="148"/>
      <c r="EB472" s="148"/>
      <c r="EC472" s="148"/>
      <c r="ED472" s="148"/>
      <c r="EE472" s="148"/>
      <c r="EF472" s="148"/>
      <c r="EG472" s="148"/>
      <c r="EH472" s="148"/>
      <c r="EI472" s="148"/>
      <c r="EJ472" s="148"/>
      <c r="EK472" s="148"/>
      <c r="EL472" s="148"/>
      <c r="EM472" s="148"/>
      <c r="EN472" s="148"/>
      <c r="EO472" s="148"/>
      <c r="EP472" s="148"/>
      <c r="EQ472" s="148"/>
      <c r="ER472" s="148"/>
      <c r="ES472" s="148"/>
      <c r="ET472" s="148"/>
      <c r="EU472" s="148"/>
      <c r="EV472" s="148"/>
      <c r="EW472" s="148"/>
      <c r="EX472" s="148"/>
      <c r="EY472" s="148"/>
      <c r="EZ472" s="148"/>
      <c r="FA472" s="148"/>
      <c r="FB472" s="148"/>
      <c r="FC472" s="148"/>
      <c r="FD472" s="148"/>
      <c r="FE472" s="148"/>
      <c r="FF472" s="148"/>
      <c r="FG472" s="148"/>
      <c r="FH472" s="148"/>
      <c r="FI472" s="148"/>
      <c r="FJ472" s="148"/>
      <c r="FK472" s="148"/>
      <c r="FL472" s="148"/>
      <c r="FM472" s="148"/>
      <c r="FN472" s="148"/>
      <c r="FO472" s="148"/>
      <c r="FP472" s="148"/>
      <c r="FQ472" s="148"/>
      <c r="FR472" s="148"/>
      <c r="FS472" s="148"/>
      <c r="FT472" s="148"/>
      <c r="FU472" s="148"/>
      <c r="FV472" s="148"/>
      <c r="FW472" s="148"/>
      <c r="FX472" s="148"/>
      <c r="FY472" s="148"/>
      <c r="FZ472" s="148"/>
      <c r="GA472" s="148"/>
      <c r="GB472" s="148"/>
      <c r="GC472" s="148"/>
      <c r="GD472" s="148"/>
      <c r="GE472" s="148"/>
      <c r="GF472" s="148"/>
      <c r="GG472" s="148"/>
      <c r="GH472" s="148"/>
      <c r="GI472" s="148"/>
      <c r="GJ472" s="148"/>
      <c r="GK472" s="148"/>
      <c r="GL472" s="148"/>
      <c r="GM472" s="148"/>
      <c r="GN472" s="148"/>
      <c r="GO472" s="148"/>
      <c r="GP472" s="96"/>
    </row>
    <row r="473" spans="1:198" ht="6.75" hidden="1" customHeight="1">
      <c r="A473" s="400"/>
      <c r="B473" s="483"/>
      <c r="C473" s="457"/>
      <c r="D473" s="368"/>
      <c r="E473" s="488"/>
      <c r="F473" s="354"/>
      <c r="G473" s="355"/>
      <c r="H473" s="200"/>
      <c r="I473" s="160" t="s">
        <v>26</v>
      </c>
      <c r="J473" s="161"/>
      <c r="K473" s="161"/>
      <c r="L473" s="161">
        <f t="shared" ref="L473:P473" si="149">SUM(L469:L472)</f>
        <v>0</v>
      </c>
      <c r="M473" s="161">
        <f t="shared" si="149"/>
        <v>0</v>
      </c>
      <c r="N473" s="161">
        <f t="shared" si="149"/>
        <v>0</v>
      </c>
      <c r="O473" s="161">
        <f t="shared" si="149"/>
        <v>0</v>
      </c>
      <c r="P473" s="161">
        <f t="shared" si="149"/>
        <v>0</v>
      </c>
      <c r="Q473" s="161"/>
      <c r="R473" s="161"/>
      <c r="S473" s="161"/>
      <c r="T473" s="161"/>
      <c r="U473" s="161"/>
      <c r="V473" s="161"/>
      <c r="W473" s="161"/>
      <c r="X473" s="356"/>
      <c r="Y473" s="40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8"/>
      <c r="CA473" s="148"/>
      <c r="CB473" s="148"/>
      <c r="CC473" s="148"/>
      <c r="CD473" s="148"/>
      <c r="CE473" s="148"/>
      <c r="CF473" s="148"/>
      <c r="CG473" s="148"/>
      <c r="CH473" s="148"/>
      <c r="CI473" s="148"/>
      <c r="CJ473" s="148"/>
      <c r="CK473" s="148"/>
      <c r="CL473" s="148"/>
      <c r="CM473" s="148"/>
      <c r="CN473" s="148"/>
      <c r="CO473" s="148"/>
      <c r="CP473" s="148"/>
      <c r="CQ473" s="148"/>
      <c r="CR473" s="148"/>
      <c r="CS473" s="148"/>
      <c r="CT473" s="148"/>
      <c r="CU473" s="148"/>
      <c r="CV473" s="148"/>
      <c r="CW473" s="148"/>
      <c r="CX473" s="148"/>
      <c r="CY473" s="148"/>
      <c r="CZ473" s="148"/>
      <c r="DA473" s="148"/>
      <c r="DB473" s="148"/>
      <c r="DC473" s="148"/>
      <c r="DD473" s="148"/>
      <c r="DE473" s="148"/>
      <c r="DF473" s="148"/>
      <c r="DG473" s="148"/>
      <c r="DH473" s="148"/>
      <c r="DI473" s="148"/>
      <c r="DJ473" s="148"/>
      <c r="DK473" s="148"/>
      <c r="DL473" s="148"/>
      <c r="DM473" s="148"/>
      <c r="DN473" s="148"/>
      <c r="DO473" s="148"/>
      <c r="DP473" s="148"/>
      <c r="DQ473" s="148"/>
      <c r="DR473" s="148"/>
      <c r="DS473" s="148"/>
      <c r="DT473" s="148"/>
      <c r="DU473" s="148"/>
      <c r="DV473" s="148"/>
      <c r="DW473" s="148"/>
      <c r="DX473" s="148"/>
      <c r="DY473" s="148"/>
      <c r="DZ473" s="148"/>
      <c r="EA473" s="148"/>
      <c r="EB473" s="148"/>
      <c r="EC473" s="148"/>
      <c r="ED473" s="148"/>
      <c r="EE473" s="148"/>
      <c r="EF473" s="148"/>
      <c r="EG473" s="148"/>
      <c r="EH473" s="148"/>
      <c r="EI473" s="148"/>
      <c r="EJ473" s="148"/>
      <c r="EK473" s="148"/>
      <c r="EL473" s="148"/>
      <c r="EM473" s="148"/>
      <c r="EN473" s="148"/>
      <c r="EO473" s="148"/>
      <c r="EP473" s="148"/>
      <c r="EQ473" s="148"/>
      <c r="ER473" s="148"/>
      <c r="ES473" s="148"/>
      <c r="ET473" s="148"/>
      <c r="EU473" s="148"/>
      <c r="EV473" s="148"/>
      <c r="EW473" s="148"/>
      <c r="EX473" s="148"/>
      <c r="EY473" s="148"/>
      <c r="EZ473" s="148"/>
      <c r="FA473" s="148"/>
      <c r="FB473" s="148"/>
      <c r="FC473" s="148"/>
      <c r="FD473" s="148"/>
      <c r="FE473" s="148"/>
      <c r="FF473" s="148"/>
      <c r="FG473" s="148"/>
      <c r="FH473" s="148"/>
      <c r="FI473" s="148"/>
      <c r="FJ473" s="148"/>
      <c r="FK473" s="148"/>
      <c r="FL473" s="148"/>
      <c r="FM473" s="148"/>
      <c r="FN473" s="148"/>
      <c r="FO473" s="148"/>
      <c r="FP473" s="148"/>
      <c r="FQ473" s="148"/>
      <c r="FR473" s="148"/>
      <c r="FS473" s="148"/>
      <c r="FT473" s="148"/>
      <c r="FU473" s="148"/>
      <c r="FV473" s="148"/>
      <c r="FW473" s="148"/>
      <c r="FX473" s="148"/>
      <c r="FY473" s="148"/>
      <c r="FZ473" s="148"/>
      <c r="GA473" s="148"/>
      <c r="GB473" s="148"/>
      <c r="GC473" s="148"/>
      <c r="GD473" s="148"/>
      <c r="GE473" s="148"/>
      <c r="GF473" s="148"/>
      <c r="GG473" s="148"/>
      <c r="GH473" s="148"/>
      <c r="GI473" s="148"/>
      <c r="GJ473" s="148"/>
      <c r="GK473" s="148"/>
      <c r="GL473" s="148"/>
      <c r="GM473" s="148"/>
      <c r="GN473" s="148"/>
      <c r="GO473" s="148"/>
      <c r="GP473" s="96"/>
    </row>
    <row r="474" spans="1:198" ht="14.25" hidden="1" customHeight="1">
      <c r="A474" s="349">
        <v>26</v>
      </c>
      <c r="B474" s="464" t="s">
        <v>112</v>
      </c>
      <c r="C474" s="352">
        <v>2020</v>
      </c>
      <c r="D474" s="352">
        <v>2023</v>
      </c>
      <c r="E474" s="407" t="s">
        <v>27</v>
      </c>
      <c r="F474" s="354">
        <f>X474</f>
        <v>0</v>
      </c>
      <c r="G474" s="372">
        <v>60016</v>
      </c>
      <c r="H474" s="200">
        <v>6050</v>
      </c>
      <c r="I474" s="183" t="s">
        <v>28</v>
      </c>
      <c r="J474" s="161">
        <v>20000</v>
      </c>
      <c r="K474" s="161"/>
      <c r="L474" s="156"/>
      <c r="M474" s="156"/>
      <c r="N474" s="156"/>
      <c r="O474" s="156"/>
      <c r="P474" s="187"/>
      <c r="Q474" s="187"/>
      <c r="R474" s="187"/>
      <c r="S474" s="187"/>
      <c r="T474" s="187"/>
      <c r="U474" s="187"/>
      <c r="V474" s="187"/>
      <c r="W474" s="187"/>
      <c r="X474" s="356">
        <f>SUM(L478:W478)</f>
        <v>0</v>
      </c>
      <c r="Y474" s="40"/>
      <c r="Z474" s="148"/>
      <c r="AA474" s="148"/>
      <c r="AB474" s="148"/>
      <c r="AC474" s="148"/>
      <c r="AD474" s="148"/>
      <c r="AE474" s="148"/>
      <c r="AF474" s="148"/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48"/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148"/>
      <c r="CB474" s="148"/>
      <c r="CC474" s="148"/>
      <c r="CD474" s="148"/>
      <c r="CE474" s="148"/>
      <c r="CF474" s="148"/>
      <c r="CG474" s="148"/>
      <c r="CH474" s="148"/>
      <c r="CI474" s="148"/>
      <c r="CJ474" s="148"/>
      <c r="CK474" s="148"/>
      <c r="CL474" s="148"/>
      <c r="CM474" s="148"/>
      <c r="CN474" s="148"/>
      <c r="CO474" s="148"/>
      <c r="CP474" s="148"/>
      <c r="CQ474" s="148"/>
      <c r="CR474" s="148"/>
      <c r="CS474" s="148"/>
      <c r="CT474" s="148"/>
      <c r="CU474" s="148"/>
      <c r="CV474" s="148"/>
      <c r="CW474" s="148"/>
      <c r="CX474" s="148"/>
      <c r="CY474" s="148"/>
      <c r="CZ474" s="148"/>
      <c r="DA474" s="148"/>
      <c r="DB474" s="148"/>
      <c r="DC474" s="148"/>
      <c r="DD474" s="148"/>
      <c r="DE474" s="148"/>
      <c r="DF474" s="148"/>
      <c r="DG474" s="148"/>
      <c r="DH474" s="148"/>
      <c r="DI474" s="148"/>
      <c r="DJ474" s="148"/>
      <c r="DK474" s="148"/>
      <c r="DL474" s="148"/>
      <c r="DM474" s="148"/>
      <c r="DN474" s="148"/>
      <c r="DO474" s="148"/>
      <c r="DP474" s="148"/>
      <c r="DQ474" s="148"/>
      <c r="DR474" s="148"/>
      <c r="DS474" s="148"/>
      <c r="DT474" s="148"/>
      <c r="DU474" s="148"/>
      <c r="DV474" s="148"/>
      <c r="DW474" s="148"/>
      <c r="DX474" s="148"/>
      <c r="DY474" s="148"/>
      <c r="DZ474" s="148"/>
      <c r="EA474" s="148"/>
      <c r="EB474" s="148"/>
      <c r="EC474" s="148"/>
      <c r="ED474" s="148"/>
      <c r="EE474" s="148"/>
      <c r="EF474" s="148"/>
      <c r="EG474" s="148"/>
      <c r="EH474" s="148"/>
      <c r="EI474" s="148"/>
      <c r="EJ474" s="148"/>
      <c r="EK474" s="148"/>
      <c r="EL474" s="148"/>
      <c r="EM474" s="148"/>
      <c r="EN474" s="148"/>
      <c r="EO474" s="148"/>
      <c r="EP474" s="148"/>
      <c r="EQ474" s="148"/>
      <c r="ER474" s="148"/>
      <c r="ES474" s="148"/>
      <c r="ET474" s="148"/>
      <c r="EU474" s="148"/>
      <c r="EV474" s="148"/>
      <c r="EW474" s="148"/>
      <c r="EX474" s="148"/>
      <c r="EY474" s="148"/>
      <c r="EZ474" s="148"/>
      <c r="FA474" s="148"/>
      <c r="FB474" s="148"/>
      <c r="FC474" s="148"/>
      <c r="FD474" s="148"/>
      <c r="FE474" s="148"/>
      <c r="FF474" s="148"/>
      <c r="FG474" s="148"/>
      <c r="FH474" s="148"/>
      <c r="FI474" s="148"/>
      <c r="FJ474" s="148"/>
      <c r="FK474" s="148"/>
      <c r="FL474" s="148"/>
      <c r="FM474" s="148"/>
      <c r="FN474" s="148"/>
      <c r="FO474" s="148"/>
      <c r="FP474" s="148"/>
      <c r="FQ474" s="148"/>
      <c r="FR474" s="148"/>
      <c r="FS474" s="148"/>
      <c r="FT474" s="148"/>
      <c r="FU474" s="148"/>
      <c r="FV474" s="148"/>
      <c r="FW474" s="148"/>
      <c r="FX474" s="148"/>
      <c r="FY474" s="148"/>
      <c r="FZ474" s="148"/>
      <c r="GA474" s="148"/>
      <c r="GB474" s="148"/>
      <c r="GC474" s="148"/>
      <c r="GD474" s="148"/>
      <c r="GE474" s="148"/>
      <c r="GF474" s="148"/>
      <c r="GG474" s="148"/>
      <c r="GH474" s="148"/>
      <c r="GI474" s="148"/>
      <c r="GJ474" s="148"/>
      <c r="GK474" s="148"/>
      <c r="GL474" s="148"/>
      <c r="GM474" s="148"/>
      <c r="GN474" s="148"/>
      <c r="GO474" s="148"/>
      <c r="GP474" s="96"/>
    </row>
    <row r="475" spans="1:198" ht="14.25" hidden="1" customHeight="1">
      <c r="A475" s="349"/>
      <c r="B475" s="465"/>
      <c r="C475" s="352"/>
      <c r="D475" s="352"/>
      <c r="E475" s="382"/>
      <c r="F475" s="354"/>
      <c r="G475" s="373"/>
      <c r="H475" s="200"/>
      <c r="I475" s="166" t="s">
        <v>31</v>
      </c>
      <c r="J475" s="187"/>
      <c r="K475" s="187"/>
      <c r="L475" s="187"/>
      <c r="M475" s="187"/>
      <c r="N475" s="187"/>
      <c r="O475" s="187"/>
      <c r="P475" s="187"/>
      <c r="Q475" s="187"/>
      <c r="R475" s="187"/>
      <c r="S475" s="187"/>
      <c r="T475" s="187"/>
      <c r="U475" s="187"/>
      <c r="V475" s="187"/>
      <c r="W475" s="187"/>
      <c r="X475" s="356"/>
      <c r="Y475" s="40"/>
      <c r="Z475" s="148"/>
      <c r="AA475" s="148"/>
      <c r="AB475" s="148"/>
      <c r="AC475" s="148"/>
      <c r="AD475" s="148"/>
      <c r="AE475" s="148"/>
      <c r="AF475" s="148"/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  <c r="BI475" s="148"/>
      <c r="BJ475" s="148"/>
      <c r="BK475" s="148"/>
      <c r="BL475" s="148"/>
      <c r="BM475" s="148"/>
      <c r="BN475" s="148"/>
      <c r="BO475" s="148"/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8"/>
      <c r="CA475" s="148"/>
      <c r="CB475" s="148"/>
      <c r="CC475" s="148"/>
      <c r="CD475" s="148"/>
      <c r="CE475" s="148"/>
      <c r="CF475" s="148"/>
      <c r="CG475" s="148"/>
      <c r="CH475" s="148"/>
      <c r="CI475" s="148"/>
      <c r="CJ475" s="148"/>
      <c r="CK475" s="148"/>
      <c r="CL475" s="148"/>
      <c r="CM475" s="148"/>
      <c r="CN475" s="148"/>
      <c r="CO475" s="148"/>
      <c r="CP475" s="148"/>
      <c r="CQ475" s="148"/>
      <c r="CR475" s="148"/>
      <c r="CS475" s="148"/>
      <c r="CT475" s="148"/>
      <c r="CU475" s="148"/>
      <c r="CV475" s="148"/>
      <c r="CW475" s="148"/>
      <c r="CX475" s="148"/>
      <c r="CY475" s="148"/>
      <c r="CZ475" s="148"/>
      <c r="DA475" s="148"/>
      <c r="DB475" s="148"/>
      <c r="DC475" s="148"/>
      <c r="DD475" s="148"/>
      <c r="DE475" s="148"/>
      <c r="DF475" s="148"/>
      <c r="DG475" s="148"/>
      <c r="DH475" s="148"/>
      <c r="DI475" s="148"/>
      <c r="DJ475" s="148"/>
      <c r="DK475" s="148"/>
      <c r="DL475" s="148"/>
      <c r="DM475" s="148"/>
      <c r="DN475" s="148"/>
      <c r="DO475" s="148"/>
      <c r="DP475" s="148"/>
      <c r="DQ475" s="148"/>
      <c r="DR475" s="148"/>
      <c r="DS475" s="148"/>
      <c r="DT475" s="148"/>
      <c r="DU475" s="148"/>
      <c r="DV475" s="148"/>
      <c r="DW475" s="148"/>
      <c r="DX475" s="148"/>
      <c r="DY475" s="148"/>
      <c r="DZ475" s="148"/>
      <c r="EA475" s="148"/>
      <c r="EB475" s="148"/>
      <c r="EC475" s="148"/>
      <c r="ED475" s="148"/>
      <c r="EE475" s="148"/>
      <c r="EF475" s="148"/>
      <c r="EG475" s="148"/>
      <c r="EH475" s="148"/>
      <c r="EI475" s="148"/>
      <c r="EJ475" s="148"/>
      <c r="EK475" s="148"/>
      <c r="EL475" s="148"/>
      <c r="EM475" s="148"/>
      <c r="EN475" s="148"/>
      <c r="EO475" s="148"/>
      <c r="EP475" s="148"/>
      <c r="EQ475" s="148"/>
      <c r="ER475" s="148"/>
      <c r="ES475" s="148"/>
      <c r="ET475" s="148"/>
      <c r="EU475" s="148"/>
      <c r="EV475" s="148"/>
      <c r="EW475" s="148"/>
      <c r="EX475" s="148"/>
      <c r="EY475" s="148"/>
      <c r="EZ475" s="148"/>
      <c r="FA475" s="148"/>
      <c r="FB475" s="148"/>
      <c r="FC475" s="148"/>
      <c r="FD475" s="148"/>
      <c r="FE475" s="148"/>
      <c r="FF475" s="148"/>
      <c r="FG475" s="148"/>
      <c r="FH475" s="148"/>
      <c r="FI475" s="148"/>
      <c r="FJ475" s="148"/>
      <c r="FK475" s="148"/>
      <c r="FL475" s="148"/>
      <c r="FM475" s="148"/>
      <c r="FN475" s="148"/>
      <c r="FO475" s="148"/>
      <c r="FP475" s="148"/>
      <c r="FQ475" s="148"/>
      <c r="FR475" s="148"/>
      <c r="FS475" s="148"/>
      <c r="FT475" s="148"/>
      <c r="FU475" s="148"/>
      <c r="FV475" s="148"/>
      <c r="FW475" s="148"/>
      <c r="FX475" s="148"/>
      <c r="FY475" s="148"/>
      <c r="FZ475" s="148"/>
      <c r="GA475" s="148"/>
      <c r="GB475" s="148"/>
      <c r="GC475" s="148"/>
      <c r="GD475" s="148"/>
      <c r="GE475" s="148"/>
      <c r="GF475" s="148"/>
      <c r="GG475" s="148"/>
      <c r="GH475" s="148"/>
      <c r="GI475" s="148"/>
      <c r="GJ475" s="148"/>
      <c r="GK475" s="148"/>
      <c r="GL475" s="148"/>
      <c r="GM475" s="148"/>
      <c r="GN475" s="148"/>
      <c r="GO475" s="148"/>
      <c r="GP475" s="96"/>
    </row>
    <row r="476" spans="1:198" ht="14.25" hidden="1" customHeight="1">
      <c r="A476" s="349"/>
      <c r="B476" s="465"/>
      <c r="C476" s="352"/>
      <c r="D476" s="352"/>
      <c r="E476" s="382"/>
      <c r="F476" s="354"/>
      <c r="G476" s="373"/>
      <c r="H476" s="200"/>
      <c r="I476" s="166" t="s">
        <v>30</v>
      </c>
      <c r="J476" s="187"/>
      <c r="K476" s="187"/>
      <c r="L476" s="187"/>
      <c r="M476" s="187"/>
      <c r="N476" s="187"/>
      <c r="O476" s="187"/>
      <c r="P476" s="187"/>
      <c r="Q476" s="187"/>
      <c r="R476" s="187"/>
      <c r="S476" s="187"/>
      <c r="T476" s="187"/>
      <c r="U476" s="187"/>
      <c r="V476" s="187"/>
      <c r="W476" s="187"/>
      <c r="X476" s="356"/>
      <c r="Y476" s="40"/>
      <c r="Z476" s="148"/>
      <c r="AA476" s="148"/>
      <c r="AB476" s="148"/>
      <c r="AC476" s="148"/>
      <c r="AD476" s="148"/>
      <c r="AE476" s="148"/>
      <c r="AF476" s="148"/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  <c r="BI476" s="148"/>
      <c r="BJ476" s="148"/>
      <c r="BK476" s="148"/>
      <c r="BL476" s="148"/>
      <c r="BM476" s="148"/>
      <c r="BN476" s="148"/>
      <c r="BO476" s="148"/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8"/>
      <c r="CA476" s="148"/>
      <c r="CB476" s="148"/>
      <c r="CC476" s="148"/>
      <c r="CD476" s="148"/>
      <c r="CE476" s="148"/>
      <c r="CF476" s="148"/>
      <c r="CG476" s="148"/>
      <c r="CH476" s="148"/>
      <c r="CI476" s="148"/>
      <c r="CJ476" s="148"/>
      <c r="CK476" s="148"/>
      <c r="CL476" s="148"/>
      <c r="CM476" s="148"/>
      <c r="CN476" s="148"/>
      <c r="CO476" s="148"/>
      <c r="CP476" s="148"/>
      <c r="CQ476" s="148"/>
      <c r="CR476" s="148"/>
      <c r="CS476" s="148"/>
      <c r="CT476" s="148"/>
      <c r="CU476" s="148"/>
      <c r="CV476" s="148"/>
      <c r="CW476" s="148"/>
      <c r="CX476" s="148"/>
      <c r="CY476" s="148"/>
      <c r="CZ476" s="148"/>
      <c r="DA476" s="148"/>
      <c r="DB476" s="148"/>
      <c r="DC476" s="148"/>
      <c r="DD476" s="148"/>
      <c r="DE476" s="148"/>
      <c r="DF476" s="148"/>
      <c r="DG476" s="148"/>
      <c r="DH476" s="148"/>
      <c r="DI476" s="148"/>
      <c r="DJ476" s="148"/>
      <c r="DK476" s="148"/>
      <c r="DL476" s="148"/>
      <c r="DM476" s="148"/>
      <c r="DN476" s="148"/>
      <c r="DO476" s="148"/>
      <c r="DP476" s="148"/>
      <c r="DQ476" s="148"/>
      <c r="DR476" s="148"/>
      <c r="DS476" s="148"/>
      <c r="DT476" s="148"/>
      <c r="DU476" s="148"/>
      <c r="DV476" s="148"/>
      <c r="DW476" s="148"/>
      <c r="DX476" s="148"/>
      <c r="DY476" s="148"/>
      <c r="DZ476" s="148"/>
      <c r="EA476" s="148"/>
      <c r="EB476" s="148"/>
      <c r="EC476" s="148"/>
      <c r="ED476" s="148"/>
      <c r="EE476" s="148"/>
      <c r="EF476" s="148"/>
      <c r="EG476" s="148"/>
      <c r="EH476" s="148"/>
      <c r="EI476" s="148"/>
      <c r="EJ476" s="148"/>
      <c r="EK476" s="148"/>
      <c r="EL476" s="148"/>
      <c r="EM476" s="148"/>
      <c r="EN476" s="148"/>
      <c r="EO476" s="148"/>
      <c r="EP476" s="148"/>
      <c r="EQ476" s="148"/>
      <c r="ER476" s="148"/>
      <c r="ES476" s="148"/>
      <c r="ET476" s="148"/>
      <c r="EU476" s="148"/>
      <c r="EV476" s="148"/>
      <c r="EW476" s="148"/>
      <c r="EX476" s="148"/>
      <c r="EY476" s="148"/>
      <c r="EZ476" s="148"/>
      <c r="FA476" s="148"/>
      <c r="FB476" s="148"/>
      <c r="FC476" s="148"/>
      <c r="FD476" s="148"/>
      <c r="FE476" s="148"/>
      <c r="FF476" s="148"/>
      <c r="FG476" s="148"/>
      <c r="FH476" s="148"/>
      <c r="FI476" s="148"/>
      <c r="FJ476" s="148"/>
      <c r="FK476" s="148"/>
      <c r="FL476" s="148"/>
      <c r="FM476" s="148"/>
      <c r="FN476" s="148"/>
      <c r="FO476" s="148"/>
      <c r="FP476" s="148"/>
      <c r="FQ476" s="148"/>
      <c r="FR476" s="148"/>
      <c r="FS476" s="148"/>
      <c r="FT476" s="148"/>
      <c r="FU476" s="148"/>
      <c r="FV476" s="148"/>
      <c r="FW476" s="148"/>
      <c r="FX476" s="148"/>
      <c r="FY476" s="148"/>
      <c r="FZ476" s="148"/>
      <c r="GA476" s="148"/>
      <c r="GB476" s="148"/>
      <c r="GC476" s="148"/>
      <c r="GD476" s="148"/>
      <c r="GE476" s="148"/>
      <c r="GF476" s="148"/>
      <c r="GG476" s="148"/>
      <c r="GH476" s="148"/>
      <c r="GI476" s="148"/>
      <c r="GJ476" s="148"/>
      <c r="GK476" s="148"/>
      <c r="GL476" s="148"/>
      <c r="GM476" s="148"/>
      <c r="GN476" s="148"/>
      <c r="GO476" s="148"/>
      <c r="GP476" s="96"/>
    </row>
    <row r="477" spans="1:198" ht="15.75" hidden="1" customHeight="1">
      <c r="A477" s="349"/>
      <c r="B477" s="465"/>
      <c r="C477" s="352"/>
      <c r="D477" s="352"/>
      <c r="E477" s="382"/>
      <c r="F477" s="354"/>
      <c r="G477" s="373"/>
      <c r="H477" s="224"/>
      <c r="I477" s="166" t="s">
        <v>124</v>
      </c>
      <c r="J477" s="223"/>
      <c r="K477" s="223"/>
      <c r="L477" s="156"/>
      <c r="M477" s="187"/>
      <c r="N477" s="187"/>
      <c r="O477" s="187"/>
      <c r="P477" s="187"/>
      <c r="Q477" s="187"/>
      <c r="R477" s="187"/>
      <c r="S477" s="187"/>
      <c r="T477" s="187"/>
      <c r="U477" s="187"/>
      <c r="V477" s="187"/>
      <c r="W477" s="187"/>
      <c r="X477" s="356"/>
      <c r="Y477" s="40"/>
      <c r="Z477" s="148"/>
      <c r="AA477" s="148"/>
      <c r="AB477" s="148"/>
      <c r="AC477" s="148"/>
      <c r="AD477" s="148"/>
      <c r="AE477" s="148"/>
      <c r="AF477" s="148"/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148"/>
      <c r="BO477" s="148"/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148"/>
      <c r="CB477" s="148"/>
      <c r="CC477" s="148"/>
      <c r="CD477" s="148"/>
      <c r="CE477" s="148"/>
      <c r="CF477" s="148"/>
      <c r="CG477" s="148"/>
      <c r="CH477" s="148"/>
      <c r="CI477" s="148"/>
      <c r="CJ477" s="148"/>
      <c r="CK477" s="148"/>
      <c r="CL477" s="148"/>
      <c r="CM477" s="148"/>
      <c r="CN477" s="148"/>
      <c r="CO477" s="148"/>
      <c r="CP477" s="148"/>
      <c r="CQ477" s="148"/>
      <c r="CR477" s="148"/>
      <c r="CS477" s="148"/>
      <c r="CT477" s="148"/>
      <c r="CU477" s="148"/>
      <c r="CV477" s="148"/>
      <c r="CW477" s="148"/>
      <c r="CX477" s="148"/>
      <c r="CY477" s="148"/>
      <c r="CZ477" s="148"/>
      <c r="DA477" s="148"/>
      <c r="DB477" s="148"/>
      <c r="DC477" s="148"/>
      <c r="DD477" s="148"/>
      <c r="DE477" s="148"/>
      <c r="DF477" s="148"/>
      <c r="DG477" s="148"/>
      <c r="DH477" s="148"/>
      <c r="DI477" s="148"/>
      <c r="DJ477" s="148"/>
      <c r="DK477" s="148"/>
      <c r="DL477" s="148"/>
      <c r="DM477" s="148"/>
      <c r="DN477" s="148"/>
      <c r="DO477" s="148"/>
      <c r="DP477" s="148"/>
      <c r="DQ477" s="148"/>
      <c r="DR477" s="148"/>
      <c r="DS477" s="148"/>
      <c r="DT477" s="148"/>
      <c r="DU477" s="148"/>
      <c r="DV477" s="148"/>
      <c r="DW477" s="148"/>
      <c r="DX477" s="148"/>
      <c r="DY477" s="148"/>
      <c r="DZ477" s="148"/>
      <c r="EA477" s="148"/>
      <c r="EB477" s="148"/>
      <c r="EC477" s="148"/>
      <c r="ED477" s="148"/>
      <c r="EE477" s="148"/>
      <c r="EF477" s="148"/>
      <c r="EG477" s="148"/>
      <c r="EH477" s="148"/>
      <c r="EI477" s="148"/>
      <c r="EJ477" s="148"/>
      <c r="EK477" s="148"/>
      <c r="EL477" s="148"/>
      <c r="EM477" s="148"/>
      <c r="EN477" s="148"/>
      <c r="EO477" s="148"/>
      <c r="EP477" s="148"/>
      <c r="EQ477" s="148"/>
      <c r="ER477" s="148"/>
      <c r="ES477" s="148"/>
      <c r="ET477" s="148"/>
      <c r="EU477" s="148"/>
      <c r="EV477" s="148"/>
      <c r="EW477" s="148"/>
      <c r="EX477" s="148"/>
      <c r="EY477" s="148"/>
      <c r="EZ477" s="148"/>
      <c r="FA477" s="148"/>
      <c r="FB477" s="148"/>
      <c r="FC477" s="148"/>
      <c r="FD477" s="148"/>
      <c r="FE477" s="148"/>
      <c r="FF477" s="148"/>
      <c r="FG477" s="148"/>
      <c r="FH477" s="148"/>
      <c r="FI477" s="148"/>
      <c r="FJ477" s="148"/>
      <c r="FK477" s="148"/>
      <c r="FL477" s="148"/>
      <c r="FM477" s="148"/>
      <c r="FN477" s="148"/>
      <c r="FO477" s="148"/>
      <c r="FP477" s="148"/>
      <c r="FQ477" s="148"/>
      <c r="FR477" s="148"/>
      <c r="FS477" s="148"/>
      <c r="FT477" s="148"/>
      <c r="FU477" s="148"/>
      <c r="FV477" s="148"/>
      <c r="FW477" s="148"/>
      <c r="FX477" s="148"/>
      <c r="FY477" s="148"/>
      <c r="FZ477" s="148"/>
      <c r="GA477" s="148"/>
      <c r="GB477" s="148"/>
      <c r="GC477" s="148"/>
      <c r="GD477" s="148"/>
      <c r="GE477" s="148"/>
      <c r="GF477" s="148"/>
      <c r="GG477" s="148"/>
      <c r="GH477" s="148"/>
      <c r="GI477" s="148"/>
      <c r="GJ477" s="148"/>
      <c r="GK477" s="148"/>
      <c r="GL477" s="148"/>
      <c r="GM477" s="148"/>
      <c r="GN477" s="148"/>
      <c r="GO477" s="148"/>
      <c r="GP477" s="96"/>
    </row>
    <row r="478" spans="1:198" ht="12.75" hidden="1" customHeight="1">
      <c r="A478" s="349"/>
      <c r="B478" s="483"/>
      <c r="C478" s="352"/>
      <c r="D478" s="352"/>
      <c r="E478" s="382"/>
      <c r="F478" s="354"/>
      <c r="G478" s="374"/>
      <c r="H478" s="200"/>
      <c r="I478" s="160" t="s">
        <v>26</v>
      </c>
      <c r="J478" s="161"/>
      <c r="K478" s="161"/>
      <c r="L478" s="161">
        <f t="shared" ref="L478:P478" si="150">SUM(L474:L477)</f>
        <v>0</v>
      </c>
      <c r="M478" s="161">
        <f t="shared" si="150"/>
        <v>0</v>
      </c>
      <c r="N478" s="161">
        <f t="shared" si="150"/>
        <v>0</v>
      </c>
      <c r="O478" s="161">
        <f t="shared" si="150"/>
        <v>0</v>
      </c>
      <c r="P478" s="161">
        <f t="shared" si="150"/>
        <v>0</v>
      </c>
      <c r="Q478" s="161"/>
      <c r="R478" s="161"/>
      <c r="S478" s="161"/>
      <c r="T478" s="161"/>
      <c r="U478" s="161"/>
      <c r="V478" s="161"/>
      <c r="W478" s="161"/>
      <c r="X478" s="356"/>
      <c r="Y478" s="40"/>
      <c r="Z478" s="148"/>
      <c r="AA478" s="148"/>
      <c r="AB478" s="148"/>
      <c r="AC478" s="148"/>
      <c r="AD478" s="148"/>
      <c r="AE478" s="148"/>
      <c r="AF478" s="148"/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148"/>
      <c r="BO478" s="148"/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148"/>
      <c r="CB478" s="148"/>
      <c r="CC478" s="148"/>
      <c r="CD478" s="148"/>
      <c r="CE478" s="148"/>
      <c r="CF478" s="148"/>
      <c r="CG478" s="148"/>
      <c r="CH478" s="148"/>
      <c r="CI478" s="148"/>
      <c r="CJ478" s="148"/>
      <c r="CK478" s="148"/>
      <c r="CL478" s="148"/>
      <c r="CM478" s="148"/>
      <c r="CN478" s="148"/>
      <c r="CO478" s="148"/>
      <c r="CP478" s="148"/>
      <c r="CQ478" s="148"/>
      <c r="CR478" s="148"/>
      <c r="CS478" s="148"/>
      <c r="CT478" s="148"/>
      <c r="CU478" s="148"/>
      <c r="CV478" s="148"/>
      <c r="CW478" s="148"/>
      <c r="CX478" s="148"/>
      <c r="CY478" s="148"/>
      <c r="CZ478" s="148"/>
      <c r="DA478" s="148"/>
      <c r="DB478" s="148"/>
      <c r="DC478" s="148"/>
      <c r="DD478" s="148"/>
      <c r="DE478" s="148"/>
      <c r="DF478" s="148"/>
      <c r="DG478" s="148"/>
      <c r="DH478" s="148"/>
      <c r="DI478" s="148"/>
      <c r="DJ478" s="148"/>
      <c r="DK478" s="148"/>
      <c r="DL478" s="148"/>
      <c r="DM478" s="148"/>
      <c r="DN478" s="148"/>
      <c r="DO478" s="148"/>
      <c r="DP478" s="148"/>
      <c r="DQ478" s="148"/>
      <c r="DR478" s="148"/>
      <c r="DS478" s="148"/>
      <c r="DT478" s="148"/>
      <c r="DU478" s="148"/>
      <c r="DV478" s="148"/>
      <c r="DW478" s="148"/>
      <c r="DX478" s="148"/>
      <c r="DY478" s="148"/>
      <c r="DZ478" s="148"/>
      <c r="EA478" s="148"/>
      <c r="EB478" s="148"/>
      <c r="EC478" s="148"/>
      <c r="ED478" s="148"/>
      <c r="EE478" s="148"/>
      <c r="EF478" s="148"/>
      <c r="EG478" s="148"/>
      <c r="EH478" s="148"/>
      <c r="EI478" s="148"/>
      <c r="EJ478" s="148"/>
      <c r="EK478" s="148"/>
      <c r="EL478" s="148"/>
      <c r="EM478" s="148"/>
      <c r="EN478" s="148"/>
      <c r="EO478" s="148"/>
      <c r="EP478" s="148"/>
      <c r="EQ478" s="148"/>
      <c r="ER478" s="148"/>
      <c r="ES478" s="148"/>
      <c r="ET478" s="148"/>
      <c r="EU478" s="148"/>
      <c r="EV478" s="148"/>
      <c r="EW478" s="148"/>
      <c r="EX478" s="148"/>
      <c r="EY478" s="148"/>
      <c r="EZ478" s="148"/>
      <c r="FA478" s="148"/>
      <c r="FB478" s="148"/>
      <c r="FC478" s="148"/>
      <c r="FD478" s="148"/>
      <c r="FE478" s="148"/>
      <c r="FF478" s="148"/>
      <c r="FG478" s="148"/>
      <c r="FH478" s="148"/>
      <c r="FI478" s="148"/>
      <c r="FJ478" s="148"/>
      <c r="FK478" s="148"/>
      <c r="FL478" s="148"/>
      <c r="FM478" s="148"/>
      <c r="FN478" s="148"/>
      <c r="FO478" s="148"/>
      <c r="FP478" s="148"/>
      <c r="FQ478" s="148"/>
      <c r="FR478" s="148"/>
      <c r="FS478" s="148"/>
      <c r="FT478" s="148"/>
      <c r="FU478" s="148"/>
      <c r="FV478" s="148"/>
      <c r="FW478" s="148"/>
      <c r="FX478" s="148"/>
      <c r="FY478" s="148"/>
      <c r="FZ478" s="148"/>
      <c r="GA478" s="148"/>
      <c r="GB478" s="148"/>
      <c r="GC478" s="148"/>
      <c r="GD478" s="148"/>
      <c r="GE478" s="148"/>
      <c r="GF478" s="148"/>
      <c r="GG478" s="148"/>
      <c r="GH478" s="148"/>
      <c r="GI478" s="148"/>
      <c r="GJ478" s="148"/>
      <c r="GK478" s="148"/>
      <c r="GL478" s="148"/>
      <c r="GM478" s="148"/>
      <c r="GN478" s="148"/>
      <c r="GO478" s="148"/>
      <c r="GP478" s="96"/>
    </row>
    <row r="479" spans="1:198" ht="14.25" customHeight="1">
      <c r="A479" s="398">
        <v>37</v>
      </c>
      <c r="B479" s="453" t="s">
        <v>148</v>
      </c>
      <c r="C479" s="455">
        <v>2022</v>
      </c>
      <c r="D479" s="366">
        <v>2025</v>
      </c>
      <c r="E479" s="353" t="s">
        <v>265</v>
      </c>
      <c r="F479" s="354">
        <f>X479+85239+2135000-699460</f>
        <v>10332777</v>
      </c>
      <c r="G479" s="355">
        <v>60016</v>
      </c>
      <c r="H479" s="200">
        <v>6050</v>
      </c>
      <c r="I479" s="183" t="s">
        <v>28</v>
      </c>
      <c r="J479" s="161"/>
      <c r="K479" s="161"/>
      <c r="L479" s="156"/>
      <c r="M479" s="156"/>
      <c r="N479" s="156">
        <v>1211998</v>
      </c>
      <c r="O479" s="156"/>
      <c r="P479" s="156"/>
      <c r="Q479" s="156"/>
      <c r="R479" s="187"/>
      <c r="S479" s="187"/>
      <c r="T479" s="187"/>
      <c r="U479" s="187"/>
      <c r="V479" s="187"/>
      <c r="W479" s="187"/>
      <c r="X479" s="356">
        <f>SUM(L483:W483)</f>
        <v>8811998</v>
      </c>
      <c r="Y479" s="40"/>
      <c r="Z479" s="148"/>
      <c r="AA479" s="148"/>
      <c r="AB479" s="148"/>
      <c r="AC479" s="148"/>
      <c r="AD479" s="148"/>
      <c r="AE479" s="148"/>
      <c r="AF479" s="148"/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148"/>
      <c r="BO479" s="148"/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/>
      <c r="CA479" s="148"/>
      <c r="CB479" s="148"/>
      <c r="CC479" s="148"/>
      <c r="CD479" s="148"/>
      <c r="CE479" s="148"/>
      <c r="CF479" s="148"/>
      <c r="CG479" s="148"/>
      <c r="CH479" s="148"/>
      <c r="CI479" s="148"/>
      <c r="CJ479" s="148"/>
      <c r="CK479" s="148"/>
      <c r="CL479" s="148"/>
      <c r="CM479" s="148"/>
      <c r="CN479" s="148"/>
      <c r="CO479" s="148"/>
      <c r="CP479" s="148"/>
      <c r="CQ479" s="148"/>
      <c r="CR479" s="148"/>
      <c r="CS479" s="148"/>
      <c r="CT479" s="148"/>
      <c r="CU479" s="148"/>
      <c r="CV479" s="148"/>
      <c r="CW479" s="148"/>
      <c r="CX479" s="148"/>
      <c r="CY479" s="148"/>
      <c r="CZ479" s="148"/>
      <c r="DA479" s="148"/>
      <c r="DB479" s="148"/>
      <c r="DC479" s="148"/>
      <c r="DD479" s="148"/>
      <c r="DE479" s="148"/>
      <c r="DF479" s="148"/>
      <c r="DG479" s="148"/>
      <c r="DH479" s="148"/>
      <c r="DI479" s="148"/>
      <c r="DJ479" s="148"/>
      <c r="DK479" s="148"/>
      <c r="DL479" s="148"/>
      <c r="DM479" s="148"/>
      <c r="DN479" s="148"/>
      <c r="DO479" s="148"/>
      <c r="DP479" s="148"/>
      <c r="DQ479" s="148"/>
      <c r="DR479" s="148"/>
      <c r="DS479" s="148"/>
      <c r="DT479" s="148"/>
      <c r="DU479" s="148"/>
      <c r="DV479" s="148"/>
      <c r="DW479" s="148"/>
      <c r="DX479" s="148"/>
      <c r="DY479" s="148"/>
      <c r="DZ479" s="148"/>
      <c r="EA479" s="148"/>
      <c r="EB479" s="148"/>
      <c r="EC479" s="148"/>
      <c r="ED479" s="148"/>
      <c r="EE479" s="148"/>
      <c r="EF479" s="148"/>
      <c r="EG479" s="148"/>
      <c r="EH479" s="148"/>
      <c r="EI479" s="148"/>
      <c r="EJ479" s="148"/>
      <c r="EK479" s="148"/>
      <c r="EL479" s="148"/>
      <c r="EM479" s="148"/>
      <c r="EN479" s="148"/>
      <c r="EO479" s="148"/>
      <c r="EP479" s="148"/>
      <c r="EQ479" s="148"/>
      <c r="ER479" s="148"/>
      <c r="ES479" s="148"/>
      <c r="ET479" s="148"/>
      <c r="EU479" s="148"/>
      <c r="EV479" s="148"/>
      <c r="EW479" s="148"/>
      <c r="EX479" s="148"/>
      <c r="EY479" s="148"/>
      <c r="EZ479" s="148"/>
      <c r="FA479" s="148"/>
      <c r="FB479" s="148"/>
      <c r="FC479" s="148"/>
      <c r="FD479" s="148"/>
      <c r="FE479" s="148"/>
      <c r="FF479" s="148"/>
      <c r="FG479" s="148"/>
      <c r="FH479" s="148"/>
      <c r="FI479" s="148"/>
      <c r="FJ479" s="148"/>
      <c r="FK479" s="148"/>
      <c r="FL479" s="148"/>
      <c r="FM479" s="148"/>
      <c r="FN479" s="148"/>
      <c r="FO479" s="148"/>
      <c r="FP479" s="148"/>
      <c r="FQ479" s="148"/>
      <c r="FR479" s="148"/>
      <c r="FS479" s="148"/>
      <c r="FT479" s="148"/>
      <c r="FU479" s="148"/>
      <c r="FV479" s="148"/>
      <c r="FW479" s="148"/>
      <c r="FX479" s="148"/>
      <c r="FY479" s="148"/>
      <c r="FZ479" s="148"/>
      <c r="GA479" s="148"/>
      <c r="GB479" s="148"/>
      <c r="GC479" s="148"/>
      <c r="GD479" s="148"/>
      <c r="GE479" s="148"/>
      <c r="GF479" s="148"/>
      <c r="GG479" s="148"/>
      <c r="GH479" s="148"/>
      <c r="GI479" s="148"/>
      <c r="GJ479" s="148"/>
      <c r="GK479" s="148"/>
      <c r="GL479" s="148"/>
      <c r="GM479" s="148"/>
      <c r="GN479" s="148"/>
      <c r="GO479" s="148"/>
      <c r="GP479" s="96"/>
    </row>
    <row r="480" spans="1:198" ht="14.25" customHeight="1">
      <c r="A480" s="399"/>
      <c r="B480" s="453"/>
      <c r="C480" s="456"/>
      <c r="D480" s="367"/>
      <c r="E480" s="353"/>
      <c r="F480" s="354"/>
      <c r="G480" s="355"/>
      <c r="H480" s="200">
        <v>6370</v>
      </c>
      <c r="I480" s="155" t="s">
        <v>182</v>
      </c>
      <c r="J480" s="161"/>
      <c r="K480" s="161"/>
      <c r="L480" s="187"/>
      <c r="M480" s="156">
        <v>0</v>
      </c>
      <c r="N480" s="156">
        <v>7600000</v>
      </c>
      <c r="O480" s="187"/>
      <c r="P480" s="187"/>
      <c r="Q480" s="187"/>
      <c r="R480" s="187"/>
      <c r="S480" s="187"/>
      <c r="T480" s="187"/>
      <c r="U480" s="187"/>
      <c r="V480" s="187"/>
      <c r="W480" s="187"/>
      <c r="X480" s="356"/>
      <c r="Y480" s="40"/>
      <c r="Z480" s="148"/>
      <c r="AA480" s="148"/>
      <c r="AB480" s="148"/>
      <c r="AC480" s="148"/>
      <c r="AD480" s="148"/>
      <c r="AE480" s="148"/>
      <c r="AF480" s="148"/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  <c r="BI480" s="148"/>
      <c r="BJ480" s="148"/>
      <c r="BK480" s="148"/>
      <c r="BL480" s="148"/>
      <c r="BM480" s="148"/>
      <c r="BN480" s="148"/>
      <c r="BO480" s="148"/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148"/>
      <c r="CB480" s="148"/>
      <c r="CC480" s="148"/>
      <c r="CD480" s="148"/>
      <c r="CE480" s="148"/>
      <c r="CF480" s="148"/>
      <c r="CG480" s="148"/>
      <c r="CH480" s="148"/>
      <c r="CI480" s="148"/>
      <c r="CJ480" s="148"/>
      <c r="CK480" s="148"/>
      <c r="CL480" s="148"/>
      <c r="CM480" s="148"/>
      <c r="CN480" s="148"/>
      <c r="CO480" s="148"/>
      <c r="CP480" s="148"/>
      <c r="CQ480" s="148"/>
      <c r="CR480" s="148"/>
      <c r="CS480" s="148"/>
      <c r="CT480" s="148"/>
      <c r="CU480" s="148"/>
      <c r="CV480" s="148"/>
      <c r="CW480" s="148"/>
      <c r="CX480" s="148"/>
      <c r="CY480" s="148"/>
      <c r="CZ480" s="148"/>
      <c r="DA480" s="148"/>
      <c r="DB480" s="148"/>
      <c r="DC480" s="148"/>
      <c r="DD480" s="148"/>
      <c r="DE480" s="148"/>
      <c r="DF480" s="148"/>
      <c r="DG480" s="148"/>
      <c r="DH480" s="148"/>
      <c r="DI480" s="148"/>
      <c r="DJ480" s="148"/>
      <c r="DK480" s="148"/>
      <c r="DL480" s="148"/>
      <c r="DM480" s="148"/>
      <c r="DN480" s="148"/>
      <c r="DO480" s="148"/>
      <c r="DP480" s="148"/>
      <c r="DQ480" s="148"/>
      <c r="DR480" s="148"/>
      <c r="DS480" s="148"/>
      <c r="DT480" s="148"/>
      <c r="DU480" s="148"/>
      <c r="DV480" s="148"/>
      <c r="DW480" s="148"/>
      <c r="DX480" s="148"/>
      <c r="DY480" s="148"/>
      <c r="DZ480" s="148"/>
      <c r="EA480" s="148"/>
      <c r="EB480" s="148"/>
      <c r="EC480" s="148"/>
      <c r="ED480" s="148"/>
      <c r="EE480" s="148"/>
      <c r="EF480" s="148"/>
      <c r="EG480" s="148"/>
      <c r="EH480" s="148"/>
      <c r="EI480" s="148"/>
      <c r="EJ480" s="148"/>
      <c r="EK480" s="148"/>
      <c r="EL480" s="148"/>
      <c r="EM480" s="148"/>
      <c r="EN480" s="148"/>
      <c r="EO480" s="148"/>
      <c r="EP480" s="148"/>
      <c r="EQ480" s="148"/>
      <c r="ER480" s="148"/>
      <c r="ES480" s="148"/>
      <c r="ET480" s="148"/>
      <c r="EU480" s="148"/>
      <c r="EV480" s="148"/>
      <c r="EW480" s="148"/>
      <c r="EX480" s="148"/>
      <c r="EY480" s="148"/>
      <c r="EZ480" s="148"/>
      <c r="FA480" s="148"/>
      <c r="FB480" s="148"/>
      <c r="FC480" s="148"/>
      <c r="FD480" s="148"/>
      <c r="FE480" s="148"/>
      <c r="FF480" s="148"/>
      <c r="FG480" s="148"/>
      <c r="FH480" s="148"/>
      <c r="FI480" s="148"/>
      <c r="FJ480" s="148"/>
      <c r="FK480" s="148"/>
      <c r="FL480" s="148"/>
      <c r="FM480" s="148"/>
      <c r="FN480" s="148"/>
      <c r="FO480" s="148"/>
      <c r="FP480" s="148"/>
      <c r="FQ480" s="148"/>
      <c r="FR480" s="148"/>
      <c r="FS480" s="148"/>
      <c r="FT480" s="148"/>
      <c r="FU480" s="148"/>
      <c r="FV480" s="148"/>
      <c r="FW480" s="148"/>
      <c r="FX480" s="148"/>
      <c r="FY480" s="148"/>
      <c r="FZ480" s="148"/>
      <c r="GA480" s="148"/>
      <c r="GB480" s="148"/>
      <c r="GC480" s="148"/>
      <c r="GD480" s="148"/>
      <c r="GE480" s="148"/>
      <c r="GF480" s="148"/>
      <c r="GG480" s="148"/>
      <c r="GH480" s="148"/>
      <c r="GI480" s="148"/>
      <c r="GJ480" s="148"/>
      <c r="GK480" s="148"/>
      <c r="GL480" s="148"/>
      <c r="GM480" s="148"/>
      <c r="GN480" s="148"/>
      <c r="GO480" s="148"/>
      <c r="GP480" s="96"/>
    </row>
    <row r="481" spans="1:198" ht="12" customHeight="1">
      <c r="A481" s="399"/>
      <c r="B481" s="453"/>
      <c r="C481" s="456"/>
      <c r="D481" s="367"/>
      <c r="E481" s="353"/>
      <c r="F481" s="354"/>
      <c r="G481" s="355"/>
      <c r="H481" s="200"/>
      <c r="I481" s="166" t="s">
        <v>30</v>
      </c>
      <c r="J481" s="161"/>
      <c r="K481" s="161"/>
      <c r="L481" s="187"/>
      <c r="M481" s="187"/>
      <c r="N481" s="187"/>
      <c r="O481" s="187"/>
      <c r="P481" s="187"/>
      <c r="Q481" s="187"/>
      <c r="R481" s="187"/>
      <c r="S481" s="187"/>
      <c r="T481" s="187"/>
      <c r="U481" s="187"/>
      <c r="V481" s="187"/>
      <c r="W481" s="187"/>
      <c r="X481" s="356"/>
      <c r="Y481" s="40"/>
      <c r="Z481" s="148"/>
      <c r="AA481" s="148"/>
      <c r="AB481" s="148"/>
      <c r="AC481" s="148"/>
      <c r="AD481" s="148"/>
      <c r="AE481" s="148"/>
      <c r="AF481" s="148"/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  <c r="BI481" s="148"/>
      <c r="BJ481" s="148"/>
      <c r="BK481" s="148"/>
      <c r="BL481" s="148"/>
      <c r="BM481" s="148"/>
      <c r="BN481" s="148"/>
      <c r="BO481" s="148"/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148"/>
      <c r="CB481" s="148"/>
      <c r="CC481" s="148"/>
      <c r="CD481" s="148"/>
      <c r="CE481" s="148"/>
      <c r="CF481" s="148"/>
      <c r="CG481" s="148"/>
      <c r="CH481" s="148"/>
      <c r="CI481" s="148"/>
      <c r="CJ481" s="148"/>
      <c r="CK481" s="148"/>
      <c r="CL481" s="148"/>
      <c r="CM481" s="148"/>
      <c r="CN481" s="148"/>
      <c r="CO481" s="148"/>
      <c r="CP481" s="148"/>
      <c r="CQ481" s="148"/>
      <c r="CR481" s="148"/>
      <c r="CS481" s="148"/>
      <c r="CT481" s="148"/>
      <c r="CU481" s="148"/>
      <c r="CV481" s="148"/>
      <c r="CW481" s="148"/>
      <c r="CX481" s="148"/>
      <c r="CY481" s="148"/>
      <c r="CZ481" s="148"/>
      <c r="DA481" s="148"/>
      <c r="DB481" s="148"/>
      <c r="DC481" s="148"/>
      <c r="DD481" s="148"/>
      <c r="DE481" s="148"/>
      <c r="DF481" s="148"/>
      <c r="DG481" s="148"/>
      <c r="DH481" s="148"/>
      <c r="DI481" s="148"/>
      <c r="DJ481" s="148"/>
      <c r="DK481" s="148"/>
      <c r="DL481" s="148"/>
      <c r="DM481" s="148"/>
      <c r="DN481" s="148"/>
      <c r="DO481" s="148"/>
      <c r="DP481" s="148"/>
      <c r="DQ481" s="148"/>
      <c r="DR481" s="148"/>
      <c r="DS481" s="148"/>
      <c r="DT481" s="148"/>
      <c r="DU481" s="148"/>
      <c r="DV481" s="148"/>
      <c r="DW481" s="148"/>
      <c r="DX481" s="148"/>
      <c r="DY481" s="148"/>
      <c r="DZ481" s="148"/>
      <c r="EA481" s="148"/>
      <c r="EB481" s="148"/>
      <c r="EC481" s="148"/>
      <c r="ED481" s="148"/>
      <c r="EE481" s="148"/>
      <c r="EF481" s="148"/>
      <c r="EG481" s="148"/>
      <c r="EH481" s="148"/>
      <c r="EI481" s="148"/>
      <c r="EJ481" s="148"/>
      <c r="EK481" s="148"/>
      <c r="EL481" s="148"/>
      <c r="EM481" s="148"/>
      <c r="EN481" s="148"/>
      <c r="EO481" s="148"/>
      <c r="EP481" s="148"/>
      <c r="EQ481" s="148"/>
      <c r="ER481" s="148"/>
      <c r="ES481" s="148"/>
      <c r="ET481" s="148"/>
      <c r="EU481" s="148"/>
      <c r="EV481" s="148"/>
      <c r="EW481" s="148"/>
      <c r="EX481" s="148"/>
      <c r="EY481" s="148"/>
      <c r="EZ481" s="148"/>
      <c r="FA481" s="148"/>
      <c r="FB481" s="148"/>
      <c r="FC481" s="148"/>
      <c r="FD481" s="148"/>
      <c r="FE481" s="148"/>
      <c r="FF481" s="148"/>
      <c r="FG481" s="148"/>
      <c r="FH481" s="148"/>
      <c r="FI481" s="148"/>
      <c r="FJ481" s="148"/>
      <c r="FK481" s="148"/>
      <c r="FL481" s="148"/>
      <c r="FM481" s="148"/>
      <c r="FN481" s="148"/>
      <c r="FO481" s="148"/>
      <c r="FP481" s="148"/>
      <c r="FQ481" s="148"/>
      <c r="FR481" s="148"/>
      <c r="FS481" s="148"/>
      <c r="FT481" s="148"/>
      <c r="FU481" s="148"/>
      <c r="FV481" s="148"/>
      <c r="FW481" s="148"/>
      <c r="FX481" s="148"/>
      <c r="FY481" s="148"/>
      <c r="FZ481" s="148"/>
      <c r="GA481" s="148"/>
      <c r="GB481" s="148"/>
      <c r="GC481" s="148"/>
      <c r="GD481" s="148"/>
      <c r="GE481" s="148"/>
      <c r="GF481" s="148"/>
      <c r="GG481" s="148"/>
      <c r="GH481" s="148"/>
      <c r="GI481" s="148"/>
      <c r="GJ481" s="148"/>
      <c r="GK481" s="148"/>
      <c r="GL481" s="148"/>
      <c r="GM481" s="148"/>
      <c r="GN481" s="148"/>
      <c r="GO481" s="148"/>
      <c r="GP481" s="96"/>
    </row>
    <row r="482" spans="1:198" ht="12" customHeight="1">
      <c r="A482" s="399"/>
      <c r="B482" s="453"/>
      <c r="C482" s="456"/>
      <c r="D482" s="367"/>
      <c r="E482" s="353"/>
      <c r="F482" s="354"/>
      <c r="G482" s="355"/>
      <c r="H482" s="200"/>
      <c r="I482" s="166" t="s">
        <v>123</v>
      </c>
      <c r="J482" s="161"/>
      <c r="K482" s="161"/>
      <c r="L482" s="156"/>
      <c r="M482" s="187"/>
      <c r="N482" s="187"/>
      <c r="O482" s="187"/>
      <c r="P482" s="187"/>
      <c r="Q482" s="187"/>
      <c r="R482" s="187"/>
      <c r="S482" s="187"/>
      <c r="T482" s="187"/>
      <c r="U482" s="187"/>
      <c r="V482" s="187"/>
      <c r="W482" s="187"/>
      <c r="X482" s="356"/>
      <c r="Y482" s="40"/>
      <c r="Z482" s="148"/>
      <c r="AA482" s="148"/>
      <c r="AB482" s="148"/>
      <c r="AC482" s="148"/>
      <c r="AD482" s="148"/>
      <c r="AE482" s="148"/>
      <c r="AF482" s="148"/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  <c r="BI482" s="148"/>
      <c r="BJ482" s="148"/>
      <c r="BK482" s="148"/>
      <c r="BL482" s="148"/>
      <c r="BM482" s="148"/>
      <c r="BN482" s="148"/>
      <c r="BO482" s="148"/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148"/>
      <c r="CB482" s="148"/>
      <c r="CC482" s="148"/>
      <c r="CD482" s="148"/>
      <c r="CE482" s="148"/>
      <c r="CF482" s="148"/>
      <c r="CG482" s="148"/>
      <c r="CH482" s="148"/>
      <c r="CI482" s="148"/>
      <c r="CJ482" s="148"/>
      <c r="CK482" s="148"/>
      <c r="CL482" s="148"/>
      <c r="CM482" s="148"/>
      <c r="CN482" s="148"/>
      <c r="CO482" s="148"/>
      <c r="CP482" s="148"/>
      <c r="CQ482" s="148"/>
      <c r="CR482" s="148"/>
      <c r="CS482" s="148"/>
      <c r="CT482" s="148"/>
      <c r="CU482" s="148"/>
      <c r="CV482" s="148"/>
      <c r="CW482" s="148"/>
      <c r="CX482" s="148"/>
      <c r="CY482" s="148"/>
      <c r="CZ482" s="148"/>
      <c r="DA482" s="148"/>
      <c r="DB482" s="148"/>
      <c r="DC482" s="148"/>
      <c r="DD482" s="148"/>
      <c r="DE482" s="148"/>
      <c r="DF482" s="148"/>
      <c r="DG482" s="148"/>
      <c r="DH482" s="148"/>
      <c r="DI482" s="148"/>
      <c r="DJ482" s="148"/>
      <c r="DK482" s="148"/>
      <c r="DL482" s="148"/>
      <c r="DM482" s="148"/>
      <c r="DN482" s="148"/>
      <c r="DO482" s="148"/>
      <c r="DP482" s="148"/>
      <c r="DQ482" s="148"/>
      <c r="DR482" s="148"/>
      <c r="DS482" s="148"/>
      <c r="DT482" s="148"/>
      <c r="DU482" s="148"/>
      <c r="DV482" s="148"/>
      <c r="DW482" s="148"/>
      <c r="DX482" s="148"/>
      <c r="DY482" s="148"/>
      <c r="DZ482" s="148"/>
      <c r="EA482" s="148"/>
      <c r="EB482" s="148"/>
      <c r="EC482" s="148"/>
      <c r="ED482" s="148"/>
      <c r="EE482" s="148"/>
      <c r="EF482" s="148"/>
      <c r="EG482" s="148"/>
      <c r="EH482" s="148"/>
      <c r="EI482" s="148"/>
      <c r="EJ482" s="148"/>
      <c r="EK482" s="148"/>
      <c r="EL482" s="148"/>
      <c r="EM482" s="148"/>
      <c r="EN482" s="148"/>
      <c r="EO482" s="148"/>
      <c r="EP482" s="148"/>
      <c r="EQ482" s="148"/>
      <c r="ER482" s="148"/>
      <c r="ES482" s="148"/>
      <c r="ET482" s="148"/>
      <c r="EU482" s="148"/>
      <c r="EV482" s="148"/>
      <c r="EW482" s="148"/>
      <c r="EX482" s="148"/>
      <c r="EY482" s="148"/>
      <c r="EZ482" s="148"/>
      <c r="FA482" s="148"/>
      <c r="FB482" s="148"/>
      <c r="FC482" s="148"/>
      <c r="FD482" s="148"/>
      <c r="FE482" s="148"/>
      <c r="FF482" s="148"/>
      <c r="FG482" s="148"/>
      <c r="FH482" s="148"/>
      <c r="FI482" s="148"/>
      <c r="FJ482" s="148"/>
      <c r="FK482" s="148"/>
      <c r="FL482" s="148"/>
      <c r="FM482" s="148"/>
      <c r="FN482" s="148"/>
      <c r="FO482" s="148"/>
      <c r="FP482" s="148"/>
      <c r="FQ482" s="148"/>
      <c r="FR482" s="148"/>
      <c r="FS482" s="148"/>
      <c r="FT482" s="148"/>
      <c r="FU482" s="148"/>
      <c r="FV482" s="148"/>
      <c r="FW482" s="148"/>
      <c r="FX482" s="148"/>
      <c r="FY482" s="148"/>
      <c r="FZ482" s="148"/>
      <c r="GA482" s="148"/>
      <c r="GB482" s="148"/>
      <c r="GC482" s="148"/>
      <c r="GD482" s="148"/>
      <c r="GE482" s="148"/>
      <c r="GF482" s="148"/>
      <c r="GG482" s="148"/>
      <c r="GH482" s="148"/>
      <c r="GI482" s="148"/>
      <c r="GJ482" s="148"/>
      <c r="GK482" s="148"/>
      <c r="GL482" s="148"/>
      <c r="GM482" s="148"/>
      <c r="GN482" s="148"/>
      <c r="GO482" s="148"/>
      <c r="GP482" s="96"/>
    </row>
    <row r="483" spans="1:198" ht="12" customHeight="1">
      <c r="A483" s="400"/>
      <c r="B483" s="454"/>
      <c r="C483" s="457"/>
      <c r="D483" s="368"/>
      <c r="E483" s="353"/>
      <c r="F483" s="354"/>
      <c r="G483" s="355"/>
      <c r="H483" s="200"/>
      <c r="I483" s="160" t="s">
        <v>26</v>
      </c>
      <c r="J483" s="161"/>
      <c r="K483" s="161"/>
      <c r="L483" s="161">
        <f t="shared" ref="L483:Q483" si="151">SUM(L479:L482)</f>
        <v>0</v>
      </c>
      <c r="M483" s="161">
        <f t="shared" si="151"/>
        <v>0</v>
      </c>
      <c r="N483" s="161">
        <f t="shared" si="151"/>
        <v>8811998</v>
      </c>
      <c r="O483" s="161">
        <f t="shared" si="151"/>
        <v>0</v>
      </c>
      <c r="P483" s="161">
        <f t="shared" si="151"/>
        <v>0</v>
      </c>
      <c r="Q483" s="161">
        <f t="shared" si="151"/>
        <v>0</v>
      </c>
      <c r="R483" s="161"/>
      <c r="S483" s="161"/>
      <c r="T483" s="161"/>
      <c r="U483" s="161"/>
      <c r="V483" s="161"/>
      <c r="W483" s="161"/>
      <c r="X483" s="356"/>
      <c r="Y483" s="40"/>
      <c r="Z483" s="148"/>
      <c r="AA483" s="148"/>
      <c r="AB483" s="148"/>
      <c r="AC483" s="148"/>
      <c r="AD483" s="148"/>
      <c r="AE483" s="148"/>
      <c r="AF483" s="148"/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  <c r="BI483" s="148"/>
      <c r="BJ483" s="148"/>
      <c r="BK483" s="148"/>
      <c r="BL483" s="148"/>
      <c r="BM483" s="148"/>
      <c r="BN483" s="148"/>
      <c r="BO483" s="148"/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8"/>
      <c r="CA483" s="148"/>
      <c r="CB483" s="148"/>
      <c r="CC483" s="148"/>
      <c r="CD483" s="148"/>
      <c r="CE483" s="148"/>
      <c r="CF483" s="148"/>
      <c r="CG483" s="148"/>
      <c r="CH483" s="148"/>
      <c r="CI483" s="148"/>
      <c r="CJ483" s="148"/>
      <c r="CK483" s="148"/>
      <c r="CL483" s="148"/>
      <c r="CM483" s="148"/>
      <c r="CN483" s="148"/>
      <c r="CO483" s="148"/>
      <c r="CP483" s="148"/>
      <c r="CQ483" s="148"/>
      <c r="CR483" s="148"/>
      <c r="CS483" s="148"/>
      <c r="CT483" s="148"/>
      <c r="CU483" s="148"/>
      <c r="CV483" s="148"/>
      <c r="CW483" s="148"/>
      <c r="CX483" s="148"/>
      <c r="CY483" s="148"/>
      <c r="CZ483" s="148"/>
      <c r="DA483" s="148"/>
      <c r="DB483" s="148"/>
      <c r="DC483" s="148"/>
      <c r="DD483" s="148"/>
      <c r="DE483" s="148"/>
      <c r="DF483" s="148"/>
      <c r="DG483" s="148"/>
      <c r="DH483" s="148"/>
      <c r="DI483" s="148"/>
      <c r="DJ483" s="148"/>
      <c r="DK483" s="148"/>
      <c r="DL483" s="148"/>
      <c r="DM483" s="148"/>
      <c r="DN483" s="148"/>
      <c r="DO483" s="148"/>
      <c r="DP483" s="148"/>
      <c r="DQ483" s="148"/>
      <c r="DR483" s="148"/>
      <c r="DS483" s="148"/>
      <c r="DT483" s="148"/>
      <c r="DU483" s="148"/>
      <c r="DV483" s="148"/>
      <c r="DW483" s="148"/>
      <c r="DX483" s="148"/>
      <c r="DY483" s="148"/>
      <c r="DZ483" s="148"/>
      <c r="EA483" s="148"/>
      <c r="EB483" s="148"/>
      <c r="EC483" s="148"/>
      <c r="ED483" s="148"/>
      <c r="EE483" s="148"/>
      <c r="EF483" s="148"/>
      <c r="EG483" s="148"/>
      <c r="EH483" s="148"/>
      <c r="EI483" s="148"/>
      <c r="EJ483" s="148"/>
      <c r="EK483" s="148"/>
      <c r="EL483" s="148"/>
      <c r="EM483" s="148"/>
      <c r="EN483" s="148"/>
      <c r="EO483" s="148"/>
      <c r="EP483" s="148"/>
      <c r="EQ483" s="148"/>
      <c r="ER483" s="148"/>
      <c r="ES483" s="148"/>
      <c r="ET483" s="148"/>
      <c r="EU483" s="148"/>
      <c r="EV483" s="148"/>
      <c r="EW483" s="148"/>
      <c r="EX483" s="148"/>
      <c r="EY483" s="148"/>
      <c r="EZ483" s="148"/>
      <c r="FA483" s="148"/>
      <c r="FB483" s="148"/>
      <c r="FC483" s="148"/>
      <c r="FD483" s="148"/>
      <c r="FE483" s="148"/>
      <c r="FF483" s="148"/>
      <c r="FG483" s="148"/>
      <c r="FH483" s="148"/>
      <c r="FI483" s="148"/>
      <c r="FJ483" s="148"/>
      <c r="FK483" s="148"/>
      <c r="FL483" s="148"/>
      <c r="FM483" s="148"/>
      <c r="FN483" s="148"/>
      <c r="FO483" s="148"/>
      <c r="FP483" s="148"/>
      <c r="FQ483" s="148"/>
      <c r="FR483" s="148"/>
      <c r="FS483" s="148"/>
      <c r="FT483" s="148"/>
      <c r="FU483" s="148"/>
      <c r="FV483" s="148"/>
      <c r="FW483" s="148"/>
      <c r="FX483" s="148"/>
      <c r="FY483" s="148"/>
      <c r="FZ483" s="148"/>
      <c r="GA483" s="148"/>
      <c r="GB483" s="148"/>
      <c r="GC483" s="148"/>
      <c r="GD483" s="148"/>
      <c r="GE483" s="148"/>
      <c r="GF483" s="148"/>
      <c r="GG483" s="148"/>
      <c r="GH483" s="148"/>
      <c r="GI483" s="148"/>
      <c r="GJ483" s="148"/>
      <c r="GK483" s="148"/>
      <c r="GL483" s="148"/>
      <c r="GM483" s="148"/>
      <c r="GN483" s="148"/>
      <c r="GO483" s="148"/>
      <c r="GP483" s="96"/>
    </row>
    <row r="484" spans="1:198" ht="12" customHeight="1">
      <c r="A484" s="398">
        <v>38</v>
      </c>
      <c r="B484" s="458" t="s">
        <v>224</v>
      </c>
      <c r="C484" s="455">
        <v>2024</v>
      </c>
      <c r="D484" s="366">
        <v>2028</v>
      </c>
      <c r="E484" s="353" t="s">
        <v>265</v>
      </c>
      <c r="F484" s="354">
        <f>X484</f>
        <v>500000</v>
      </c>
      <c r="G484" s="355">
        <v>60016</v>
      </c>
      <c r="H484" s="200">
        <v>6050</v>
      </c>
      <c r="I484" s="183" t="s">
        <v>28</v>
      </c>
      <c r="J484" s="161"/>
      <c r="K484" s="161"/>
      <c r="L484" s="156"/>
      <c r="M484" s="156">
        <v>0</v>
      </c>
      <c r="N484" s="156"/>
      <c r="O484" s="156"/>
      <c r="P484" s="156">
        <v>200000</v>
      </c>
      <c r="Q484" s="156">
        <v>300000</v>
      </c>
      <c r="R484" s="187"/>
      <c r="S484" s="187"/>
      <c r="T484" s="187"/>
      <c r="U484" s="187"/>
      <c r="V484" s="187"/>
      <c r="W484" s="187"/>
      <c r="X484" s="356">
        <f>SUM(L488:W488)</f>
        <v>500000</v>
      </c>
      <c r="Y484" s="40"/>
      <c r="Z484" s="148"/>
      <c r="AA484" s="148"/>
      <c r="AB484" s="148"/>
      <c r="AC484" s="148"/>
      <c r="AD484" s="148"/>
      <c r="AE484" s="148"/>
      <c r="AF484" s="148"/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  <c r="BI484" s="148"/>
      <c r="BJ484" s="148"/>
      <c r="BK484" s="148"/>
      <c r="BL484" s="148"/>
      <c r="BM484" s="148"/>
      <c r="BN484" s="148"/>
      <c r="BO484" s="148"/>
      <c r="BP484" s="148"/>
      <c r="BQ484" s="148"/>
      <c r="BR484" s="148"/>
      <c r="BS484" s="148"/>
      <c r="BT484" s="148"/>
      <c r="BU484" s="148"/>
      <c r="BV484" s="148"/>
      <c r="BW484" s="148"/>
      <c r="BX484" s="148"/>
      <c r="BY484" s="148"/>
      <c r="BZ484" s="148"/>
      <c r="CA484" s="148"/>
      <c r="CB484" s="148"/>
      <c r="CC484" s="148"/>
      <c r="CD484" s="148"/>
      <c r="CE484" s="148"/>
      <c r="CF484" s="148"/>
      <c r="CG484" s="148"/>
      <c r="CH484" s="148"/>
      <c r="CI484" s="148"/>
      <c r="CJ484" s="148"/>
      <c r="CK484" s="148"/>
      <c r="CL484" s="148"/>
      <c r="CM484" s="148"/>
      <c r="CN484" s="148"/>
      <c r="CO484" s="148"/>
      <c r="CP484" s="148"/>
      <c r="CQ484" s="148"/>
      <c r="CR484" s="148"/>
      <c r="CS484" s="148"/>
      <c r="CT484" s="148"/>
      <c r="CU484" s="148"/>
      <c r="CV484" s="148"/>
      <c r="CW484" s="148"/>
      <c r="CX484" s="148"/>
      <c r="CY484" s="148"/>
      <c r="CZ484" s="148"/>
      <c r="DA484" s="148"/>
      <c r="DB484" s="148"/>
      <c r="DC484" s="148"/>
      <c r="DD484" s="148"/>
      <c r="DE484" s="148"/>
      <c r="DF484" s="148"/>
      <c r="DG484" s="148"/>
      <c r="DH484" s="148"/>
      <c r="DI484" s="148"/>
      <c r="DJ484" s="148"/>
      <c r="DK484" s="148"/>
      <c r="DL484" s="148"/>
      <c r="DM484" s="148"/>
      <c r="DN484" s="148"/>
      <c r="DO484" s="148"/>
      <c r="DP484" s="148"/>
      <c r="DQ484" s="148"/>
      <c r="DR484" s="148"/>
      <c r="DS484" s="148"/>
      <c r="DT484" s="148"/>
      <c r="DU484" s="148"/>
      <c r="DV484" s="148"/>
      <c r="DW484" s="148"/>
      <c r="DX484" s="148"/>
      <c r="DY484" s="148"/>
      <c r="DZ484" s="148"/>
      <c r="EA484" s="148"/>
      <c r="EB484" s="148"/>
      <c r="EC484" s="148"/>
      <c r="ED484" s="148"/>
      <c r="EE484" s="148"/>
      <c r="EF484" s="148"/>
      <c r="EG484" s="148"/>
      <c r="EH484" s="148"/>
      <c r="EI484" s="148"/>
      <c r="EJ484" s="148"/>
      <c r="EK484" s="148"/>
      <c r="EL484" s="148"/>
      <c r="EM484" s="148"/>
      <c r="EN484" s="148"/>
      <c r="EO484" s="148"/>
      <c r="EP484" s="148"/>
      <c r="EQ484" s="148"/>
      <c r="ER484" s="148"/>
      <c r="ES484" s="148"/>
      <c r="ET484" s="148"/>
      <c r="EU484" s="148"/>
      <c r="EV484" s="148"/>
      <c r="EW484" s="148"/>
      <c r="EX484" s="148"/>
      <c r="EY484" s="148"/>
      <c r="EZ484" s="148"/>
      <c r="FA484" s="148"/>
      <c r="FB484" s="148"/>
      <c r="FC484" s="148"/>
      <c r="FD484" s="148"/>
      <c r="FE484" s="148"/>
      <c r="FF484" s="148"/>
      <c r="FG484" s="148"/>
      <c r="FH484" s="148"/>
      <c r="FI484" s="148"/>
      <c r="FJ484" s="148"/>
      <c r="FK484" s="148"/>
      <c r="FL484" s="148"/>
      <c r="FM484" s="148"/>
      <c r="FN484" s="148"/>
      <c r="FO484" s="148"/>
      <c r="FP484" s="148"/>
      <c r="FQ484" s="148"/>
      <c r="FR484" s="148"/>
      <c r="FS484" s="148"/>
      <c r="FT484" s="148"/>
      <c r="FU484" s="148"/>
      <c r="FV484" s="148"/>
      <c r="FW484" s="148"/>
      <c r="FX484" s="148"/>
      <c r="FY484" s="148"/>
      <c r="FZ484" s="148"/>
      <c r="GA484" s="148"/>
      <c r="GB484" s="148"/>
      <c r="GC484" s="148"/>
      <c r="GD484" s="148"/>
      <c r="GE484" s="148"/>
      <c r="GF484" s="148"/>
      <c r="GG484" s="148"/>
      <c r="GH484" s="148"/>
      <c r="GI484" s="148"/>
      <c r="GJ484" s="148"/>
      <c r="GK484" s="148"/>
      <c r="GL484" s="148"/>
      <c r="GM484" s="148"/>
      <c r="GN484" s="148"/>
      <c r="GO484" s="148"/>
      <c r="GP484" s="96"/>
    </row>
    <row r="485" spans="1:198" ht="12" customHeight="1">
      <c r="A485" s="399"/>
      <c r="B485" s="458"/>
      <c r="C485" s="456"/>
      <c r="D485" s="367"/>
      <c r="E485" s="353"/>
      <c r="F485" s="354"/>
      <c r="G485" s="355"/>
      <c r="H485" s="200"/>
      <c r="I485" s="166" t="s">
        <v>31</v>
      </c>
      <c r="J485" s="161"/>
      <c r="K485" s="161"/>
      <c r="L485" s="187"/>
      <c r="M485" s="187"/>
      <c r="N485" s="187"/>
      <c r="O485" s="187"/>
      <c r="P485" s="187"/>
      <c r="Q485" s="187"/>
      <c r="R485" s="187"/>
      <c r="S485" s="187"/>
      <c r="T485" s="187"/>
      <c r="U485" s="187"/>
      <c r="V485" s="187"/>
      <c r="W485" s="187"/>
      <c r="X485" s="356"/>
      <c r="Y485" s="40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8"/>
      <c r="CA485" s="148"/>
      <c r="CB485" s="148"/>
      <c r="CC485" s="148"/>
      <c r="CD485" s="148"/>
      <c r="CE485" s="148"/>
      <c r="CF485" s="148"/>
      <c r="CG485" s="148"/>
      <c r="CH485" s="148"/>
      <c r="CI485" s="148"/>
      <c r="CJ485" s="148"/>
      <c r="CK485" s="148"/>
      <c r="CL485" s="148"/>
      <c r="CM485" s="148"/>
      <c r="CN485" s="148"/>
      <c r="CO485" s="148"/>
      <c r="CP485" s="148"/>
      <c r="CQ485" s="148"/>
      <c r="CR485" s="148"/>
      <c r="CS485" s="148"/>
      <c r="CT485" s="148"/>
      <c r="CU485" s="148"/>
      <c r="CV485" s="148"/>
      <c r="CW485" s="148"/>
      <c r="CX485" s="148"/>
      <c r="CY485" s="148"/>
      <c r="CZ485" s="148"/>
      <c r="DA485" s="148"/>
      <c r="DB485" s="148"/>
      <c r="DC485" s="148"/>
      <c r="DD485" s="148"/>
      <c r="DE485" s="148"/>
      <c r="DF485" s="148"/>
      <c r="DG485" s="148"/>
      <c r="DH485" s="148"/>
      <c r="DI485" s="148"/>
      <c r="DJ485" s="148"/>
      <c r="DK485" s="148"/>
      <c r="DL485" s="148"/>
      <c r="DM485" s="148"/>
      <c r="DN485" s="148"/>
      <c r="DO485" s="148"/>
      <c r="DP485" s="148"/>
      <c r="DQ485" s="148"/>
      <c r="DR485" s="148"/>
      <c r="DS485" s="148"/>
      <c r="DT485" s="148"/>
      <c r="DU485" s="148"/>
      <c r="DV485" s="148"/>
      <c r="DW485" s="148"/>
      <c r="DX485" s="148"/>
      <c r="DY485" s="148"/>
      <c r="DZ485" s="148"/>
      <c r="EA485" s="148"/>
      <c r="EB485" s="148"/>
      <c r="EC485" s="148"/>
      <c r="ED485" s="148"/>
      <c r="EE485" s="148"/>
      <c r="EF485" s="148"/>
      <c r="EG485" s="148"/>
      <c r="EH485" s="148"/>
      <c r="EI485" s="148"/>
      <c r="EJ485" s="148"/>
      <c r="EK485" s="148"/>
      <c r="EL485" s="148"/>
      <c r="EM485" s="148"/>
      <c r="EN485" s="148"/>
      <c r="EO485" s="148"/>
      <c r="EP485" s="148"/>
      <c r="EQ485" s="148"/>
      <c r="ER485" s="148"/>
      <c r="ES485" s="148"/>
      <c r="ET485" s="148"/>
      <c r="EU485" s="148"/>
      <c r="EV485" s="148"/>
      <c r="EW485" s="148"/>
      <c r="EX485" s="148"/>
      <c r="EY485" s="148"/>
      <c r="EZ485" s="148"/>
      <c r="FA485" s="148"/>
      <c r="FB485" s="148"/>
      <c r="FC485" s="148"/>
      <c r="FD485" s="148"/>
      <c r="FE485" s="148"/>
      <c r="FF485" s="148"/>
      <c r="FG485" s="148"/>
      <c r="FH485" s="148"/>
      <c r="FI485" s="148"/>
      <c r="FJ485" s="148"/>
      <c r="FK485" s="148"/>
      <c r="FL485" s="148"/>
      <c r="FM485" s="148"/>
      <c r="FN485" s="148"/>
      <c r="FO485" s="148"/>
      <c r="FP485" s="148"/>
      <c r="FQ485" s="148"/>
      <c r="FR485" s="148"/>
      <c r="FS485" s="148"/>
      <c r="FT485" s="148"/>
      <c r="FU485" s="148"/>
      <c r="FV485" s="148"/>
      <c r="FW485" s="148"/>
      <c r="FX485" s="148"/>
      <c r="FY485" s="148"/>
      <c r="FZ485" s="148"/>
      <c r="GA485" s="148"/>
      <c r="GB485" s="148"/>
      <c r="GC485" s="148"/>
      <c r="GD485" s="148"/>
      <c r="GE485" s="148"/>
      <c r="GF485" s="148"/>
      <c r="GG485" s="148"/>
      <c r="GH485" s="148"/>
      <c r="GI485" s="148"/>
      <c r="GJ485" s="148"/>
      <c r="GK485" s="148"/>
      <c r="GL485" s="148"/>
      <c r="GM485" s="148"/>
      <c r="GN485" s="148"/>
      <c r="GO485" s="148"/>
      <c r="GP485" s="96"/>
    </row>
    <row r="486" spans="1:198" ht="12" customHeight="1">
      <c r="A486" s="399"/>
      <c r="B486" s="458"/>
      <c r="C486" s="456"/>
      <c r="D486" s="367"/>
      <c r="E486" s="353"/>
      <c r="F486" s="354"/>
      <c r="G486" s="355"/>
      <c r="H486" s="200"/>
      <c r="I486" s="166" t="s">
        <v>30</v>
      </c>
      <c r="J486" s="161"/>
      <c r="K486" s="161"/>
      <c r="L486" s="187"/>
      <c r="M486" s="187"/>
      <c r="N486" s="187"/>
      <c r="O486" s="187"/>
      <c r="P486" s="187"/>
      <c r="Q486" s="187"/>
      <c r="R486" s="187"/>
      <c r="S486" s="187"/>
      <c r="T486" s="187"/>
      <c r="U486" s="187"/>
      <c r="V486" s="187"/>
      <c r="W486" s="187"/>
      <c r="X486" s="356"/>
      <c r="Y486" s="40"/>
      <c r="Z486" s="148"/>
      <c r="AA486" s="148"/>
      <c r="AB486" s="148"/>
      <c r="AC486" s="148"/>
      <c r="AD486" s="148"/>
      <c r="AE486" s="148"/>
      <c r="AF486" s="148"/>
      <c r="AG486" s="148"/>
      <c r="AH486" s="148"/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8"/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148"/>
      <c r="CA486" s="148"/>
      <c r="CB486" s="148"/>
      <c r="CC486" s="148"/>
      <c r="CD486" s="148"/>
      <c r="CE486" s="148"/>
      <c r="CF486" s="148"/>
      <c r="CG486" s="148"/>
      <c r="CH486" s="148"/>
      <c r="CI486" s="148"/>
      <c r="CJ486" s="148"/>
      <c r="CK486" s="148"/>
      <c r="CL486" s="148"/>
      <c r="CM486" s="148"/>
      <c r="CN486" s="148"/>
      <c r="CO486" s="148"/>
      <c r="CP486" s="148"/>
      <c r="CQ486" s="148"/>
      <c r="CR486" s="148"/>
      <c r="CS486" s="148"/>
      <c r="CT486" s="148"/>
      <c r="CU486" s="148"/>
      <c r="CV486" s="148"/>
      <c r="CW486" s="148"/>
      <c r="CX486" s="148"/>
      <c r="CY486" s="148"/>
      <c r="CZ486" s="148"/>
      <c r="DA486" s="148"/>
      <c r="DB486" s="148"/>
      <c r="DC486" s="148"/>
      <c r="DD486" s="148"/>
      <c r="DE486" s="148"/>
      <c r="DF486" s="148"/>
      <c r="DG486" s="148"/>
      <c r="DH486" s="148"/>
      <c r="DI486" s="148"/>
      <c r="DJ486" s="148"/>
      <c r="DK486" s="148"/>
      <c r="DL486" s="148"/>
      <c r="DM486" s="148"/>
      <c r="DN486" s="148"/>
      <c r="DO486" s="148"/>
      <c r="DP486" s="148"/>
      <c r="DQ486" s="148"/>
      <c r="DR486" s="148"/>
      <c r="DS486" s="148"/>
      <c r="DT486" s="148"/>
      <c r="DU486" s="148"/>
      <c r="DV486" s="148"/>
      <c r="DW486" s="148"/>
      <c r="DX486" s="148"/>
      <c r="DY486" s="148"/>
      <c r="DZ486" s="148"/>
      <c r="EA486" s="148"/>
      <c r="EB486" s="148"/>
      <c r="EC486" s="148"/>
      <c r="ED486" s="148"/>
      <c r="EE486" s="148"/>
      <c r="EF486" s="148"/>
      <c r="EG486" s="148"/>
      <c r="EH486" s="148"/>
      <c r="EI486" s="148"/>
      <c r="EJ486" s="148"/>
      <c r="EK486" s="148"/>
      <c r="EL486" s="148"/>
      <c r="EM486" s="148"/>
      <c r="EN486" s="148"/>
      <c r="EO486" s="148"/>
      <c r="EP486" s="148"/>
      <c r="EQ486" s="148"/>
      <c r="ER486" s="148"/>
      <c r="ES486" s="148"/>
      <c r="ET486" s="148"/>
      <c r="EU486" s="148"/>
      <c r="EV486" s="148"/>
      <c r="EW486" s="148"/>
      <c r="EX486" s="148"/>
      <c r="EY486" s="148"/>
      <c r="EZ486" s="148"/>
      <c r="FA486" s="148"/>
      <c r="FB486" s="148"/>
      <c r="FC486" s="148"/>
      <c r="FD486" s="148"/>
      <c r="FE486" s="148"/>
      <c r="FF486" s="148"/>
      <c r="FG486" s="148"/>
      <c r="FH486" s="148"/>
      <c r="FI486" s="148"/>
      <c r="FJ486" s="148"/>
      <c r="FK486" s="148"/>
      <c r="FL486" s="148"/>
      <c r="FM486" s="148"/>
      <c r="FN486" s="148"/>
      <c r="FO486" s="148"/>
      <c r="FP486" s="148"/>
      <c r="FQ486" s="148"/>
      <c r="FR486" s="148"/>
      <c r="FS486" s="148"/>
      <c r="FT486" s="148"/>
      <c r="FU486" s="148"/>
      <c r="FV486" s="148"/>
      <c r="FW486" s="148"/>
      <c r="FX486" s="148"/>
      <c r="FY486" s="148"/>
      <c r="FZ486" s="148"/>
      <c r="GA486" s="148"/>
      <c r="GB486" s="148"/>
      <c r="GC486" s="148"/>
      <c r="GD486" s="148"/>
      <c r="GE486" s="148"/>
      <c r="GF486" s="148"/>
      <c r="GG486" s="148"/>
      <c r="GH486" s="148"/>
      <c r="GI486" s="148"/>
      <c r="GJ486" s="148"/>
      <c r="GK486" s="148"/>
      <c r="GL486" s="148"/>
      <c r="GM486" s="148"/>
      <c r="GN486" s="148"/>
      <c r="GO486" s="148"/>
      <c r="GP486" s="96"/>
    </row>
    <row r="487" spans="1:198" ht="12" customHeight="1">
      <c r="A487" s="399"/>
      <c r="B487" s="458"/>
      <c r="C487" s="456"/>
      <c r="D487" s="367"/>
      <c r="E487" s="353"/>
      <c r="F487" s="354"/>
      <c r="G487" s="355"/>
      <c r="H487" s="200"/>
      <c r="I487" s="166" t="s">
        <v>123</v>
      </c>
      <c r="J487" s="161"/>
      <c r="K487" s="161"/>
      <c r="L487" s="15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356"/>
      <c r="Y487" s="40"/>
      <c r="Z487" s="148"/>
      <c r="AA487" s="148"/>
      <c r="AB487" s="148"/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8"/>
      <c r="BP487" s="148"/>
      <c r="BQ487" s="148"/>
      <c r="BR487" s="148"/>
      <c r="BS487" s="148"/>
      <c r="BT487" s="148"/>
      <c r="BU487" s="148"/>
      <c r="BV487" s="148"/>
      <c r="BW487" s="148"/>
      <c r="BX487" s="148"/>
      <c r="BY487" s="148"/>
      <c r="BZ487" s="148"/>
      <c r="CA487" s="148"/>
      <c r="CB487" s="148"/>
      <c r="CC487" s="148"/>
      <c r="CD487" s="148"/>
      <c r="CE487" s="148"/>
      <c r="CF487" s="148"/>
      <c r="CG487" s="148"/>
      <c r="CH487" s="148"/>
      <c r="CI487" s="148"/>
      <c r="CJ487" s="148"/>
      <c r="CK487" s="148"/>
      <c r="CL487" s="148"/>
      <c r="CM487" s="148"/>
      <c r="CN487" s="148"/>
      <c r="CO487" s="148"/>
      <c r="CP487" s="148"/>
      <c r="CQ487" s="148"/>
      <c r="CR487" s="148"/>
      <c r="CS487" s="148"/>
      <c r="CT487" s="148"/>
      <c r="CU487" s="148"/>
      <c r="CV487" s="148"/>
      <c r="CW487" s="148"/>
      <c r="CX487" s="148"/>
      <c r="CY487" s="148"/>
      <c r="CZ487" s="148"/>
      <c r="DA487" s="148"/>
      <c r="DB487" s="148"/>
      <c r="DC487" s="148"/>
      <c r="DD487" s="148"/>
      <c r="DE487" s="148"/>
      <c r="DF487" s="148"/>
      <c r="DG487" s="148"/>
      <c r="DH487" s="148"/>
      <c r="DI487" s="148"/>
      <c r="DJ487" s="148"/>
      <c r="DK487" s="148"/>
      <c r="DL487" s="148"/>
      <c r="DM487" s="148"/>
      <c r="DN487" s="148"/>
      <c r="DO487" s="148"/>
      <c r="DP487" s="148"/>
      <c r="DQ487" s="148"/>
      <c r="DR487" s="148"/>
      <c r="DS487" s="148"/>
      <c r="DT487" s="148"/>
      <c r="DU487" s="148"/>
      <c r="DV487" s="148"/>
      <c r="DW487" s="148"/>
      <c r="DX487" s="148"/>
      <c r="DY487" s="148"/>
      <c r="DZ487" s="148"/>
      <c r="EA487" s="148"/>
      <c r="EB487" s="148"/>
      <c r="EC487" s="148"/>
      <c r="ED487" s="148"/>
      <c r="EE487" s="148"/>
      <c r="EF487" s="148"/>
      <c r="EG487" s="148"/>
      <c r="EH487" s="148"/>
      <c r="EI487" s="148"/>
      <c r="EJ487" s="148"/>
      <c r="EK487" s="148"/>
      <c r="EL487" s="148"/>
      <c r="EM487" s="148"/>
      <c r="EN487" s="148"/>
      <c r="EO487" s="148"/>
      <c r="EP487" s="148"/>
      <c r="EQ487" s="148"/>
      <c r="ER487" s="148"/>
      <c r="ES487" s="148"/>
      <c r="ET487" s="148"/>
      <c r="EU487" s="148"/>
      <c r="EV487" s="148"/>
      <c r="EW487" s="148"/>
      <c r="EX487" s="148"/>
      <c r="EY487" s="148"/>
      <c r="EZ487" s="148"/>
      <c r="FA487" s="148"/>
      <c r="FB487" s="148"/>
      <c r="FC487" s="148"/>
      <c r="FD487" s="148"/>
      <c r="FE487" s="148"/>
      <c r="FF487" s="148"/>
      <c r="FG487" s="148"/>
      <c r="FH487" s="148"/>
      <c r="FI487" s="148"/>
      <c r="FJ487" s="148"/>
      <c r="FK487" s="148"/>
      <c r="FL487" s="148"/>
      <c r="FM487" s="148"/>
      <c r="FN487" s="148"/>
      <c r="FO487" s="148"/>
      <c r="FP487" s="148"/>
      <c r="FQ487" s="148"/>
      <c r="FR487" s="148"/>
      <c r="FS487" s="148"/>
      <c r="FT487" s="148"/>
      <c r="FU487" s="148"/>
      <c r="FV487" s="148"/>
      <c r="FW487" s="148"/>
      <c r="FX487" s="148"/>
      <c r="FY487" s="148"/>
      <c r="FZ487" s="148"/>
      <c r="GA487" s="148"/>
      <c r="GB487" s="148"/>
      <c r="GC487" s="148"/>
      <c r="GD487" s="148"/>
      <c r="GE487" s="148"/>
      <c r="GF487" s="148"/>
      <c r="GG487" s="148"/>
      <c r="GH487" s="148"/>
      <c r="GI487" s="148"/>
      <c r="GJ487" s="148"/>
      <c r="GK487" s="148"/>
      <c r="GL487" s="148"/>
      <c r="GM487" s="148"/>
      <c r="GN487" s="148"/>
      <c r="GO487" s="148"/>
      <c r="GP487" s="96"/>
    </row>
    <row r="488" spans="1:198" ht="12" customHeight="1">
      <c r="A488" s="400"/>
      <c r="B488" s="459"/>
      <c r="C488" s="457"/>
      <c r="D488" s="368"/>
      <c r="E488" s="353"/>
      <c r="F488" s="354"/>
      <c r="G488" s="355"/>
      <c r="H488" s="200"/>
      <c r="I488" s="160" t="s">
        <v>26</v>
      </c>
      <c r="J488" s="161"/>
      <c r="K488" s="161"/>
      <c r="L488" s="161">
        <f t="shared" ref="L488:W488" si="152">SUM(L484:L487)</f>
        <v>0</v>
      </c>
      <c r="M488" s="161">
        <f t="shared" si="152"/>
        <v>0</v>
      </c>
      <c r="N488" s="161">
        <f t="shared" si="152"/>
        <v>0</v>
      </c>
      <c r="O488" s="161">
        <f t="shared" si="152"/>
        <v>0</v>
      </c>
      <c r="P488" s="161">
        <f t="shared" si="152"/>
        <v>200000</v>
      </c>
      <c r="Q488" s="161">
        <f t="shared" si="152"/>
        <v>300000</v>
      </c>
      <c r="R488" s="161">
        <f t="shared" si="152"/>
        <v>0</v>
      </c>
      <c r="S488" s="161">
        <f t="shared" si="152"/>
        <v>0</v>
      </c>
      <c r="T488" s="161">
        <f t="shared" si="152"/>
        <v>0</v>
      </c>
      <c r="U488" s="161">
        <f t="shared" si="152"/>
        <v>0</v>
      </c>
      <c r="V488" s="161">
        <f t="shared" si="152"/>
        <v>0</v>
      </c>
      <c r="W488" s="161">
        <f t="shared" si="152"/>
        <v>0</v>
      </c>
      <c r="X488" s="356"/>
      <c r="Y488" s="40"/>
      <c r="Z488" s="148"/>
      <c r="AA488" s="148"/>
      <c r="AB488" s="148"/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8"/>
      <c r="BP488" s="148"/>
      <c r="BQ488" s="148"/>
      <c r="BR488" s="148"/>
      <c r="BS488" s="148"/>
      <c r="BT488" s="148"/>
      <c r="BU488" s="148"/>
      <c r="BV488" s="148"/>
      <c r="BW488" s="148"/>
      <c r="BX488" s="148"/>
      <c r="BY488" s="148"/>
      <c r="BZ488" s="148"/>
      <c r="CA488" s="148"/>
      <c r="CB488" s="148"/>
      <c r="CC488" s="148"/>
      <c r="CD488" s="148"/>
      <c r="CE488" s="148"/>
      <c r="CF488" s="148"/>
      <c r="CG488" s="148"/>
      <c r="CH488" s="148"/>
      <c r="CI488" s="148"/>
      <c r="CJ488" s="148"/>
      <c r="CK488" s="148"/>
      <c r="CL488" s="148"/>
      <c r="CM488" s="148"/>
      <c r="CN488" s="148"/>
      <c r="CO488" s="148"/>
      <c r="CP488" s="148"/>
      <c r="CQ488" s="148"/>
      <c r="CR488" s="148"/>
      <c r="CS488" s="148"/>
      <c r="CT488" s="148"/>
      <c r="CU488" s="148"/>
      <c r="CV488" s="148"/>
      <c r="CW488" s="148"/>
      <c r="CX488" s="148"/>
      <c r="CY488" s="148"/>
      <c r="CZ488" s="148"/>
      <c r="DA488" s="148"/>
      <c r="DB488" s="148"/>
      <c r="DC488" s="148"/>
      <c r="DD488" s="148"/>
      <c r="DE488" s="148"/>
      <c r="DF488" s="148"/>
      <c r="DG488" s="148"/>
      <c r="DH488" s="148"/>
      <c r="DI488" s="148"/>
      <c r="DJ488" s="148"/>
      <c r="DK488" s="148"/>
      <c r="DL488" s="148"/>
      <c r="DM488" s="148"/>
      <c r="DN488" s="148"/>
      <c r="DO488" s="148"/>
      <c r="DP488" s="148"/>
      <c r="DQ488" s="148"/>
      <c r="DR488" s="148"/>
      <c r="DS488" s="148"/>
      <c r="DT488" s="148"/>
      <c r="DU488" s="148"/>
      <c r="DV488" s="148"/>
      <c r="DW488" s="148"/>
      <c r="DX488" s="148"/>
      <c r="DY488" s="148"/>
      <c r="DZ488" s="148"/>
      <c r="EA488" s="148"/>
      <c r="EB488" s="148"/>
      <c r="EC488" s="148"/>
      <c r="ED488" s="148"/>
      <c r="EE488" s="148"/>
      <c r="EF488" s="148"/>
      <c r="EG488" s="148"/>
      <c r="EH488" s="148"/>
      <c r="EI488" s="148"/>
      <c r="EJ488" s="148"/>
      <c r="EK488" s="148"/>
      <c r="EL488" s="148"/>
      <c r="EM488" s="148"/>
      <c r="EN488" s="148"/>
      <c r="EO488" s="148"/>
      <c r="EP488" s="148"/>
      <c r="EQ488" s="148"/>
      <c r="ER488" s="148"/>
      <c r="ES488" s="148"/>
      <c r="ET488" s="148"/>
      <c r="EU488" s="148"/>
      <c r="EV488" s="148"/>
      <c r="EW488" s="148"/>
      <c r="EX488" s="148"/>
      <c r="EY488" s="148"/>
      <c r="EZ488" s="148"/>
      <c r="FA488" s="148"/>
      <c r="FB488" s="148"/>
      <c r="FC488" s="148"/>
      <c r="FD488" s="148"/>
      <c r="FE488" s="148"/>
      <c r="FF488" s="148"/>
      <c r="FG488" s="148"/>
      <c r="FH488" s="148"/>
      <c r="FI488" s="148"/>
      <c r="FJ488" s="148"/>
      <c r="FK488" s="148"/>
      <c r="FL488" s="148"/>
      <c r="FM488" s="148"/>
      <c r="FN488" s="148"/>
      <c r="FO488" s="148"/>
      <c r="FP488" s="148"/>
      <c r="FQ488" s="148"/>
      <c r="FR488" s="148"/>
      <c r="FS488" s="148"/>
      <c r="FT488" s="148"/>
      <c r="FU488" s="148"/>
      <c r="FV488" s="148"/>
      <c r="FW488" s="148"/>
      <c r="FX488" s="148"/>
      <c r="FY488" s="148"/>
      <c r="FZ488" s="148"/>
      <c r="GA488" s="148"/>
      <c r="GB488" s="148"/>
      <c r="GC488" s="148"/>
      <c r="GD488" s="148"/>
      <c r="GE488" s="148"/>
      <c r="GF488" s="148"/>
      <c r="GG488" s="148"/>
      <c r="GH488" s="148"/>
      <c r="GI488" s="148"/>
      <c r="GJ488" s="148"/>
      <c r="GK488" s="148"/>
      <c r="GL488" s="148"/>
      <c r="GM488" s="148"/>
      <c r="GN488" s="148"/>
      <c r="GO488" s="148"/>
      <c r="GP488" s="96"/>
    </row>
    <row r="489" spans="1:198" ht="13.5" hidden="1" customHeight="1">
      <c r="A489" s="393">
        <v>28</v>
      </c>
      <c r="B489" s="465" t="s">
        <v>225</v>
      </c>
      <c r="C489" s="402">
        <v>2024</v>
      </c>
      <c r="D489" s="572">
        <v>2030</v>
      </c>
      <c r="E489" s="381" t="s">
        <v>27</v>
      </c>
      <c r="F489" s="354">
        <f>X489</f>
        <v>0</v>
      </c>
      <c r="G489" s="386">
        <v>60014</v>
      </c>
      <c r="H489" s="200">
        <v>6050</v>
      </c>
      <c r="I489" s="183" t="s">
        <v>28</v>
      </c>
      <c r="J489" s="161"/>
      <c r="K489" s="161"/>
      <c r="L489" s="156"/>
      <c r="M489" s="164"/>
      <c r="P489" s="276"/>
      <c r="Q489" s="276"/>
      <c r="R489" s="187"/>
      <c r="S489" s="187"/>
      <c r="T489" s="187"/>
      <c r="U489" s="187"/>
      <c r="V489" s="187"/>
      <c r="W489" s="187"/>
      <c r="X489" s="356">
        <f>SUM(L493:W493)</f>
        <v>0</v>
      </c>
      <c r="Y489" s="40"/>
      <c r="Z489" s="148"/>
      <c r="AA489" s="148"/>
      <c r="AB489" s="148"/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8"/>
      <c r="BP489" s="148"/>
      <c r="BQ489" s="148"/>
      <c r="BR489" s="148"/>
      <c r="BS489" s="148"/>
      <c r="BT489" s="148"/>
      <c r="BU489" s="148"/>
      <c r="BV489" s="148"/>
      <c r="BW489" s="148"/>
      <c r="BX489" s="148"/>
      <c r="BY489" s="148"/>
      <c r="BZ489" s="148"/>
      <c r="CA489" s="148"/>
      <c r="CB489" s="148"/>
      <c r="CC489" s="148"/>
      <c r="CD489" s="148"/>
      <c r="CE489" s="148"/>
      <c r="CF489" s="148"/>
      <c r="CG489" s="148"/>
      <c r="CH489" s="148"/>
      <c r="CI489" s="148"/>
      <c r="CJ489" s="148"/>
      <c r="CK489" s="148"/>
      <c r="CL489" s="148"/>
      <c r="CM489" s="148"/>
      <c r="CN489" s="148"/>
      <c r="CO489" s="148"/>
      <c r="CP489" s="148"/>
      <c r="CQ489" s="148"/>
      <c r="CR489" s="148"/>
      <c r="CS489" s="148"/>
      <c r="CT489" s="148"/>
      <c r="CU489" s="148"/>
      <c r="CV489" s="148"/>
      <c r="CW489" s="148"/>
      <c r="CX489" s="148"/>
      <c r="CY489" s="148"/>
      <c r="CZ489" s="148"/>
      <c r="DA489" s="148"/>
      <c r="DB489" s="148"/>
      <c r="DC489" s="148"/>
      <c r="DD489" s="148"/>
      <c r="DE489" s="148"/>
      <c r="DF489" s="148"/>
      <c r="DG489" s="148"/>
      <c r="DH489" s="148"/>
      <c r="DI489" s="148"/>
      <c r="DJ489" s="148"/>
      <c r="DK489" s="148"/>
      <c r="DL489" s="148"/>
      <c r="DM489" s="148"/>
      <c r="DN489" s="148"/>
      <c r="DO489" s="148"/>
      <c r="DP489" s="148"/>
      <c r="DQ489" s="148"/>
      <c r="DR489" s="148"/>
      <c r="DS489" s="148"/>
      <c r="DT489" s="148"/>
      <c r="DU489" s="148"/>
      <c r="DV489" s="148"/>
      <c r="DW489" s="148"/>
      <c r="DX489" s="148"/>
      <c r="DY489" s="148"/>
      <c r="DZ489" s="148"/>
      <c r="EA489" s="148"/>
      <c r="EB489" s="148"/>
      <c r="EC489" s="148"/>
      <c r="ED489" s="148"/>
      <c r="EE489" s="148"/>
      <c r="EF489" s="148"/>
      <c r="EG489" s="148"/>
      <c r="EH489" s="148"/>
      <c r="EI489" s="148"/>
      <c r="EJ489" s="148"/>
      <c r="EK489" s="148"/>
      <c r="EL489" s="148"/>
      <c r="EM489" s="148"/>
      <c r="EN489" s="148"/>
      <c r="EO489" s="148"/>
      <c r="EP489" s="148"/>
      <c r="EQ489" s="148"/>
      <c r="ER489" s="148"/>
      <c r="ES489" s="148"/>
      <c r="ET489" s="148"/>
      <c r="EU489" s="148"/>
      <c r="EV489" s="148"/>
      <c r="EW489" s="148"/>
      <c r="EX489" s="148"/>
      <c r="EY489" s="148"/>
      <c r="EZ489" s="148"/>
      <c r="FA489" s="148"/>
      <c r="FB489" s="148"/>
      <c r="FC489" s="148"/>
      <c r="FD489" s="148"/>
      <c r="FE489" s="148"/>
      <c r="FF489" s="148"/>
      <c r="FG489" s="148"/>
      <c r="FH489" s="148"/>
      <c r="FI489" s="148"/>
      <c r="FJ489" s="148"/>
      <c r="FK489" s="148"/>
      <c r="FL489" s="148"/>
      <c r="FM489" s="148"/>
      <c r="FN489" s="148"/>
      <c r="FO489" s="148"/>
      <c r="FP489" s="148"/>
      <c r="FQ489" s="148"/>
      <c r="FR489" s="148"/>
      <c r="FS489" s="148"/>
      <c r="FT489" s="148"/>
      <c r="FU489" s="148"/>
      <c r="FV489" s="148"/>
      <c r="FW489" s="148"/>
      <c r="FX489" s="148"/>
      <c r="FY489" s="148"/>
      <c r="FZ489" s="148"/>
      <c r="GA489" s="148"/>
      <c r="GB489" s="148"/>
      <c r="GC489" s="148"/>
      <c r="GD489" s="148"/>
      <c r="GE489" s="148"/>
      <c r="GF489" s="148"/>
      <c r="GG489" s="148"/>
      <c r="GH489" s="148"/>
      <c r="GI489" s="148"/>
      <c r="GJ489" s="148"/>
      <c r="GK489" s="148"/>
      <c r="GL489" s="148"/>
      <c r="GM489" s="148"/>
      <c r="GN489" s="148"/>
      <c r="GO489" s="148"/>
      <c r="GP489" s="96"/>
    </row>
    <row r="490" spans="1:198" ht="12" hidden="1" customHeight="1">
      <c r="A490" s="394"/>
      <c r="B490" s="465"/>
      <c r="C490" s="403"/>
      <c r="D490" s="573"/>
      <c r="E490" s="381"/>
      <c r="F490" s="354"/>
      <c r="G490" s="386"/>
      <c r="H490" s="200"/>
      <c r="I490" s="166" t="s">
        <v>31</v>
      </c>
      <c r="J490" s="161"/>
      <c r="K490" s="161"/>
      <c r="L490" s="187"/>
      <c r="M490" s="278"/>
      <c r="N490" s="278"/>
      <c r="O490" s="187"/>
      <c r="P490" s="277"/>
      <c r="Q490" s="277"/>
      <c r="R490" s="187"/>
      <c r="S490" s="187"/>
      <c r="T490" s="187"/>
      <c r="U490" s="187"/>
      <c r="V490" s="187"/>
      <c r="W490" s="187"/>
      <c r="X490" s="356"/>
      <c r="Y490" s="40"/>
      <c r="Z490" s="148"/>
      <c r="AA490" s="148"/>
      <c r="AB490" s="148"/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8"/>
      <c r="BP490" s="148"/>
      <c r="BQ490" s="148"/>
      <c r="BR490" s="148"/>
      <c r="BS490" s="148"/>
      <c r="BT490" s="148"/>
      <c r="BU490" s="148"/>
      <c r="BV490" s="148"/>
      <c r="BW490" s="148"/>
      <c r="BX490" s="148"/>
      <c r="BY490" s="148"/>
      <c r="BZ490" s="148"/>
      <c r="CA490" s="148"/>
      <c r="CB490" s="148"/>
      <c r="CC490" s="148"/>
      <c r="CD490" s="148"/>
      <c r="CE490" s="148"/>
      <c r="CF490" s="148"/>
      <c r="CG490" s="148"/>
      <c r="CH490" s="148"/>
      <c r="CI490" s="148"/>
      <c r="CJ490" s="148"/>
      <c r="CK490" s="148"/>
      <c r="CL490" s="148"/>
      <c r="CM490" s="148"/>
      <c r="CN490" s="148"/>
      <c r="CO490" s="148"/>
      <c r="CP490" s="148"/>
      <c r="CQ490" s="148"/>
      <c r="CR490" s="148"/>
      <c r="CS490" s="148"/>
      <c r="CT490" s="148"/>
      <c r="CU490" s="148"/>
      <c r="CV490" s="148"/>
      <c r="CW490" s="148"/>
      <c r="CX490" s="148"/>
      <c r="CY490" s="148"/>
      <c r="CZ490" s="148"/>
      <c r="DA490" s="148"/>
      <c r="DB490" s="148"/>
      <c r="DC490" s="148"/>
      <c r="DD490" s="148"/>
      <c r="DE490" s="148"/>
      <c r="DF490" s="148"/>
      <c r="DG490" s="148"/>
      <c r="DH490" s="148"/>
      <c r="DI490" s="148"/>
      <c r="DJ490" s="148"/>
      <c r="DK490" s="148"/>
      <c r="DL490" s="148"/>
      <c r="DM490" s="148"/>
      <c r="DN490" s="148"/>
      <c r="DO490" s="148"/>
      <c r="DP490" s="148"/>
      <c r="DQ490" s="148"/>
      <c r="DR490" s="148"/>
      <c r="DS490" s="148"/>
      <c r="DT490" s="148"/>
      <c r="DU490" s="148"/>
      <c r="DV490" s="148"/>
      <c r="DW490" s="148"/>
      <c r="DX490" s="148"/>
      <c r="DY490" s="148"/>
      <c r="DZ490" s="148"/>
      <c r="EA490" s="148"/>
      <c r="EB490" s="148"/>
      <c r="EC490" s="148"/>
      <c r="ED490" s="148"/>
      <c r="EE490" s="148"/>
      <c r="EF490" s="148"/>
      <c r="EG490" s="148"/>
      <c r="EH490" s="148"/>
      <c r="EI490" s="148"/>
      <c r="EJ490" s="148"/>
      <c r="EK490" s="148"/>
      <c r="EL490" s="148"/>
      <c r="EM490" s="148"/>
      <c r="EN490" s="148"/>
      <c r="EO490" s="148"/>
      <c r="EP490" s="148"/>
      <c r="EQ490" s="148"/>
      <c r="ER490" s="148"/>
      <c r="ES490" s="148"/>
      <c r="ET490" s="148"/>
      <c r="EU490" s="148"/>
      <c r="EV490" s="148"/>
      <c r="EW490" s="148"/>
      <c r="EX490" s="148"/>
      <c r="EY490" s="148"/>
      <c r="EZ490" s="148"/>
      <c r="FA490" s="148"/>
      <c r="FB490" s="148"/>
      <c r="FC490" s="148"/>
      <c r="FD490" s="148"/>
      <c r="FE490" s="148"/>
      <c r="FF490" s="148"/>
      <c r="FG490" s="148"/>
      <c r="FH490" s="148"/>
      <c r="FI490" s="148"/>
      <c r="FJ490" s="148"/>
      <c r="FK490" s="148"/>
      <c r="FL490" s="148"/>
      <c r="FM490" s="148"/>
      <c r="FN490" s="148"/>
      <c r="FO490" s="148"/>
      <c r="FP490" s="148"/>
      <c r="FQ490" s="148"/>
      <c r="FR490" s="148"/>
      <c r="FS490" s="148"/>
      <c r="FT490" s="148"/>
      <c r="FU490" s="148"/>
      <c r="FV490" s="148"/>
      <c r="FW490" s="148"/>
      <c r="FX490" s="148"/>
      <c r="FY490" s="148"/>
      <c r="FZ490" s="148"/>
      <c r="GA490" s="148"/>
      <c r="GB490" s="148"/>
      <c r="GC490" s="148"/>
      <c r="GD490" s="148"/>
      <c r="GE490" s="148"/>
      <c r="GF490" s="148"/>
      <c r="GG490" s="148"/>
      <c r="GH490" s="148"/>
      <c r="GI490" s="148"/>
      <c r="GJ490" s="148"/>
      <c r="GK490" s="148"/>
      <c r="GL490" s="148"/>
      <c r="GM490" s="148"/>
      <c r="GN490" s="148"/>
      <c r="GO490" s="148"/>
      <c r="GP490" s="96"/>
    </row>
    <row r="491" spans="1:198" ht="12" hidden="1" customHeight="1">
      <c r="A491" s="394"/>
      <c r="B491" s="465"/>
      <c r="C491" s="403"/>
      <c r="D491" s="573"/>
      <c r="E491" s="381"/>
      <c r="F491" s="354"/>
      <c r="G491" s="386"/>
      <c r="H491" s="200"/>
      <c r="I491" s="166" t="s">
        <v>30</v>
      </c>
      <c r="J491" s="161"/>
      <c r="K491" s="161"/>
      <c r="L491" s="187"/>
      <c r="M491" s="242"/>
      <c r="N491" s="242"/>
      <c r="O491" s="187"/>
      <c r="P491" s="187"/>
      <c r="Q491" s="187"/>
      <c r="R491" s="187"/>
      <c r="S491" s="187"/>
      <c r="T491" s="187"/>
      <c r="U491" s="187"/>
      <c r="V491" s="187"/>
      <c r="W491" s="187"/>
      <c r="X491" s="356"/>
      <c r="Y491" s="40"/>
      <c r="Z491" s="148"/>
      <c r="AA491" s="148"/>
      <c r="AB491" s="148"/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8"/>
      <c r="BP491" s="148"/>
      <c r="BQ491" s="148"/>
      <c r="BR491" s="148"/>
      <c r="BS491" s="148"/>
      <c r="BT491" s="148"/>
      <c r="BU491" s="148"/>
      <c r="BV491" s="148"/>
      <c r="BW491" s="148"/>
      <c r="BX491" s="148"/>
      <c r="BY491" s="148"/>
      <c r="BZ491" s="148"/>
      <c r="CA491" s="148"/>
      <c r="CB491" s="148"/>
      <c r="CC491" s="148"/>
      <c r="CD491" s="148"/>
      <c r="CE491" s="148"/>
      <c r="CF491" s="148"/>
      <c r="CG491" s="148"/>
      <c r="CH491" s="148"/>
      <c r="CI491" s="148"/>
      <c r="CJ491" s="148"/>
      <c r="CK491" s="148"/>
      <c r="CL491" s="148"/>
      <c r="CM491" s="148"/>
      <c r="CN491" s="148"/>
      <c r="CO491" s="148"/>
      <c r="CP491" s="148"/>
      <c r="CQ491" s="148"/>
      <c r="CR491" s="148"/>
      <c r="CS491" s="148"/>
      <c r="CT491" s="148"/>
      <c r="CU491" s="148"/>
      <c r="CV491" s="148"/>
      <c r="CW491" s="148"/>
      <c r="CX491" s="148"/>
      <c r="CY491" s="148"/>
      <c r="CZ491" s="148"/>
      <c r="DA491" s="148"/>
      <c r="DB491" s="148"/>
      <c r="DC491" s="148"/>
      <c r="DD491" s="148"/>
      <c r="DE491" s="148"/>
      <c r="DF491" s="148"/>
      <c r="DG491" s="148"/>
      <c r="DH491" s="148"/>
      <c r="DI491" s="148"/>
      <c r="DJ491" s="148"/>
      <c r="DK491" s="148"/>
      <c r="DL491" s="148"/>
      <c r="DM491" s="148"/>
      <c r="DN491" s="148"/>
      <c r="DO491" s="148"/>
      <c r="DP491" s="148"/>
      <c r="DQ491" s="148"/>
      <c r="DR491" s="148"/>
      <c r="DS491" s="148"/>
      <c r="DT491" s="148"/>
      <c r="DU491" s="148"/>
      <c r="DV491" s="148"/>
      <c r="DW491" s="148"/>
      <c r="DX491" s="148"/>
      <c r="DY491" s="148"/>
      <c r="DZ491" s="148"/>
      <c r="EA491" s="148"/>
      <c r="EB491" s="148"/>
      <c r="EC491" s="148"/>
      <c r="ED491" s="148"/>
      <c r="EE491" s="148"/>
      <c r="EF491" s="148"/>
      <c r="EG491" s="148"/>
      <c r="EH491" s="148"/>
      <c r="EI491" s="148"/>
      <c r="EJ491" s="148"/>
      <c r="EK491" s="148"/>
      <c r="EL491" s="148"/>
      <c r="EM491" s="148"/>
      <c r="EN491" s="148"/>
      <c r="EO491" s="148"/>
      <c r="EP491" s="148"/>
      <c r="EQ491" s="148"/>
      <c r="ER491" s="148"/>
      <c r="ES491" s="148"/>
      <c r="ET491" s="148"/>
      <c r="EU491" s="148"/>
      <c r="EV491" s="148"/>
      <c r="EW491" s="148"/>
      <c r="EX491" s="148"/>
      <c r="EY491" s="148"/>
      <c r="EZ491" s="148"/>
      <c r="FA491" s="148"/>
      <c r="FB491" s="148"/>
      <c r="FC491" s="148"/>
      <c r="FD491" s="148"/>
      <c r="FE491" s="148"/>
      <c r="FF491" s="148"/>
      <c r="FG491" s="148"/>
      <c r="FH491" s="148"/>
      <c r="FI491" s="148"/>
      <c r="FJ491" s="148"/>
      <c r="FK491" s="148"/>
      <c r="FL491" s="148"/>
      <c r="FM491" s="148"/>
      <c r="FN491" s="148"/>
      <c r="FO491" s="148"/>
      <c r="FP491" s="148"/>
      <c r="FQ491" s="148"/>
      <c r="FR491" s="148"/>
      <c r="FS491" s="148"/>
      <c r="FT491" s="148"/>
      <c r="FU491" s="148"/>
      <c r="FV491" s="148"/>
      <c r="FW491" s="148"/>
      <c r="FX491" s="148"/>
      <c r="FY491" s="148"/>
      <c r="FZ491" s="148"/>
      <c r="GA491" s="148"/>
      <c r="GB491" s="148"/>
      <c r="GC491" s="148"/>
      <c r="GD491" s="148"/>
      <c r="GE491" s="148"/>
      <c r="GF491" s="148"/>
      <c r="GG491" s="148"/>
      <c r="GH491" s="148"/>
      <c r="GI491" s="148"/>
      <c r="GJ491" s="148"/>
      <c r="GK491" s="148"/>
      <c r="GL491" s="148"/>
      <c r="GM491" s="148"/>
      <c r="GN491" s="148"/>
      <c r="GO491" s="148"/>
      <c r="GP491" s="96"/>
    </row>
    <row r="492" spans="1:198" ht="12" hidden="1" customHeight="1">
      <c r="A492" s="394"/>
      <c r="B492" s="465"/>
      <c r="C492" s="403"/>
      <c r="D492" s="573"/>
      <c r="E492" s="381"/>
      <c r="F492" s="354"/>
      <c r="G492" s="386"/>
      <c r="H492" s="200"/>
      <c r="I492" s="166" t="s">
        <v>123</v>
      </c>
      <c r="J492" s="161"/>
      <c r="K492" s="161"/>
      <c r="L492" s="15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356"/>
      <c r="Y492" s="40"/>
      <c r="Z492" s="148"/>
      <c r="AA492" s="148"/>
      <c r="AB492" s="148"/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8"/>
      <c r="BP492" s="148"/>
      <c r="BQ492" s="148"/>
      <c r="BR492" s="148"/>
      <c r="BS492" s="148"/>
      <c r="BT492" s="148"/>
      <c r="BU492" s="148"/>
      <c r="BV492" s="148"/>
      <c r="BW492" s="148"/>
      <c r="BX492" s="148"/>
      <c r="BY492" s="148"/>
      <c r="BZ492" s="148"/>
      <c r="CA492" s="148"/>
      <c r="CB492" s="148"/>
      <c r="CC492" s="148"/>
      <c r="CD492" s="148"/>
      <c r="CE492" s="148"/>
      <c r="CF492" s="148"/>
      <c r="CG492" s="148"/>
      <c r="CH492" s="148"/>
      <c r="CI492" s="148"/>
      <c r="CJ492" s="148"/>
      <c r="CK492" s="148"/>
      <c r="CL492" s="148"/>
      <c r="CM492" s="148"/>
      <c r="CN492" s="148"/>
      <c r="CO492" s="148"/>
      <c r="CP492" s="148"/>
      <c r="CQ492" s="148"/>
      <c r="CR492" s="148"/>
      <c r="CS492" s="148"/>
      <c r="CT492" s="148"/>
      <c r="CU492" s="148"/>
      <c r="CV492" s="148"/>
      <c r="CW492" s="148"/>
      <c r="CX492" s="148"/>
      <c r="CY492" s="148"/>
      <c r="CZ492" s="148"/>
      <c r="DA492" s="148"/>
      <c r="DB492" s="148"/>
      <c r="DC492" s="148"/>
      <c r="DD492" s="148"/>
      <c r="DE492" s="148"/>
      <c r="DF492" s="148"/>
      <c r="DG492" s="148"/>
      <c r="DH492" s="148"/>
      <c r="DI492" s="148"/>
      <c r="DJ492" s="148"/>
      <c r="DK492" s="148"/>
      <c r="DL492" s="148"/>
      <c r="DM492" s="148"/>
      <c r="DN492" s="148"/>
      <c r="DO492" s="148"/>
      <c r="DP492" s="148"/>
      <c r="DQ492" s="148"/>
      <c r="DR492" s="148"/>
      <c r="DS492" s="148"/>
      <c r="DT492" s="148"/>
      <c r="DU492" s="148"/>
      <c r="DV492" s="148"/>
      <c r="DW492" s="148"/>
      <c r="DX492" s="148"/>
      <c r="DY492" s="148"/>
      <c r="DZ492" s="148"/>
      <c r="EA492" s="148"/>
      <c r="EB492" s="148"/>
      <c r="EC492" s="148"/>
      <c r="ED492" s="148"/>
      <c r="EE492" s="148"/>
      <c r="EF492" s="148"/>
      <c r="EG492" s="148"/>
      <c r="EH492" s="148"/>
      <c r="EI492" s="148"/>
      <c r="EJ492" s="148"/>
      <c r="EK492" s="148"/>
      <c r="EL492" s="148"/>
      <c r="EM492" s="148"/>
      <c r="EN492" s="148"/>
      <c r="EO492" s="148"/>
      <c r="EP492" s="148"/>
      <c r="EQ492" s="148"/>
      <c r="ER492" s="148"/>
      <c r="ES492" s="148"/>
      <c r="ET492" s="148"/>
      <c r="EU492" s="148"/>
      <c r="EV492" s="148"/>
      <c r="EW492" s="148"/>
      <c r="EX492" s="148"/>
      <c r="EY492" s="148"/>
      <c r="EZ492" s="148"/>
      <c r="FA492" s="148"/>
      <c r="FB492" s="148"/>
      <c r="FC492" s="148"/>
      <c r="FD492" s="148"/>
      <c r="FE492" s="148"/>
      <c r="FF492" s="148"/>
      <c r="FG492" s="148"/>
      <c r="FH492" s="148"/>
      <c r="FI492" s="148"/>
      <c r="FJ492" s="148"/>
      <c r="FK492" s="148"/>
      <c r="FL492" s="148"/>
      <c r="FM492" s="148"/>
      <c r="FN492" s="148"/>
      <c r="FO492" s="148"/>
      <c r="FP492" s="148"/>
      <c r="FQ492" s="148"/>
      <c r="FR492" s="148"/>
      <c r="FS492" s="148"/>
      <c r="FT492" s="148"/>
      <c r="FU492" s="148"/>
      <c r="FV492" s="148"/>
      <c r="FW492" s="148"/>
      <c r="FX492" s="148"/>
      <c r="FY492" s="148"/>
      <c r="FZ492" s="148"/>
      <c r="GA492" s="148"/>
      <c r="GB492" s="148"/>
      <c r="GC492" s="148"/>
      <c r="GD492" s="148"/>
      <c r="GE492" s="148"/>
      <c r="GF492" s="148"/>
      <c r="GG492" s="148"/>
      <c r="GH492" s="148"/>
      <c r="GI492" s="148"/>
      <c r="GJ492" s="148"/>
      <c r="GK492" s="148"/>
      <c r="GL492" s="148"/>
      <c r="GM492" s="148"/>
      <c r="GN492" s="148"/>
      <c r="GO492" s="148"/>
      <c r="GP492" s="96"/>
    </row>
    <row r="493" spans="1:198" ht="12" hidden="1" customHeight="1">
      <c r="A493" s="395"/>
      <c r="B493" s="483"/>
      <c r="C493" s="404"/>
      <c r="D493" s="574"/>
      <c r="E493" s="381"/>
      <c r="F493" s="354"/>
      <c r="G493" s="386"/>
      <c r="H493" s="200"/>
      <c r="I493" s="160" t="s">
        <v>26</v>
      </c>
      <c r="J493" s="161"/>
      <c r="K493" s="161"/>
      <c r="L493" s="161">
        <f t="shared" ref="L493:W493" si="153">SUM(L489:L492)</f>
        <v>0</v>
      </c>
      <c r="M493" s="161">
        <f t="shared" si="153"/>
        <v>0</v>
      </c>
      <c r="N493" s="161">
        <f t="shared" si="153"/>
        <v>0</v>
      </c>
      <c r="O493" s="161">
        <f t="shared" si="153"/>
        <v>0</v>
      </c>
      <c r="P493" s="161">
        <f t="shared" si="153"/>
        <v>0</v>
      </c>
      <c r="Q493" s="161">
        <f t="shared" si="153"/>
        <v>0</v>
      </c>
      <c r="R493" s="161">
        <f t="shared" si="153"/>
        <v>0</v>
      </c>
      <c r="S493" s="161">
        <f t="shared" si="153"/>
        <v>0</v>
      </c>
      <c r="T493" s="161">
        <f t="shared" si="153"/>
        <v>0</v>
      </c>
      <c r="U493" s="161">
        <f t="shared" si="153"/>
        <v>0</v>
      </c>
      <c r="V493" s="161">
        <f t="shared" si="153"/>
        <v>0</v>
      </c>
      <c r="W493" s="161">
        <f t="shared" si="153"/>
        <v>0</v>
      </c>
      <c r="X493" s="356"/>
      <c r="Y493" s="40"/>
      <c r="Z493" s="148"/>
      <c r="AA493" s="148"/>
      <c r="AB493" s="148"/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8"/>
      <c r="BP493" s="148"/>
      <c r="BQ493" s="148"/>
      <c r="BR493" s="148"/>
      <c r="BS493" s="148"/>
      <c r="BT493" s="148"/>
      <c r="BU493" s="148"/>
      <c r="BV493" s="148"/>
      <c r="BW493" s="148"/>
      <c r="BX493" s="148"/>
      <c r="BY493" s="148"/>
      <c r="BZ493" s="148"/>
      <c r="CA493" s="148"/>
      <c r="CB493" s="148"/>
      <c r="CC493" s="148"/>
      <c r="CD493" s="148"/>
      <c r="CE493" s="148"/>
      <c r="CF493" s="148"/>
      <c r="CG493" s="148"/>
      <c r="CH493" s="148"/>
      <c r="CI493" s="148"/>
      <c r="CJ493" s="148"/>
      <c r="CK493" s="148"/>
      <c r="CL493" s="148"/>
      <c r="CM493" s="148"/>
      <c r="CN493" s="148"/>
      <c r="CO493" s="148"/>
      <c r="CP493" s="148"/>
      <c r="CQ493" s="148"/>
      <c r="CR493" s="148"/>
      <c r="CS493" s="148"/>
      <c r="CT493" s="148"/>
      <c r="CU493" s="148"/>
      <c r="CV493" s="148"/>
      <c r="CW493" s="148"/>
      <c r="CX493" s="148"/>
      <c r="CY493" s="148"/>
      <c r="CZ493" s="148"/>
      <c r="DA493" s="148"/>
      <c r="DB493" s="148"/>
      <c r="DC493" s="148"/>
      <c r="DD493" s="148"/>
      <c r="DE493" s="148"/>
      <c r="DF493" s="148"/>
      <c r="DG493" s="148"/>
      <c r="DH493" s="148"/>
      <c r="DI493" s="148"/>
      <c r="DJ493" s="148"/>
      <c r="DK493" s="148"/>
      <c r="DL493" s="148"/>
      <c r="DM493" s="148"/>
      <c r="DN493" s="148"/>
      <c r="DO493" s="148"/>
      <c r="DP493" s="148"/>
      <c r="DQ493" s="148"/>
      <c r="DR493" s="148"/>
      <c r="DS493" s="148"/>
      <c r="DT493" s="148"/>
      <c r="DU493" s="148"/>
      <c r="DV493" s="148"/>
      <c r="DW493" s="148"/>
      <c r="DX493" s="148"/>
      <c r="DY493" s="148"/>
      <c r="DZ493" s="148"/>
      <c r="EA493" s="148"/>
      <c r="EB493" s="148"/>
      <c r="EC493" s="148"/>
      <c r="ED493" s="148"/>
      <c r="EE493" s="148"/>
      <c r="EF493" s="148"/>
      <c r="EG493" s="148"/>
      <c r="EH493" s="148"/>
      <c r="EI493" s="148"/>
      <c r="EJ493" s="148"/>
      <c r="EK493" s="148"/>
      <c r="EL493" s="148"/>
      <c r="EM493" s="148"/>
      <c r="EN493" s="148"/>
      <c r="EO493" s="148"/>
      <c r="EP493" s="148"/>
      <c r="EQ493" s="148"/>
      <c r="ER493" s="148"/>
      <c r="ES493" s="148"/>
      <c r="ET493" s="148"/>
      <c r="EU493" s="148"/>
      <c r="EV493" s="148"/>
      <c r="EW493" s="148"/>
      <c r="EX493" s="148"/>
      <c r="EY493" s="148"/>
      <c r="EZ493" s="148"/>
      <c r="FA493" s="148"/>
      <c r="FB493" s="148"/>
      <c r="FC493" s="148"/>
      <c r="FD493" s="148"/>
      <c r="FE493" s="148"/>
      <c r="FF493" s="148"/>
      <c r="FG493" s="148"/>
      <c r="FH493" s="148"/>
      <c r="FI493" s="148"/>
      <c r="FJ493" s="148"/>
      <c r="FK493" s="148"/>
      <c r="FL493" s="148"/>
      <c r="FM493" s="148"/>
      <c r="FN493" s="148"/>
      <c r="FO493" s="148"/>
      <c r="FP493" s="148"/>
      <c r="FQ493" s="148"/>
      <c r="FR493" s="148"/>
      <c r="FS493" s="148"/>
      <c r="FT493" s="148"/>
      <c r="FU493" s="148"/>
      <c r="FV493" s="148"/>
      <c r="FW493" s="148"/>
      <c r="FX493" s="148"/>
      <c r="FY493" s="148"/>
      <c r="FZ493" s="148"/>
      <c r="GA493" s="148"/>
      <c r="GB493" s="148"/>
      <c r="GC493" s="148"/>
      <c r="GD493" s="148"/>
      <c r="GE493" s="148"/>
      <c r="GF493" s="148"/>
      <c r="GG493" s="148"/>
      <c r="GH493" s="148"/>
      <c r="GI493" s="148"/>
      <c r="GJ493" s="148"/>
      <c r="GK493" s="148"/>
      <c r="GL493" s="148"/>
      <c r="GM493" s="148"/>
      <c r="GN493" s="148"/>
      <c r="GO493" s="148"/>
      <c r="GP493" s="96"/>
    </row>
    <row r="494" spans="1:198" ht="13.5" hidden="1" customHeight="1">
      <c r="A494" s="398">
        <v>47</v>
      </c>
      <c r="B494" s="458" t="s">
        <v>152</v>
      </c>
      <c r="C494" s="455">
        <v>2022</v>
      </c>
      <c r="D494" s="366">
        <v>2022</v>
      </c>
      <c r="E494" s="382" t="s">
        <v>27</v>
      </c>
      <c r="F494" s="354">
        <f>X494</f>
        <v>0</v>
      </c>
      <c r="G494" s="355">
        <v>60016</v>
      </c>
      <c r="H494" s="200">
        <v>6050</v>
      </c>
      <c r="I494" s="183" t="s">
        <v>28</v>
      </c>
      <c r="J494" s="161"/>
      <c r="K494" s="161"/>
      <c r="L494" s="156"/>
      <c r="M494" s="156">
        <v>0</v>
      </c>
      <c r="P494" s="157"/>
      <c r="Q494" s="157"/>
      <c r="R494" s="187"/>
      <c r="S494" s="187"/>
      <c r="T494" s="187"/>
      <c r="U494" s="187"/>
      <c r="V494" s="187"/>
      <c r="W494" s="187"/>
      <c r="X494" s="356">
        <f t="shared" ref="X494" si="154">SUM(L498:W498)</f>
        <v>0</v>
      </c>
      <c r="Y494" s="40"/>
      <c r="Z494" s="148"/>
      <c r="AA494" s="148"/>
      <c r="AB494" s="148"/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8"/>
      <c r="BP494" s="148"/>
      <c r="BQ494" s="148"/>
      <c r="BR494" s="148"/>
      <c r="BS494" s="148"/>
      <c r="BT494" s="148"/>
      <c r="BU494" s="148"/>
      <c r="BV494" s="148"/>
      <c r="BW494" s="148"/>
      <c r="BX494" s="148"/>
      <c r="BY494" s="148"/>
      <c r="BZ494" s="148"/>
      <c r="CA494" s="148"/>
      <c r="CB494" s="148"/>
      <c r="CC494" s="148"/>
      <c r="CD494" s="148"/>
      <c r="CE494" s="148"/>
      <c r="CF494" s="148"/>
      <c r="CG494" s="148"/>
      <c r="CH494" s="148"/>
      <c r="CI494" s="148"/>
      <c r="CJ494" s="148"/>
      <c r="CK494" s="148"/>
      <c r="CL494" s="148"/>
      <c r="CM494" s="148"/>
      <c r="CN494" s="148"/>
      <c r="CO494" s="148"/>
      <c r="CP494" s="148"/>
      <c r="CQ494" s="148"/>
      <c r="CR494" s="148"/>
      <c r="CS494" s="148"/>
      <c r="CT494" s="148"/>
      <c r="CU494" s="148"/>
      <c r="CV494" s="148"/>
      <c r="CW494" s="148"/>
      <c r="CX494" s="148"/>
      <c r="CY494" s="148"/>
      <c r="CZ494" s="148"/>
      <c r="DA494" s="148"/>
      <c r="DB494" s="148"/>
      <c r="DC494" s="148"/>
      <c r="DD494" s="148"/>
      <c r="DE494" s="148"/>
      <c r="DF494" s="148"/>
      <c r="DG494" s="148"/>
      <c r="DH494" s="148"/>
      <c r="DI494" s="148"/>
      <c r="DJ494" s="148"/>
      <c r="DK494" s="148"/>
      <c r="DL494" s="148"/>
      <c r="DM494" s="148"/>
      <c r="DN494" s="148"/>
      <c r="DO494" s="148"/>
      <c r="DP494" s="148"/>
      <c r="DQ494" s="148"/>
      <c r="DR494" s="148"/>
      <c r="DS494" s="148"/>
      <c r="DT494" s="148"/>
      <c r="DU494" s="148"/>
      <c r="DV494" s="148"/>
      <c r="DW494" s="148"/>
      <c r="DX494" s="148"/>
      <c r="DY494" s="148"/>
      <c r="DZ494" s="148"/>
      <c r="EA494" s="148"/>
      <c r="EB494" s="148"/>
      <c r="EC494" s="148"/>
      <c r="ED494" s="148"/>
      <c r="EE494" s="148"/>
      <c r="EF494" s="148"/>
      <c r="EG494" s="148"/>
      <c r="EH494" s="148"/>
      <c r="EI494" s="148"/>
      <c r="EJ494" s="148"/>
      <c r="EK494" s="148"/>
      <c r="EL494" s="148"/>
      <c r="EM494" s="148"/>
      <c r="EN494" s="148"/>
      <c r="EO494" s="148"/>
      <c r="EP494" s="148"/>
      <c r="EQ494" s="148"/>
      <c r="ER494" s="148"/>
      <c r="ES494" s="148"/>
      <c r="ET494" s="148"/>
      <c r="EU494" s="148"/>
      <c r="EV494" s="148"/>
      <c r="EW494" s="148"/>
      <c r="EX494" s="148"/>
      <c r="EY494" s="148"/>
      <c r="EZ494" s="148"/>
      <c r="FA494" s="148"/>
      <c r="FB494" s="148"/>
      <c r="FC494" s="148"/>
      <c r="FD494" s="148"/>
      <c r="FE494" s="148"/>
      <c r="FF494" s="148"/>
      <c r="FG494" s="148"/>
      <c r="FH494" s="148"/>
      <c r="FI494" s="148"/>
      <c r="FJ494" s="148"/>
      <c r="FK494" s="148"/>
      <c r="FL494" s="148"/>
      <c r="FM494" s="148"/>
      <c r="FN494" s="148"/>
      <c r="FO494" s="148"/>
      <c r="FP494" s="148"/>
      <c r="FQ494" s="148"/>
      <c r="FR494" s="148"/>
      <c r="FS494" s="148"/>
      <c r="FT494" s="148"/>
      <c r="FU494" s="148"/>
      <c r="FV494" s="148"/>
      <c r="FW494" s="148"/>
      <c r="FX494" s="148"/>
      <c r="FY494" s="148"/>
      <c r="FZ494" s="148"/>
      <c r="GA494" s="148"/>
      <c r="GB494" s="148"/>
      <c r="GC494" s="148"/>
      <c r="GD494" s="148"/>
      <c r="GE494" s="148"/>
      <c r="GF494" s="148"/>
      <c r="GG494" s="148"/>
      <c r="GH494" s="148"/>
      <c r="GI494" s="148"/>
      <c r="GJ494" s="148"/>
      <c r="GK494" s="148"/>
      <c r="GL494" s="148"/>
      <c r="GM494" s="148"/>
      <c r="GN494" s="148"/>
      <c r="GO494" s="148"/>
      <c r="GP494" s="96"/>
    </row>
    <row r="495" spans="1:198" ht="13.5" hidden="1" customHeight="1">
      <c r="A495" s="399"/>
      <c r="B495" s="458"/>
      <c r="C495" s="456"/>
      <c r="D495" s="367"/>
      <c r="E495" s="382"/>
      <c r="F495" s="354"/>
      <c r="G495" s="355"/>
      <c r="H495" s="200"/>
      <c r="I495" s="166" t="s">
        <v>31</v>
      </c>
      <c r="J495" s="161"/>
      <c r="K495" s="161"/>
      <c r="L495" s="187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356"/>
      <c r="Y495" s="40"/>
      <c r="Z495" s="148"/>
      <c r="AA495" s="148"/>
      <c r="AB495" s="148"/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8"/>
      <c r="BP495" s="148"/>
      <c r="BQ495" s="148"/>
      <c r="BR495" s="148"/>
      <c r="BS495" s="148"/>
      <c r="BT495" s="148"/>
      <c r="BU495" s="148"/>
      <c r="BV495" s="148"/>
      <c r="BW495" s="148"/>
      <c r="BX495" s="148"/>
      <c r="BY495" s="148"/>
      <c r="BZ495" s="148"/>
      <c r="CA495" s="148"/>
      <c r="CB495" s="148"/>
      <c r="CC495" s="148"/>
      <c r="CD495" s="148"/>
      <c r="CE495" s="148"/>
      <c r="CF495" s="148"/>
      <c r="CG495" s="148"/>
      <c r="CH495" s="148"/>
      <c r="CI495" s="148"/>
      <c r="CJ495" s="148"/>
      <c r="CK495" s="148"/>
      <c r="CL495" s="148"/>
      <c r="CM495" s="148"/>
      <c r="CN495" s="148"/>
      <c r="CO495" s="148"/>
      <c r="CP495" s="148"/>
      <c r="CQ495" s="148"/>
      <c r="CR495" s="148"/>
      <c r="CS495" s="148"/>
      <c r="CT495" s="148"/>
      <c r="CU495" s="148"/>
      <c r="CV495" s="148"/>
      <c r="CW495" s="148"/>
      <c r="CX495" s="148"/>
      <c r="CY495" s="148"/>
      <c r="CZ495" s="148"/>
      <c r="DA495" s="148"/>
      <c r="DB495" s="148"/>
      <c r="DC495" s="148"/>
      <c r="DD495" s="148"/>
      <c r="DE495" s="148"/>
      <c r="DF495" s="148"/>
      <c r="DG495" s="148"/>
      <c r="DH495" s="148"/>
      <c r="DI495" s="148"/>
      <c r="DJ495" s="148"/>
      <c r="DK495" s="148"/>
      <c r="DL495" s="148"/>
      <c r="DM495" s="148"/>
      <c r="DN495" s="148"/>
      <c r="DO495" s="148"/>
      <c r="DP495" s="148"/>
      <c r="DQ495" s="148"/>
      <c r="DR495" s="148"/>
      <c r="DS495" s="148"/>
      <c r="DT495" s="148"/>
      <c r="DU495" s="148"/>
      <c r="DV495" s="148"/>
      <c r="DW495" s="148"/>
      <c r="DX495" s="148"/>
      <c r="DY495" s="148"/>
      <c r="DZ495" s="148"/>
      <c r="EA495" s="148"/>
      <c r="EB495" s="148"/>
      <c r="EC495" s="148"/>
      <c r="ED495" s="148"/>
      <c r="EE495" s="148"/>
      <c r="EF495" s="148"/>
      <c r="EG495" s="148"/>
      <c r="EH495" s="148"/>
      <c r="EI495" s="148"/>
      <c r="EJ495" s="148"/>
      <c r="EK495" s="148"/>
      <c r="EL495" s="148"/>
      <c r="EM495" s="148"/>
      <c r="EN495" s="148"/>
      <c r="EO495" s="148"/>
      <c r="EP495" s="148"/>
      <c r="EQ495" s="148"/>
      <c r="ER495" s="148"/>
      <c r="ES495" s="148"/>
      <c r="ET495" s="148"/>
      <c r="EU495" s="148"/>
      <c r="EV495" s="148"/>
      <c r="EW495" s="148"/>
      <c r="EX495" s="148"/>
      <c r="EY495" s="148"/>
      <c r="EZ495" s="148"/>
      <c r="FA495" s="148"/>
      <c r="FB495" s="148"/>
      <c r="FC495" s="148"/>
      <c r="FD495" s="148"/>
      <c r="FE495" s="148"/>
      <c r="FF495" s="148"/>
      <c r="FG495" s="148"/>
      <c r="FH495" s="148"/>
      <c r="FI495" s="148"/>
      <c r="FJ495" s="148"/>
      <c r="FK495" s="148"/>
      <c r="FL495" s="148"/>
      <c r="FM495" s="148"/>
      <c r="FN495" s="148"/>
      <c r="FO495" s="148"/>
      <c r="FP495" s="148"/>
      <c r="FQ495" s="148"/>
      <c r="FR495" s="148"/>
      <c r="FS495" s="148"/>
      <c r="FT495" s="148"/>
      <c r="FU495" s="148"/>
      <c r="FV495" s="148"/>
      <c r="FW495" s="148"/>
      <c r="FX495" s="148"/>
      <c r="FY495" s="148"/>
      <c r="FZ495" s="148"/>
      <c r="GA495" s="148"/>
      <c r="GB495" s="148"/>
      <c r="GC495" s="148"/>
      <c r="GD495" s="148"/>
      <c r="GE495" s="148"/>
      <c r="GF495" s="148"/>
      <c r="GG495" s="148"/>
      <c r="GH495" s="148"/>
      <c r="GI495" s="148"/>
      <c r="GJ495" s="148"/>
      <c r="GK495" s="148"/>
      <c r="GL495" s="148"/>
      <c r="GM495" s="148"/>
      <c r="GN495" s="148"/>
      <c r="GO495" s="148"/>
      <c r="GP495" s="96"/>
    </row>
    <row r="496" spans="1:198" ht="13.5" hidden="1" customHeight="1">
      <c r="A496" s="399"/>
      <c r="B496" s="458"/>
      <c r="C496" s="456"/>
      <c r="D496" s="367"/>
      <c r="E496" s="382"/>
      <c r="F496" s="354"/>
      <c r="G496" s="355"/>
      <c r="H496" s="200"/>
      <c r="I496" s="166" t="s">
        <v>30</v>
      </c>
      <c r="J496" s="161"/>
      <c r="K496" s="161"/>
      <c r="L496" s="187"/>
      <c r="M496" s="187"/>
      <c r="N496" s="187"/>
      <c r="O496" s="187"/>
      <c r="P496" s="187"/>
      <c r="Q496" s="187"/>
      <c r="R496" s="187"/>
      <c r="S496" s="187"/>
      <c r="T496" s="187"/>
      <c r="U496" s="187"/>
      <c r="V496" s="187"/>
      <c r="W496" s="187"/>
      <c r="X496" s="356"/>
      <c r="Y496" s="40"/>
      <c r="Z496" s="148"/>
      <c r="AA496" s="148"/>
      <c r="AB496" s="148"/>
      <c r="AC496" s="148"/>
      <c r="AD496" s="148"/>
      <c r="AE496" s="148"/>
      <c r="AF496" s="148"/>
      <c r="AG496" s="148"/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  <c r="BI496" s="148"/>
      <c r="BJ496" s="148"/>
      <c r="BK496" s="148"/>
      <c r="BL496" s="148"/>
      <c r="BM496" s="148"/>
      <c r="BN496" s="148"/>
      <c r="BO496" s="148"/>
      <c r="BP496" s="148"/>
      <c r="BQ496" s="148"/>
      <c r="BR496" s="148"/>
      <c r="BS496" s="148"/>
      <c r="BT496" s="148"/>
      <c r="BU496" s="148"/>
      <c r="BV496" s="148"/>
      <c r="BW496" s="148"/>
      <c r="BX496" s="148"/>
      <c r="BY496" s="148"/>
      <c r="BZ496" s="148"/>
      <c r="CA496" s="148"/>
      <c r="CB496" s="148"/>
      <c r="CC496" s="148"/>
      <c r="CD496" s="148"/>
      <c r="CE496" s="148"/>
      <c r="CF496" s="148"/>
      <c r="CG496" s="148"/>
      <c r="CH496" s="148"/>
      <c r="CI496" s="148"/>
      <c r="CJ496" s="148"/>
      <c r="CK496" s="148"/>
      <c r="CL496" s="148"/>
      <c r="CM496" s="148"/>
      <c r="CN496" s="148"/>
      <c r="CO496" s="148"/>
      <c r="CP496" s="148"/>
      <c r="CQ496" s="148"/>
      <c r="CR496" s="148"/>
      <c r="CS496" s="148"/>
      <c r="CT496" s="148"/>
      <c r="CU496" s="148"/>
      <c r="CV496" s="148"/>
      <c r="CW496" s="148"/>
      <c r="CX496" s="148"/>
      <c r="CY496" s="148"/>
      <c r="CZ496" s="148"/>
      <c r="DA496" s="148"/>
      <c r="DB496" s="148"/>
      <c r="DC496" s="148"/>
      <c r="DD496" s="148"/>
      <c r="DE496" s="148"/>
      <c r="DF496" s="148"/>
      <c r="DG496" s="148"/>
      <c r="DH496" s="148"/>
      <c r="DI496" s="148"/>
      <c r="DJ496" s="148"/>
      <c r="DK496" s="148"/>
      <c r="DL496" s="148"/>
      <c r="DM496" s="148"/>
      <c r="DN496" s="148"/>
      <c r="DO496" s="148"/>
      <c r="DP496" s="148"/>
      <c r="DQ496" s="148"/>
      <c r="DR496" s="148"/>
      <c r="DS496" s="148"/>
      <c r="DT496" s="148"/>
      <c r="DU496" s="148"/>
      <c r="DV496" s="148"/>
      <c r="DW496" s="148"/>
      <c r="DX496" s="148"/>
      <c r="DY496" s="148"/>
      <c r="DZ496" s="148"/>
      <c r="EA496" s="148"/>
      <c r="EB496" s="148"/>
      <c r="EC496" s="148"/>
      <c r="ED496" s="148"/>
      <c r="EE496" s="148"/>
      <c r="EF496" s="148"/>
      <c r="EG496" s="148"/>
      <c r="EH496" s="148"/>
      <c r="EI496" s="148"/>
      <c r="EJ496" s="148"/>
      <c r="EK496" s="148"/>
      <c r="EL496" s="148"/>
      <c r="EM496" s="148"/>
      <c r="EN496" s="148"/>
      <c r="EO496" s="148"/>
      <c r="EP496" s="148"/>
      <c r="EQ496" s="148"/>
      <c r="ER496" s="148"/>
      <c r="ES496" s="148"/>
      <c r="ET496" s="148"/>
      <c r="EU496" s="148"/>
      <c r="EV496" s="148"/>
      <c r="EW496" s="148"/>
      <c r="EX496" s="148"/>
      <c r="EY496" s="148"/>
      <c r="EZ496" s="148"/>
      <c r="FA496" s="148"/>
      <c r="FB496" s="148"/>
      <c r="FC496" s="148"/>
      <c r="FD496" s="148"/>
      <c r="FE496" s="148"/>
      <c r="FF496" s="148"/>
      <c r="FG496" s="148"/>
      <c r="FH496" s="148"/>
      <c r="FI496" s="148"/>
      <c r="FJ496" s="148"/>
      <c r="FK496" s="148"/>
      <c r="FL496" s="148"/>
      <c r="FM496" s="148"/>
      <c r="FN496" s="148"/>
      <c r="FO496" s="148"/>
      <c r="FP496" s="148"/>
      <c r="FQ496" s="148"/>
      <c r="FR496" s="148"/>
      <c r="FS496" s="148"/>
      <c r="FT496" s="148"/>
      <c r="FU496" s="148"/>
      <c r="FV496" s="148"/>
      <c r="FW496" s="148"/>
      <c r="FX496" s="148"/>
      <c r="FY496" s="148"/>
      <c r="FZ496" s="148"/>
      <c r="GA496" s="148"/>
      <c r="GB496" s="148"/>
      <c r="GC496" s="148"/>
      <c r="GD496" s="148"/>
      <c r="GE496" s="148"/>
      <c r="GF496" s="148"/>
      <c r="GG496" s="148"/>
      <c r="GH496" s="148"/>
      <c r="GI496" s="148"/>
      <c r="GJ496" s="148"/>
      <c r="GK496" s="148"/>
      <c r="GL496" s="148"/>
      <c r="GM496" s="148"/>
      <c r="GN496" s="148"/>
      <c r="GO496" s="148"/>
      <c r="GP496" s="96"/>
    </row>
    <row r="497" spans="1:198" ht="13.5" hidden="1" customHeight="1">
      <c r="A497" s="399"/>
      <c r="B497" s="458"/>
      <c r="C497" s="456"/>
      <c r="D497" s="367"/>
      <c r="E497" s="382"/>
      <c r="F497" s="354"/>
      <c r="G497" s="355"/>
      <c r="H497" s="200"/>
      <c r="I497" s="166" t="s">
        <v>123</v>
      </c>
      <c r="J497" s="161"/>
      <c r="K497" s="161"/>
      <c r="L497" s="156"/>
      <c r="M497" s="187"/>
      <c r="N497" s="187"/>
      <c r="O497" s="187"/>
      <c r="P497" s="187"/>
      <c r="Q497" s="187"/>
      <c r="R497" s="187"/>
      <c r="S497" s="187"/>
      <c r="T497" s="187"/>
      <c r="U497" s="187"/>
      <c r="V497" s="187"/>
      <c r="W497" s="187"/>
      <c r="X497" s="356"/>
      <c r="Y497" s="40"/>
      <c r="Z497" s="148"/>
      <c r="AA497" s="148"/>
      <c r="AB497" s="148"/>
      <c r="AC497" s="148"/>
      <c r="AD497" s="148"/>
      <c r="AE497" s="148"/>
      <c r="AF497" s="148"/>
      <c r="AG497" s="148"/>
      <c r="AH497" s="148"/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  <c r="BI497" s="148"/>
      <c r="BJ497" s="148"/>
      <c r="BK497" s="148"/>
      <c r="BL497" s="148"/>
      <c r="BM497" s="148"/>
      <c r="BN497" s="148"/>
      <c r="BO497" s="148"/>
      <c r="BP497" s="148"/>
      <c r="BQ497" s="148"/>
      <c r="BR497" s="148"/>
      <c r="BS497" s="148"/>
      <c r="BT497" s="148"/>
      <c r="BU497" s="148"/>
      <c r="BV497" s="148"/>
      <c r="BW497" s="148"/>
      <c r="BX497" s="148"/>
      <c r="BY497" s="148"/>
      <c r="BZ497" s="148"/>
      <c r="CA497" s="148"/>
      <c r="CB497" s="148"/>
      <c r="CC497" s="148"/>
      <c r="CD497" s="148"/>
      <c r="CE497" s="148"/>
      <c r="CF497" s="148"/>
      <c r="CG497" s="148"/>
      <c r="CH497" s="148"/>
      <c r="CI497" s="148"/>
      <c r="CJ497" s="148"/>
      <c r="CK497" s="148"/>
      <c r="CL497" s="148"/>
      <c r="CM497" s="148"/>
      <c r="CN497" s="148"/>
      <c r="CO497" s="148"/>
      <c r="CP497" s="148"/>
      <c r="CQ497" s="148"/>
      <c r="CR497" s="148"/>
      <c r="CS497" s="148"/>
      <c r="CT497" s="148"/>
      <c r="CU497" s="148"/>
      <c r="CV497" s="148"/>
      <c r="CW497" s="148"/>
      <c r="CX497" s="148"/>
      <c r="CY497" s="148"/>
      <c r="CZ497" s="148"/>
      <c r="DA497" s="148"/>
      <c r="DB497" s="148"/>
      <c r="DC497" s="148"/>
      <c r="DD497" s="148"/>
      <c r="DE497" s="148"/>
      <c r="DF497" s="148"/>
      <c r="DG497" s="148"/>
      <c r="DH497" s="148"/>
      <c r="DI497" s="148"/>
      <c r="DJ497" s="148"/>
      <c r="DK497" s="148"/>
      <c r="DL497" s="148"/>
      <c r="DM497" s="148"/>
      <c r="DN497" s="148"/>
      <c r="DO497" s="148"/>
      <c r="DP497" s="148"/>
      <c r="DQ497" s="148"/>
      <c r="DR497" s="148"/>
      <c r="DS497" s="148"/>
      <c r="DT497" s="148"/>
      <c r="DU497" s="148"/>
      <c r="DV497" s="148"/>
      <c r="DW497" s="148"/>
      <c r="DX497" s="148"/>
      <c r="DY497" s="148"/>
      <c r="DZ497" s="148"/>
      <c r="EA497" s="148"/>
      <c r="EB497" s="148"/>
      <c r="EC497" s="148"/>
      <c r="ED497" s="148"/>
      <c r="EE497" s="148"/>
      <c r="EF497" s="148"/>
      <c r="EG497" s="148"/>
      <c r="EH497" s="148"/>
      <c r="EI497" s="148"/>
      <c r="EJ497" s="148"/>
      <c r="EK497" s="148"/>
      <c r="EL497" s="148"/>
      <c r="EM497" s="148"/>
      <c r="EN497" s="148"/>
      <c r="EO497" s="148"/>
      <c r="EP497" s="148"/>
      <c r="EQ497" s="148"/>
      <c r="ER497" s="148"/>
      <c r="ES497" s="148"/>
      <c r="ET497" s="148"/>
      <c r="EU497" s="148"/>
      <c r="EV497" s="148"/>
      <c r="EW497" s="148"/>
      <c r="EX497" s="148"/>
      <c r="EY497" s="148"/>
      <c r="EZ497" s="148"/>
      <c r="FA497" s="148"/>
      <c r="FB497" s="148"/>
      <c r="FC497" s="148"/>
      <c r="FD497" s="148"/>
      <c r="FE497" s="148"/>
      <c r="FF497" s="148"/>
      <c r="FG497" s="148"/>
      <c r="FH497" s="148"/>
      <c r="FI497" s="148"/>
      <c r="FJ497" s="148"/>
      <c r="FK497" s="148"/>
      <c r="FL497" s="148"/>
      <c r="FM497" s="148"/>
      <c r="FN497" s="148"/>
      <c r="FO497" s="148"/>
      <c r="FP497" s="148"/>
      <c r="FQ497" s="148"/>
      <c r="FR497" s="148"/>
      <c r="FS497" s="148"/>
      <c r="FT497" s="148"/>
      <c r="FU497" s="148"/>
      <c r="FV497" s="148"/>
      <c r="FW497" s="148"/>
      <c r="FX497" s="148"/>
      <c r="FY497" s="148"/>
      <c r="FZ497" s="148"/>
      <c r="GA497" s="148"/>
      <c r="GB497" s="148"/>
      <c r="GC497" s="148"/>
      <c r="GD497" s="148"/>
      <c r="GE497" s="148"/>
      <c r="GF497" s="148"/>
      <c r="GG497" s="148"/>
      <c r="GH497" s="148"/>
      <c r="GI497" s="148"/>
      <c r="GJ497" s="148"/>
      <c r="GK497" s="148"/>
      <c r="GL497" s="148"/>
      <c r="GM497" s="148"/>
      <c r="GN497" s="148"/>
      <c r="GO497" s="148"/>
      <c r="GP497" s="96"/>
    </row>
    <row r="498" spans="1:198" ht="21.75" hidden="1" customHeight="1">
      <c r="A498" s="400"/>
      <c r="B498" s="459"/>
      <c r="C498" s="457"/>
      <c r="D498" s="368"/>
      <c r="E498" s="382"/>
      <c r="F498" s="354"/>
      <c r="G498" s="355"/>
      <c r="H498" s="200"/>
      <c r="I498" s="160" t="s">
        <v>26</v>
      </c>
      <c r="J498" s="161"/>
      <c r="K498" s="161"/>
      <c r="L498" s="161">
        <f t="shared" ref="L498:O498" si="155">SUM(L494:L497)</f>
        <v>0</v>
      </c>
      <c r="M498" s="161">
        <f t="shared" si="155"/>
        <v>0</v>
      </c>
      <c r="N498" s="161">
        <f t="shared" si="155"/>
        <v>0</v>
      </c>
      <c r="O498" s="161">
        <f t="shared" si="155"/>
        <v>0</v>
      </c>
      <c r="P498" s="161">
        <f>SUM(P494:P497)</f>
        <v>0</v>
      </c>
      <c r="Q498" s="161"/>
      <c r="R498" s="161"/>
      <c r="S498" s="161"/>
      <c r="T498" s="161"/>
      <c r="U498" s="161"/>
      <c r="V498" s="161"/>
      <c r="W498" s="161"/>
      <c r="X498" s="356"/>
      <c r="Y498" s="40"/>
      <c r="Z498" s="148"/>
      <c r="AA498" s="148"/>
      <c r="AB498" s="148"/>
      <c r="AC498" s="148"/>
      <c r="AD498" s="148"/>
      <c r="AE498" s="148"/>
      <c r="AF498" s="148"/>
      <c r="AG498" s="148"/>
      <c r="AH498" s="148"/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48"/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148"/>
      <c r="CB498" s="148"/>
      <c r="CC498" s="148"/>
      <c r="CD498" s="148"/>
      <c r="CE498" s="148"/>
      <c r="CF498" s="148"/>
      <c r="CG498" s="148"/>
      <c r="CH498" s="148"/>
      <c r="CI498" s="148"/>
      <c r="CJ498" s="148"/>
      <c r="CK498" s="148"/>
      <c r="CL498" s="148"/>
      <c r="CM498" s="148"/>
      <c r="CN498" s="148"/>
      <c r="CO498" s="148"/>
      <c r="CP498" s="148"/>
      <c r="CQ498" s="148"/>
      <c r="CR498" s="148"/>
      <c r="CS498" s="148"/>
      <c r="CT498" s="148"/>
      <c r="CU498" s="148"/>
      <c r="CV498" s="148"/>
      <c r="CW498" s="148"/>
      <c r="CX498" s="148"/>
      <c r="CY498" s="148"/>
      <c r="CZ498" s="148"/>
      <c r="DA498" s="148"/>
      <c r="DB498" s="148"/>
      <c r="DC498" s="148"/>
      <c r="DD498" s="148"/>
      <c r="DE498" s="148"/>
      <c r="DF498" s="148"/>
      <c r="DG498" s="148"/>
      <c r="DH498" s="148"/>
      <c r="DI498" s="148"/>
      <c r="DJ498" s="148"/>
      <c r="DK498" s="148"/>
      <c r="DL498" s="148"/>
      <c r="DM498" s="148"/>
      <c r="DN498" s="148"/>
      <c r="DO498" s="148"/>
      <c r="DP498" s="148"/>
      <c r="DQ498" s="148"/>
      <c r="DR498" s="148"/>
      <c r="DS498" s="148"/>
      <c r="DT498" s="148"/>
      <c r="DU498" s="148"/>
      <c r="DV498" s="148"/>
      <c r="DW498" s="148"/>
      <c r="DX498" s="148"/>
      <c r="DY498" s="148"/>
      <c r="DZ498" s="148"/>
      <c r="EA498" s="148"/>
      <c r="EB498" s="148"/>
      <c r="EC498" s="148"/>
      <c r="ED498" s="148"/>
      <c r="EE498" s="148"/>
      <c r="EF498" s="148"/>
      <c r="EG498" s="148"/>
      <c r="EH498" s="148"/>
      <c r="EI498" s="148"/>
      <c r="EJ498" s="148"/>
      <c r="EK498" s="148"/>
      <c r="EL498" s="148"/>
      <c r="EM498" s="148"/>
      <c r="EN498" s="148"/>
      <c r="EO498" s="148"/>
      <c r="EP498" s="148"/>
      <c r="EQ498" s="148"/>
      <c r="ER498" s="148"/>
      <c r="ES498" s="148"/>
      <c r="ET498" s="148"/>
      <c r="EU498" s="148"/>
      <c r="EV498" s="148"/>
      <c r="EW498" s="148"/>
      <c r="EX498" s="148"/>
      <c r="EY498" s="148"/>
      <c r="EZ498" s="148"/>
      <c r="FA498" s="148"/>
      <c r="FB498" s="148"/>
      <c r="FC498" s="148"/>
      <c r="FD498" s="148"/>
      <c r="FE498" s="148"/>
      <c r="FF498" s="148"/>
      <c r="FG498" s="148"/>
      <c r="FH498" s="148"/>
      <c r="FI498" s="148"/>
      <c r="FJ498" s="148"/>
      <c r="FK498" s="148"/>
      <c r="FL498" s="148"/>
      <c r="FM498" s="148"/>
      <c r="FN498" s="148"/>
      <c r="FO498" s="148"/>
      <c r="FP498" s="148"/>
      <c r="FQ498" s="148"/>
      <c r="FR498" s="148"/>
      <c r="FS498" s="148"/>
      <c r="FT498" s="148"/>
      <c r="FU498" s="148"/>
      <c r="FV498" s="148"/>
      <c r="FW498" s="148"/>
      <c r="FX498" s="148"/>
      <c r="FY498" s="148"/>
      <c r="FZ498" s="148"/>
      <c r="GA498" s="148"/>
      <c r="GB498" s="148"/>
      <c r="GC498" s="148"/>
      <c r="GD498" s="148"/>
      <c r="GE498" s="148"/>
      <c r="GF498" s="148"/>
      <c r="GG498" s="148"/>
      <c r="GH498" s="148"/>
      <c r="GI498" s="148"/>
      <c r="GJ498" s="148"/>
      <c r="GK498" s="148"/>
      <c r="GL498" s="148"/>
      <c r="GM498" s="148"/>
      <c r="GN498" s="148"/>
      <c r="GO498" s="148"/>
      <c r="GP498" s="96"/>
    </row>
    <row r="499" spans="1:198" ht="14.25" hidden="1" customHeight="1">
      <c r="A499" s="398">
        <v>29</v>
      </c>
      <c r="B499" s="458"/>
      <c r="C499" s="455">
        <v>2021</v>
      </c>
      <c r="D499" s="366">
        <v>2023</v>
      </c>
      <c r="E499" s="382" t="s">
        <v>27</v>
      </c>
      <c r="F499" s="354">
        <v>0</v>
      </c>
      <c r="G499" s="355">
        <v>60016</v>
      </c>
      <c r="H499" s="200"/>
      <c r="I499" s="183" t="s">
        <v>28</v>
      </c>
      <c r="J499" s="161"/>
      <c r="K499" s="161"/>
      <c r="L499" s="156"/>
      <c r="M499" s="210">
        <v>0</v>
      </c>
      <c r="N499" s="156"/>
      <c r="O499" s="156"/>
      <c r="P499" s="156"/>
      <c r="Q499" s="187"/>
      <c r="R499" s="187"/>
      <c r="S499" s="187"/>
      <c r="T499" s="187"/>
      <c r="U499" s="187"/>
      <c r="V499" s="187"/>
      <c r="W499" s="187"/>
      <c r="X499" s="356">
        <f t="shared" ref="X499" si="156">SUM(L503:W503)</f>
        <v>0</v>
      </c>
      <c r="Y499" s="40"/>
      <c r="Z499" s="148"/>
      <c r="AA499" s="148"/>
      <c r="AB499" s="148"/>
      <c r="AC499" s="148"/>
      <c r="AD499" s="148"/>
      <c r="AE499" s="148"/>
      <c r="AF499" s="148"/>
      <c r="AG499" s="148"/>
      <c r="AH499" s="148"/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48"/>
      <c r="CE499" s="148"/>
      <c r="CF499" s="148"/>
      <c r="CG499" s="148"/>
      <c r="CH499" s="148"/>
      <c r="CI499" s="148"/>
      <c r="CJ499" s="148"/>
      <c r="CK499" s="148"/>
      <c r="CL499" s="148"/>
      <c r="CM499" s="148"/>
      <c r="CN499" s="148"/>
      <c r="CO499" s="148"/>
      <c r="CP499" s="148"/>
      <c r="CQ499" s="148"/>
      <c r="CR499" s="148"/>
      <c r="CS499" s="148"/>
      <c r="CT499" s="148"/>
      <c r="CU499" s="148"/>
      <c r="CV499" s="148"/>
      <c r="CW499" s="148"/>
      <c r="CX499" s="148"/>
      <c r="CY499" s="148"/>
      <c r="CZ499" s="148"/>
      <c r="DA499" s="148"/>
      <c r="DB499" s="148"/>
      <c r="DC499" s="148"/>
      <c r="DD499" s="148"/>
      <c r="DE499" s="148"/>
      <c r="DF499" s="148"/>
      <c r="DG499" s="148"/>
      <c r="DH499" s="148"/>
      <c r="DI499" s="148"/>
      <c r="DJ499" s="148"/>
      <c r="DK499" s="148"/>
      <c r="DL499" s="148"/>
      <c r="DM499" s="148"/>
      <c r="DN499" s="148"/>
      <c r="DO499" s="148"/>
      <c r="DP499" s="148"/>
      <c r="DQ499" s="148"/>
      <c r="DR499" s="148"/>
      <c r="DS499" s="148"/>
      <c r="DT499" s="148"/>
      <c r="DU499" s="148"/>
      <c r="DV499" s="148"/>
      <c r="DW499" s="148"/>
      <c r="DX499" s="148"/>
      <c r="DY499" s="148"/>
      <c r="DZ499" s="148"/>
      <c r="EA499" s="148"/>
      <c r="EB499" s="148"/>
      <c r="EC499" s="148"/>
      <c r="ED499" s="148"/>
      <c r="EE499" s="148"/>
      <c r="EF499" s="148"/>
      <c r="EG499" s="148"/>
      <c r="EH499" s="148"/>
      <c r="EI499" s="148"/>
      <c r="EJ499" s="148"/>
      <c r="EK499" s="148"/>
      <c r="EL499" s="148"/>
      <c r="EM499" s="148"/>
      <c r="EN499" s="148"/>
      <c r="EO499" s="148"/>
      <c r="EP499" s="148"/>
      <c r="EQ499" s="148"/>
      <c r="ER499" s="148"/>
      <c r="ES499" s="148"/>
      <c r="ET499" s="148"/>
      <c r="EU499" s="148"/>
      <c r="EV499" s="148"/>
      <c r="EW499" s="148"/>
      <c r="EX499" s="148"/>
      <c r="EY499" s="148"/>
      <c r="EZ499" s="148"/>
      <c r="FA499" s="148"/>
      <c r="FB499" s="148"/>
      <c r="FC499" s="148"/>
      <c r="FD499" s="148"/>
      <c r="FE499" s="148"/>
      <c r="FF499" s="148"/>
      <c r="FG499" s="148"/>
      <c r="FH499" s="148"/>
      <c r="FI499" s="148"/>
      <c r="FJ499" s="148"/>
      <c r="FK499" s="148"/>
      <c r="FL499" s="148"/>
      <c r="FM499" s="148"/>
      <c r="FN499" s="148"/>
      <c r="FO499" s="148"/>
      <c r="FP499" s="148"/>
      <c r="FQ499" s="148"/>
      <c r="FR499" s="148"/>
      <c r="FS499" s="148"/>
      <c r="FT499" s="148"/>
      <c r="FU499" s="148"/>
      <c r="FV499" s="148"/>
      <c r="FW499" s="148"/>
      <c r="FX499" s="148"/>
      <c r="FY499" s="148"/>
      <c r="FZ499" s="148"/>
      <c r="GA499" s="148"/>
      <c r="GB499" s="148"/>
      <c r="GC499" s="148"/>
      <c r="GD499" s="148"/>
      <c r="GE499" s="148"/>
      <c r="GF499" s="148"/>
      <c r="GG499" s="148"/>
      <c r="GH499" s="148"/>
      <c r="GI499" s="148"/>
      <c r="GJ499" s="148"/>
      <c r="GK499" s="148"/>
      <c r="GL499" s="148"/>
      <c r="GM499" s="148"/>
      <c r="GN499" s="148"/>
      <c r="GO499" s="148"/>
      <c r="GP499" s="96"/>
    </row>
    <row r="500" spans="1:198" ht="14.25" hidden="1" customHeight="1">
      <c r="A500" s="399"/>
      <c r="B500" s="458"/>
      <c r="C500" s="456"/>
      <c r="D500" s="367"/>
      <c r="E500" s="382"/>
      <c r="F500" s="354"/>
      <c r="G500" s="355"/>
      <c r="H500" s="200"/>
      <c r="I500" s="166" t="s">
        <v>31</v>
      </c>
      <c r="J500" s="161"/>
      <c r="K500" s="161"/>
      <c r="L500" s="187"/>
      <c r="M500" s="98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356"/>
      <c r="Y500" s="40"/>
      <c r="Z500" s="148"/>
      <c r="AA500" s="148"/>
      <c r="AB500" s="148"/>
      <c r="AC500" s="148"/>
      <c r="AD500" s="148"/>
      <c r="AE500" s="148"/>
      <c r="AF500" s="148"/>
      <c r="AG500" s="148"/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  <c r="BI500" s="148"/>
      <c r="BJ500" s="148"/>
      <c r="BK500" s="148"/>
      <c r="BL500" s="148"/>
      <c r="BM500" s="148"/>
      <c r="BN500" s="148"/>
      <c r="BO500" s="148"/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148"/>
      <c r="CB500" s="148"/>
      <c r="CC500" s="148"/>
      <c r="CD500" s="148"/>
      <c r="CE500" s="148"/>
      <c r="CF500" s="148"/>
      <c r="CG500" s="148"/>
      <c r="CH500" s="148"/>
      <c r="CI500" s="148"/>
      <c r="CJ500" s="148"/>
      <c r="CK500" s="148"/>
      <c r="CL500" s="148"/>
      <c r="CM500" s="148"/>
      <c r="CN500" s="148"/>
      <c r="CO500" s="148"/>
      <c r="CP500" s="148"/>
      <c r="CQ500" s="148"/>
      <c r="CR500" s="148"/>
      <c r="CS500" s="148"/>
      <c r="CT500" s="148"/>
      <c r="CU500" s="148"/>
      <c r="CV500" s="148"/>
      <c r="CW500" s="148"/>
      <c r="CX500" s="148"/>
      <c r="CY500" s="148"/>
      <c r="CZ500" s="148"/>
      <c r="DA500" s="148"/>
      <c r="DB500" s="148"/>
      <c r="DC500" s="148"/>
      <c r="DD500" s="148"/>
      <c r="DE500" s="148"/>
      <c r="DF500" s="148"/>
      <c r="DG500" s="148"/>
      <c r="DH500" s="148"/>
      <c r="DI500" s="148"/>
      <c r="DJ500" s="148"/>
      <c r="DK500" s="148"/>
      <c r="DL500" s="148"/>
      <c r="DM500" s="148"/>
      <c r="DN500" s="148"/>
      <c r="DO500" s="148"/>
      <c r="DP500" s="148"/>
      <c r="DQ500" s="148"/>
      <c r="DR500" s="148"/>
      <c r="DS500" s="148"/>
      <c r="DT500" s="148"/>
      <c r="DU500" s="148"/>
      <c r="DV500" s="148"/>
      <c r="DW500" s="148"/>
      <c r="DX500" s="148"/>
      <c r="DY500" s="148"/>
      <c r="DZ500" s="148"/>
      <c r="EA500" s="148"/>
      <c r="EB500" s="148"/>
      <c r="EC500" s="148"/>
      <c r="ED500" s="148"/>
      <c r="EE500" s="148"/>
      <c r="EF500" s="148"/>
      <c r="EG500" s="148"/>
      <c r="EH500" s="148"/>
      <c r="EI500" s="148"/>
      <c r="EJ500" s="148"/>
      <c r="EK500" s="148"/>
      <c r="EL500" s="148"/>
      <c r="EM500" s="148"/>
      <c r="EN500" s="148"/>
      <c r="EO500" s="148"/>
      <c r="EP500" s="148"/>
      <c r="EQ500" s="148"/>
      <c r="ER500" s="148"/>
      <c r="ES500" s="148"/>
      <c r="ET500" s="148"/>
      <c r="EU500" s="148"/>
      <c r="EV500" s="148"/>
      <c r="EW500" s="148"/>
      <c r="EX500" s="148"/>
      <c r="EY500" s="148"/>
      <c r="EZ500" s="148"/>
      <c r="FA500" s="148"/>
      <c r="FB500" s="148"/>
      <c r="FC500" s="148"/>
      <c r="FD500" s="148"/>
      <c r="FE500" s="148"/>
      <c r="FF500" s="148"/>
      <c r="FG500" s="148"/>
      <c r="FH500" s="148"/>
      <c r="FI500" s="148"/>
      <c r="FJ500" s="148"/>
      <c r="FK500" s="148"/>
      <c r="FL500" s="148"/>
      <c r="FM500" s="148"/>
      <c r="FN500" s="148"/>
      <c r="FO500" s="148"/>
      <c r="FP500" s="148"/>
      <c r="FQ500" s="148"/>
      <c r="FR500" s="148"/>
      <c r="FS500" s="148"/>
      <c r="FT500" s="148"/>
      <c r="FU500" s="148"/>
      <c r="FV500" s="148"/>
      <c r="FW500" s="148"/>
      <c r="FX500" s="148"/>
      <c r="FY500" s="148"/>
      <c r="FZ500" s="148"/>
      <c r="GA500" s="148"/>
      <c r="GB500" s="148"/>
      <c r="GC500" s="148"/>
      <c r="GD500" s="148"/>
      <c r="GE500" s="148"/>
      <c r="GF500" s="148"/>
      <c r="GG500" s="148"/>
      <c r="GH500" s="148"/>
      <c r="GI500" s="148"/>
      <c r="GJ500" s="148"/>
      <c r="GK500" s="148"/>
      <c r="GL500" s="148"/>
      <c r="GM500" s="148"/>
      <c r="GN500" s="148"/>
      <c r="GO500" s="148"/>
      <c r="GP500" s="96"/>
    </row>
    <row r="501" spans="1:198" ht="14.25" hidden="1" customHeight="1">
      <c r="A501" s="399"/>
      <c r="B501" s="458"/>
      <c r="C501" s="456"/>
      <c r="D501" s="367"/>
      <c r="E501" s="382"/>
      <c r="F501" s="354"/>
      <c r="G501" s="355"/>
      <c r="H501" s="200"/>
      <c r="I501" s="166" t="s">
        <v>30</v>
      </c>
      <c r="J501" s="161"/>
      <c r="K501" s="161"/>
      <c r="L501" s="187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356"/>
      <c r="Y501" s="40"/>
      <c r="Z501" s="148"/>
      <c r="AA501" s="148"/>
      <c r="AB501" s="148"/>
      <c r="AC501" s="148"/>
      <c r="AD501" s="148"/>
      <c r="AE501" s="148"/>
      <c r="AF501" s="148"/>
      <c r="AG501" s="148"/>
      <c r="AH501" s="148"/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  <c r="BI501" s="148"/>
      <c r="BJ501" s="148"/>
      <c r="BK501" s="148"/>
      <c r="BL501" s="148"/>
      <c r="BM501" s="148"/>
      <c r="BN501" s="148"/>
      <c r="BO501" s="148"/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148"/>
      <c r="CB501" s="148"/>
      <c r="CC501" s="148"/>
      <c r="CD501" s="148"/>
      <c r="CE501" s="148"/>
      <c r="CF501" s="148"/>
      <c r="CG501" s="148"/>
      <c r="CH501" s="148"/>
      <c r="CI501" s="148"/>
      <c r="CJ501" s="148"/>
      <c r="CK501" s="148"/>
      <c r="CL501" s="148"/>
      <c r="CM501" s="148"/>
      <c r="CN501" s="148"/>
      <c r="CO501" s="148"/>
      <c r="CP501" s="148"/>
      <c r="CQ501" s="148"/>
      <c r="CR501" s="148"/>
      <c r="CS501" s="148"/>
      <c r="CT501" s="148"/>
      <c r="CU501" s="148"/>
      <c r="CV501" s="148"/>
      <c r="CW501" s="148"/>
      <c r="CX501" s="148"/>
      <c r="CY501" s="148"/>
      <c r="CZ501" s="148"/>
      <c r="DA501" s="148"/>
      <c r="DB501" s="148"/>
      <c r="DC501" s="148"/>
      <c r="DD501" s="148"/>
      <c r="DE501" s="148"/>
      <c r="DF501" s="148"/>
      <c r="DG501" s="148"/>
      <c r="DH501" s="148"/>
      <c r="DI501" s="148"/>
      <c r="DJ501" s="148"/>
      <c r="DK501" s="148"/>
      <c r="DL501" s="148"/>
      <c r="DM501" s="148"/>
      <c r="DN501" s="148"/>
      <c r="DO501" s="148"/>
      <c r="DP501" s="148"/>
      <c r="DQ501" s="148"/>
      <c r="DR501" s="148"/>
      <c r="DS501" s="148"/>
      <c r="DT501" s="148"/>
      <c r="DU501" s="148"/>
      <c r="DV501" s="148"/>
      <c r="DW501" s="148"/>
      <c r="DX501" s="148"/>
      <c r="DY501" s="148"/>
      <c r="DZ501" s="148"/>
      <c r="EA501" s="148"/>
      <c r="EB501" s="148"/>
      <c r="EC501" s="148"/>
      <c r="ED501" s="148"/>
      <c r="EE501" s="148"/>
      <c r="EF501" s="148"/>
      <c r="EG501" s="148"/>
      <c r="EH501" s="148"/>
      <c r="EI501" s="148"/>
      <c r="EJ501" s="148"/>
      <c r="EK501" s="148"/>
      <c r="EL501" s="148"/>
      <c r="EM501" s="148"/>
      <c r="EN501" s="148"/>
      <c r="EO501" s="148"/>
      <c r="EP501" s="148"/>
      <c r="EQ501" s="148"/>
      <c r="ER501" s="148"/>
      <c r="ES501" s="148"/>
      <c r="ET501" s="148"/>
      <c r="EU501" s="148"/>
      <c r="EV501" s="148"/>
      <c r="EW501" s="148"/>
      <c r="EX501" s="148"/>
      <c r="EY501" s="148"/>
      <c r="EZ501" s="148"/>
      <c r="FA501" s="148"/>
      <c r="FB501" s="148"/>
      <c r="FC501" s="148"/>
      <c r="FD501" s="148"/>
      <c r="FE501" s="148"/>
      <c r="FF501" s="148"/>
      <c r="FG501" s="148"/>
      <c r="FH501" s="148"/>
      <c r="FI501" s="148"/>
      <c r="FJ501" s="148"/>
      <c r="FK501" s="148"/>
      <c r="FL501" s="148"/>
      <c r="FM501" s="148"/>
      <c r="FN501" s="148"/>
      <c r="FO501" s="148"/>
      <c r="FP501" s="148"/>
      <c r="FQ501" s="148"/>
      <c r="FR501" s="148"/>
      <c r="FS501" s="148"/>
      <c r="FT501" s="148"/>
      <c r="FU501" s="148"/>
      <c r="FV501" s="148"/>
      <c r="FW501" s="148"/>
      <c r="FX501" s="148"/>
      <c r="FY501" s="148"/>
      <c r="FZ501" s="148"/>
      <c r="GA501" s="148"/>
      <c r="GB501" s="148"/>
      <c r="GC501" s="148"/>
      <c r="GD501" s="148"/>
      <c r="GE501" s="148"/>
      <c r="GF501" s="148"/>
      <c r="GG501" s="148"/>
      <c r="GH501" s="148"/>
      <c r="GI501" s="148"/>
      <c r="GJ501" s="148"/>
      <c r="GK501" s="148"/>
      <c r="GL501" s="148"/>
      <c r="GM501" s="148"/>
      <c r="GN501" s="148"/>
      <c r="GO501" s="148"/>
      <c r="GP501" s="96"/>
    </row>
    <row r="502" spans="1:198" ht="12.75" hidden="1" customHeight="1">
      <c r="A502" s="399"/>
      <c r="B502" s="458"/>
      <c r="C502" s="456"/>
      <c r="D502" s="367"/>
      <c r="E502" s="382"/>
      <c r="F502" s="354"/>
      <c r="G502" s="355"/>
      <c r="H502" s="90">
        <v>6050</v>
      </c>
      <c r="I502" s="166" t="s">
        <v>55</v>
      </c>
      <c r="J502" s="161"/>
      <c r="K502" s="161"/>
      <c r="L502" s="156"/>
      <c r="M502" s="187">
        <v>0</v>
      </c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356"/>
      <c r="Y502" s="40"/>
      <c r="Z502" s="148"/>
      <c r="AA502" s="148"/>
      <c r="AB502" s="148"/>
      <c r="AC502" s="148"/>
      <c r="AD502" s="148"/>
      <c r="AE502" s="148"/>
      <c r="AF502" s="148"/>
      <c r="AG502" s="148"/>
      <c r="AH502" s="148"/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  <c r="BI502" s="148"/>
      <c r="BJ502" s="148"/>
      <c r="BK502" s="148"/>
      <c r="BL502" s="148"/>
      <c r="BM502" s="148"/>
      <c r="BN502" s="148"/>
      <c r="BO502" s="148"/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148"/>
      <c r="CB502" s="148"/>
      <c r="CC502" s="148"/>
      <c r="CD502" s="148"/>
      <c r="CE502" s="148"/>
      <c r="CF502" s="148"/>
      <c r="CG502" s="148"/>
      <c r="CH502" s="148"/>
      <c r="CI502" s="148"/>
      <c r="CJ502" s="148"/>
      <c r="CK502" s="148"/>
      <c r="CL502" s="148"/>
      <c r="CM502" s="148"/>
      <c r="CN502" s="148"/>
      <c r="CO502" s="148"/>
      <c r="CP502" s="148"/>
      <c r="CQ502" s="148"/>
      <c r="CR502" s="148"/>
      <c r="CS502" s="148"/>
      <c r="CT502" s="148"/>
      <c r="CU502" s="148"/>
      <c r="CV502" s="148"/>
      <c r="CW502" s="148"/>
      <c r="CX502" s="148"/>
      <c r="CY502" s="148"/>
      <c r="CZ502" s="148"/>
      <c r="DA502" s="148"/>
      <c r="DB502" s="148"/>
      <c r="DC502" s="148"/>
      <c r="DD502" s="148"/>
      <c r="DE502" s="148"/>
      <c r="DF502" s="148"/>
      <c r="DG502" s="148"/>
      <c r="DH502" s="148"/>
      <c r="DI502" s="148"/>
      <c r="DJ502" s="148"/>
      <c r="DK502" s="148"/>
      <c r="DL502" s="148"/>
      <c r="DM502" s="148"/>
      <c r="DN502" s="148"/>
      <c r="DO502" s="148"/>
      <c r="DP502" s="148"/>
      <c r="DQ502" s="148"/>
      <c r="DR502" s="148"/>
      <c r="DS502" s="148"/>
      <c r="DT502" s="148"/>
      <c r="DU502" s="148"/>
      <c r="DV502" s="148"/>
      <c r="DW502" s="148"/>
      <c r="DX502" s="148"/>
      <c r="DY502" s="148"/>
      <c r="DZ502" s="148"/>
      <c r="EA502" s="148"/>
      <c r="EB502" s="148"/>
      <c r="EC502" s="148"/>
      <c r="ED502" s="148"/>
      <c r="EE502" s="148"/>
      <c r="EF502" s="148"/>
      <c r="EG502" s="148"/>
      <c r="EH502" s="148"/>
      <c r="EI502" s="148"/>
      <c r="EJ502" s="148"/>
      <c r="EK502" s="148"/>
      <c r="EL502" s="148"/>
      <c r="EM502" s="148"/>
      <c r="EN502" s="148"/>
      <c r="EO502" s="148"/>
      <c r="EP502" s="148"/>
      <c r="EQ502" s="148"/>
      <c r="ER502" s="148"/>
      <c r="ES502" s="148"/>
      <c r="ET502" s="148"/>
      <c r="EU502" s="148"/>
      <c r="EV502" s="148"/>
      <c r="EW502" s="148"/>
      <c r="EX502" s="148"/>
      <c r="EY502" s="148"/>
      <c r="EZ502" s="148"/>
      <c r="FA502" s="148"/>
      <c r="FB502" s="148"/>
      <c r="FC502" s="148"/>
      <c r="FD502" s="148"/>
      <c r="FE502" s="148"/>
      <c r="FF502" s="148"/>
      <c r="FG502" s="148"/>
      <c r="FH502" s="148"/>
      <c r="FI502" s="148"/>
      <c r="FJ502" s="148"/>
      <c r="FK502" s="148"/>
      <c r="FL502" s="148"/>
      <c r="FM502" s="148"/>
      <c r="FN502" s="148"/>
      <c r="FO502" s="148"/>
      <c r="FP502" s="148"/>
      <c r="FQ502" s="148"/>
      <c r="FR502" s="148"/>
      <c r="FS502" s="148"/>
      <c r="FT502" s="148"/>
      <c r="FU502" s="148"/>
      <c r="FV502" s="148"/>
      <c r="FW502" s="148"/>
      <c r="FX502" s="148"/>
      <c r="FY502" s="148"/>
      <c r="FZ502" s="148"/>
      <c r="GA502" s="148"/>
      <c r="GB502" s="148"/>
      <c r="GC502" s="148"/>
      <c r="GD502" s="148"/>
      <c r="GE502" s="148"/>
      <c r="GF502" s="148"/>
      <c r="GG502" s="148"/>
      <c r="GH502" s="148"/>
      <c r="GI502" s="148"/>
      <c r="GJ502" s="148"/>
      <c r="GK502" s="148"/>
      <c r="GL502" s="148"/>
      <c r="GM502" s="148"/>
      <c r="GN502" s="148"/>
      <c r="GO502" s="148"/>
      <c r="GP502" s="96"/>
    </row>
    <row r="503" spans="1:198" ht="13.5" hidden="1" customHeight="1">
      <c r="A503" s="400"/>
      <c r="B503" s="459"/>
      <c r="C503" s="457"/>
      <c r="D503" s="368"/>
      <c r="E503" s="382"/>
      <c r="F503" s="354"/>
      <c r="G503" s="355"/>
      <c r="H503" s="200"/>
      <c r="I503" s="160" t="s">
        <v>26</v>
      </c>
      <c r="J503" s="161"/>
      <c r="K503" s="161"/>
      <c r="L503" s="161">
        <f t="shared" ref="L503:P503" si="157">SUM(L499:L502)</f>
        <v>0</v>
      </c>
      <c r="M503" s="161">
        <f t="shared" si="157"/>
        <v>0</v>
      </c>
      <c r="N503" s="161">
        <f t="shared" si="157"/>
        <v>0</v>
      </c>
      <c r="O503" s="161">
        <f t="shared" si="157"/>
        <v>0</v>
      </c>
      <c r="P503" s="161">
        <f t="shared" si="157"/>
        <v>0</v>
      </c>
      <c r="Q503" s="161"/>
      <c r="R503" s="161"/>
      <c r="S503" s="161"/>
      <c r="T503" s="161"/>
      <c r="U503" s="161"/>
      <c r="V503" s="161"/>
      <c r="W503" s="161"/>
      <c r="X503" s="356"/>
      <c r="Y503" s="40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8"/>
      <c r="CA503" s="148"/>
      <c r="CB503" s="148"/>
      <c r="CC503" s="148"/>
      <c r="CD503" s="148"/>
      <c r="CE503" s="148"/>
      <c r="CF503" s="148"/>
      <c r="CG503" s="148"/>
      <c r="CH503" s="148"/>
      <c r="CI503" s="148"/>
      <c r="CJ503" s="148"/>
      <c r="CK503" s="148"/>
      <c r="CL503" s="148"/>
      <c r="CM503" s="148"/>
      <c r="CN503" s="148"/>
      <c r="CO503" s="148"/>
      <c r="CP503" s="148"/>
      <c r="CQ503" s="148"/>
      <c r="CR503" s="148"/>
      <c r="CS503" s="148"/>
      <c r="CT503" s="148"/>
      <c r="CU503" s="148"/>
      <c r="CV503" s="148"/>
      <c r="CW503" s="148"/>
      <c r="CX503" s="148"/>
      <c r="CY503" s="148"/>
      <c r="CZ503" s="148"/>
      <c r="DA503" s="148"/>
      <c r="DB503" s="148"/>
      <c r="DC503" s="148"/>
      <c r="DD503" s="148"/>
      <c r="DE503" s="148"/>
      <c r="DF503" s="148"/>
      <c r="DG503" s="148"/>
      <c r="DH503" s="148"/>
      <c r="DI503" s="148"/>
      <c r="DJ503" s="148"/>
      <c r="DK503" s="148"/>
      <c r="DL503" s="148"/>
      <c r="DM503" s="148"/>
      <c r="DN503" s="148"/>
      <c r="DO503" s="148"/>
      <c r="DP503" s="148"/>
      <c r="DQ503" s="148"/>
      <c r="DR503" s="148"/>
      <c r="DS503" s="148"/>
      <c r="DT503" s="148"/>
      <c r="DU503" s="148"/>
      <c r="DV503" s="148"/>
      <c r="DW503" s="148"/>
      <c r="DX503" s="148"/>
      <c r="DY503" s="148"/>
      <c r="DZ503" s="148"/>
      <c r="EA503" s="148"/>
      <c r="EB503" s="148"/>
      <c r="EC503" s="148"/>
      <c r="ED503" s="148"/>
      <c r="EE503" s="148"/>
      <c r="EF503" s="148"/>
      <c r="EG503" s="148"/>
      <c r="EH503" s="148"/>
      <c r="EI503" s="148"/>
      <c r="EJ503" s="148"/>
      <c r="EK503" s="148"/>
      <c r="EL503" s="148"/>
      <c r="EM503" s="148"/>
      <c r="EN503" s="148"/>
      <c r="EO503" s="148"/>
      <c r="EP503" s="148"/>
      <c r="EQ503" s="148"/>
      <c r="ER503" s="148"/>
      <c r="ES503" s="148"/>
      <c r="ET503" s="148"/>
      <c r="EU503" s="148"/>
      <c r="EV503" s="148"/>
      <c r="EW503" s="148"/>
      <c r="EX503" s="148"/>
      <c r="EY503" s="148"/>
      <c r="EZ503" s="148"/>
      <c r="FA503" s="148"/>
      <c r="FB503" s="148"/>
      <c r="FC503" s="148"/>
      <c r="FD503" s="148"/>
      <c r="FE503" s="148"/>
      <c r="FF503" s="148"/>
      <c r="FG503" s="148"/>
      <c r="FH503" s="148"/>
      <c r="FI503" s="148"/>
      <c r="FJ503" s="148"/>
      <c r="FK503" s="148"/>
      <c r="FL503" s="148"/>
      <c r="FM503" s="148"/>
      <c r="FN503" s="148"/>
      <c r="FO503" s="148"/>
      <c r="FP503" s="148"/>
      <c r="FQ503" s="148"/>
      <c r="FR503" s="148"/>
      <c r="FS503" s="148"/>
      <c r="FT503" s="148"/>
      <c r="FU503" s="148"/>
      <c r="FV503" s="148"/>
      <c r="FW503" s="148"/>
      <c r="FX503" s="148"/>
      <c r="FY503" s="148"/>
      <c r="FZ503" s="148"/>
      <c r="GA503" s="148"/>
      <c r="GB503" s="148"/>
      <c r="GC503" s="148"/>
      <c r="GD503" s="148"/>
      <c r="GE503" s="148"/>
      <c r="GF503" s="148"/>
      <c r="GG503" s="148"/>
      <c r="GH503" s="148"/>
      <c r="GI503" s="148"/>
      <c r="GJ503" s="148"/>
      <c r="GK503" s="148"/>
      <c r="GL503" s="148"/>
      <c r="GM503" s="148"/>
      <c r="GN503" s="148"/>
      <c r="GO503" s="148"/>
      <c r="GP503" s="96"/>
    </row>
    <row r="504" spans="1:198" ht="12.75" customHeight="1">
      <c r="A504" s="599">
        <v>39</v>
      </c>
      <c r="B504" s="586" t="s">
        <v>194</v>
      </c>
      <c r="C504" s="379">
        <v>2024</v>
      </c>
      <c r="D504" s="379">
        <v>2032</v>
      </c>
      <c r="E504" s="353" t="s">
        <v>265</v>
      </c>
      <c r="F504" s="570">
        <v>0</v>
      </c>
      <c r="G504" s="406">
        <v>60016</v>
      </c>
      <c r="H504" s="90">
        <v>6050</v>
      </c>
      <c r="I504" s="58" t="s">
        <v>28</v>
      </c>
      <c r="J504" s="84">
        <v>20000</v>
      </c>
      <c r="K504" s="62"/>
      <c r="L504" s="84"/>
      <c r="M504" s="84"/>
      <c r="N504" s="84">
        <v>0</v>
      </c>
      <c r="O504" s="62"/>
      <c r="P504" s="62"/>
      <c r="Q504" s="84"/>
      <c r="R504" s="84"/>
      <c r="S504" s="345"/>
      <c r="T504" s="345"/>
      <c r="U504" s="345"/>
      <c r="V504" s="62"/>
      <c r="W504" s="62"/>
      <c r="X504" s="380">
        <f>SUM(L508:W508)</f>
        <v>0</v>
      </c>
      <c r="Y504" s="40"/>
      <c r="Z504" s="148"/>
      <c r="AA504" s="148"/>
      <c r="AB504" s="148"/>
      <c r="AC504" s="148"/>
      <c r="AD504" s="148"/>
      <c r="AE504" s="148"/>
      <c r="AF504" s="148"/>
      <c r="AG504" s="148"/>
      <c r="AH504" s="148"/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  <c r="BI504" s="148"/>
      <c r="BJ504" s="148"/>
      <c r="BK504" s="148"/>
      <c r="BL504" s="148"/>
      <c r="BM504" s="148"/>
      <c r="BN504" s="148"/>
      <c r="BO504" s="148"/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148"/>
      <c r="CB504" s="148"/>
      <c r="CC504" s="148"/>
      <c r="CD504" s="148"/>
      <c r="CE504" s="148"/>
      <c r="CF504" s="148"/>
      <c r="CG504" s="148"/>
      <c r="CH504" s="148"/>
      <c r="CI504" s="148"/>
      <c r="CJ504" s="148"/>
      <c r="CK504" s="148"/>
      <c r="CL504" s="148"/>
      <c r="CM504" s="148"/>
      <c r="CN504" s="148"/>
      <c r="CO504" s="148"/>
      <c r="CP504" s="148"/>
      <c r="CQ504" s="148"/>
      <c r="CR504" s="148"/>
      <c r="CS504" s="148"/>
      <c r="CT504" s="148"/>
      <c r="CU504" s="148"/>
      <c r="CV504" s="148"/>
      <c r="CW504" s="148"/>
      <c r="CX504" s="148"/>
      <c r="CY504" s="148"/>
      <c r="CZ504" s="148"/>
      <c r="DA504" s="148"/>
      <c r="DB504" s="148"/>
      <c r="DC504" s="148"/>
      <c r="DD504" s="148"/>
      <c r="DE504" s="148"/>
      <c r="DF504" s="148"/>
      <c r="DG504" s="148"/>
      <c r="DH504" s="148"/>
      <c r="DI504" s="148"/>
      <c r="DJ504" s="148"/>
      <c r="DK504" s="148"/>
      <c r="DL504" s="148"/>
      <c r="DM504" s="148"/>
      <c r="DN504" s="148"/>
      <c r="DO504" s="148"/>
      <c r="DP504" s="148"/>
      <c r="DQ504" s="148"/>
      <c r="DR504" s="148"/>
      <c r="DS504" s="148"/>
      <c r="DT504" s="148"/>
      <c r="DU504" s="148"/>
      <c r="DV504" s="148"/>
      <c r="DW504" s="148"/>
      <c r="DX504" s="148"/>
      <c r="DY504" s="148"/>
      <c r="DZ504" s="148"/>
      <c r="EA504" s="148"/>
      <c r="EB504" s="148"/>
      <c r="EC504" s="148"/>
      <c r="ED504" s="148"/>
      <c r="EE504" s="148"/>
      <c r="EF504" s="148"/>
      <c r="EG504" s="148"/>
      <c r="EH504" s="148"/>
      <c r="EI504" s="148"/>
      <c r="EJ504" s="148"/>
      <c r="EK504" s="148"/>
      <c r="EL504" s="148"/>
      <c r="EM504" s="148"/>
      <c r="EN504" s="148"/>
      <c r="EO504" s="148"/>
      <c r="EP504" s="148"/>
      <c r="EQ504" s="148"/>
      <c r="ER504" s="148"/>
      <c r="ES504" s="148"/>
      <c r="ET504" s="148"/>
      <c r="EU504" s="148"/>
      <c r="EV504" s="148"/>
      <c r="EW504" s="148"/>
      <c r="EX504" s="148"/>
      <c r="EY504" s="148"/>
      <c r="EZ504" s="148"/>
      <c r="FA504" s="148"/>
      <c r="FB504" s="148"/>
      <c r="FC504" s="148"/>
      <c r="FD504" s="148"/>
      <c r="FE504" s="148"/>
      <c r="FF504" s="148"/>
      <c r="FG504" s="148"/>
      <c r="FH504" s="148"/>
      <c r="FI504" s="148"/>
      <c r="FJ504" s="148"/>
      <c r="FK504" s="148"/>
      <c r="FL504" s="148"/>
      <c r="FM504" s="148"/>
      <c r="FN504" s="148"/>
      <c r="FO504" s="148"/>
      <c r="FP504" s="148"/>
      <c r="FQ504" s="148"/>
      <c r="FR504" s="148"/>
      <c r="FS504" s="148"/>
      <c r="FT504" s="148"/>
      <c r="FU504" s="148"/>
      <c r="FV504" s="148"/>
      <c r="FW504" s="148"/>
      <c r="FX504" s="148"/>
      <c r="FY504" s="148"/>
      <c r="FZ504" s="148"/>
      <c r="GA504" s="148"/>
      <c r="GB504" s="148"/>
      <c r="GC504" s="148"/>
      <c r="GD504" s="148"/>
      <c r="GE504" s="148"/>
      <c r="GF504" s="148"/>
      <c r="GG504" s="148"/>
      <c r="GH504" s="148"/>
      <c r="GI504" s="148"/>
      <c r="GJ504" s="148"/>
      <c r="GK504" s="148"/>
      <c r="GL504" s="148"/>
      <c r="GM504" s="148"/>
      <c r="GN504" s="148"/>
      <c r="GO504" s="148"/>
      <c r="GP504" s="96"/>
    </row>
    <row r="505" spans="1:198" ht="12.75" customHeight="1">
      <c r="A505" s="600"/>
      <c r="B505" s="587"/>
      <c r="C505" s="379"/>
      <c r="D505" s="379"/>
      <c r="E505" s="353"/>
      <c r="F505" s="570"/>
      <c r="G505" s="406"/>
      <c r="H505" s="90"/>
      <c r="I505" s="61" t="s">
        <v>31</v>
      </c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380"/>
      <c r="Y505" s="40"/>
      <c r="Z505" s="148"/>
      <c r="AA505" s="148"/>
      <c r="AB505" s="148"/>
      <c r="AC505" s="148"/>
      <c r="AD505" s="148"/>
      <c r="AE505" s="148"/>
      <c r="AF505" s="148"/>
      <c r="AG505" s="148"/>
      <c r="AH505" s="148"/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48"/>
      <c r="CE505" s="148"/>
      <c r="CF505" s="148"/>
      <c r="CG505" s="148"/>
      <c r="CH505" s="148"/>
      <c r="CI505" s="148"/>
      <c r="CJ505" s="148"/>
      <c r="CK505" s="148"/>
      <c r="CL505" s="148"/>
      <c r="CM505" s="148"/>
      <c r="CN505" s="148"/>
      <c r="CO505" s="148"/>
      <c r="CP505" s="148"/>
      <c r="CQ505" s="148"/>
      <c r="CR505" s="148"/>
      <c r="CS505" s="148"/>
      <c r="CT505" s="148"/>
      <c r="CU505" s="148"/>
      <c r="CV505" s="148"/>
      <c r="CW505" s="148"/>
      <c r="CX505" s="148"/>
      <c r="CY505" s="148"/>
      <c r="CZ505" s="148"/>
      <c r="DA505" s="148"/>
      <c r="DB505" s="148"/>
      <c r="DC505" s="148"/>
      <c r="DD505" s="148"/>
      <c r="DE505" s="148"/>
      <c r="DF505" s="148"/>
      <c r="DG505" s="148"/>
      <c r="DH505" s="148"/>
      <c r="DI505" s="148"/>
      <c r="DJ505" s="148"/>
      <c r="DK505" s="148"/>
      <c r="DL505" s="148"/>
      <c r="DM505" s="148"/>
      <c r="DN505" s="148"/>
      <c r="DO505" s="148"/>
      <c r="DP505" s="148"/>
      <c r="DQ505" s="148"/>
      <c r="DR505" s="148"/>
      <c r="DS505" s="148"/>
      <c r="DT505" s="148"/>
      <c r="DU505" s="148"/>
      <c r="DV505" s="148"/>
      <c r="DW505" s="148"/>
      <c r="DX505" s="148"/>
      <c r="DY505" s="148"/>
      <c r="DZ505" s="148"/>
      <c r="EA505" s="148"/>
      <c r="EB505" s="148"/>
      <c r="EC505" s="148"/>
      <c r="ED505" s="148"/>
      <c r="EE505" s="148"/>
      <c r="EF505" s="148"/>
      <c r="EG505" s="148"/>
      <c r="EH505" s="148"/>
      <c r="EI505" s="148"/>
      <c r="EJ505" s="148"/>
      <c r="EK505" s="148"/>
      <c r="EL505" s="148"/>
      <c r="EM505" s="148"/>
      <c r="EN505" s="148"/>
      <c r="EO505" s="148"/>
      <c r="EP505" s="148"/>
      <c r="EQ505" s="148"/>
      <c r="ER505" s="148"/>
      <c r="ES505" s="148"/>
      <c r="ET505" s="148"/>
      <c r="EU505" s="148"/>
      <c r="EV505" s="148"/>
      <c r="EW505" s="148"/>
      <c r="EX505" s="148"/>
      <c r="EY505" s="148"/>
      <c r="EZ505" s="148"/>
      <c r="FA505" s="148"/>
      <c r="FB505" s="148"/>
      <c r="FC505" s="148"/>
      <c r="FD505" s="148"/>
      <c r="FE505" s="148"/>
      <c r="FF505" s="148"/>
      <c r="FG505" s="148"/>
      <c r="FH505" s="148"/>
      <c r="FI505" s="148"/>
      <c r="FJ505" s="148"/>
      <c r="FK505" s="148"/>
      <c r="FL505" s="148"/>
      <c r="FM505" s="148"/>
      <c r="FN505" s="148"/>
      <c r="FO505" s="148"/>
      <c r="FP505" s="148"/>
      <c r="FQ505" s="148"/>
      <c r="FR505" s="148"/>
      <c r="FS505" s="148"/>
      <c r="FT505" s="148"/>
      <c r="FU505" s="148"/>
      <c r="FV505" s="148"/>
      <c r="FW505" s="148"/>
      <c r="FX505" s="148"/>
      <c r="FY505" s="148"/>
      <c r="FZ505" s="148"/>
      <c r="GA505" s="148"/>
      <c r="GB505" s="148"/>
      <c r="GC505" s="148"/>
      <c r="GD505" s="148"/>
      <c r="GE505" s="148"/>
      <c r="GF505" s="148"/>
      <c r="GG505" s="148"/>
      <c r="GH505" s="148"/>
      <c r="GI505" s="148"/>
      <c r="GJ505" s="148"/>
      <c r="GK505" s="148"/>
      <c r="GL505" s="148"/>
      <c r="GM505" s="148"/>
      <c r="GN505" s="148"/>
      <c r="GO505" s="148"/>
      <c r="GP505" s="96"/>
    </row>
    <row r="506" spans="1:198" ht="12.75" customHeight="1">
      <c r="A506" s="600"/>
      <c r="B506" s="587"/>
      <c r="C506" s="379"/>
      <c r="D506" s="379"/>
      <c r="E506" s="353"/>
      <c r="F506" s="570"/>
      <c r="G506" s="406"/>
      <c r="H506" s="90"/>
      <c r="I506" s="61" t="s">
        <v>30</v>
      </c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380"/>
      <c r="Y506" s="40"/>
      <c r="Z506" s="148"/>
      <c r="AA506" s="148"/>
      <c r="AB506" s="148"/>
      <c r="AC506" s="148"/>
      <c r="AD506" s="148"/>
      <c r="AE506" s="148"/>
      <c r="AF506" s="148"/>
      <c r="AG506" s="148"/>
      <c r="AH506" s="148"/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  <c r="BI506" s="148"/>
      <c r="BJ506" s="148"/>
      <c r="BK506" s="148"/>
      <c r="BL506" s="148"/>
      <c r="BM506" s="148"/>
      <c r="BN506" s="148"/>
      <c r="BO506" s="148"/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148"/>
      <c r="CB506" s="148"/>
      <c r="CC506" s="148"/>
      <c r="CD506" s="148"/>
      <c r="CE506" s="148"/>
      <c r="CF506" s="148"/>
      <c r="CG506" s="148"/>
      <c r="CH506" s="148"/>
      <c r="CI506" s="148"/>
      <c r="CJ506" s="148"/>
      <c r="CK506" s="148"/>
      <c r="CL506" s="148"/>
      <c r="CM506" s="148"/>
      <c r="CN506" s="148"/>
      <c r="CO506" s="148"/>
      <c r="CP506" s="148"/>
      <c r="CQ506" s="148"/>
      <c r="CR506" s="148"/>
      <c r="CS506" s="148"/>
      <c r="CT506" s="148"/>
      <c r="CU506" s="148"/>
      <c r="CV506" s="148"/>
      <c r="CW506" s="148"/>
      <c r="CX506" s="148"/>
      <c r="CY506" s="148"/>
      <c r="CZ506" s="148"/>
      <c r="DA506" s="148"/>
      <c r="DB506" s="148"/>
      <c r="DC506" s="148"/>
      <c r="DD506" s="148"/>
      <c r="DE506" s="148"/>
      <c r="DF506" s="148"/>
      <c r="DG506" s="148"/>
      <c r="DH506" s="148"/>
      <c r="DI506" s="148"/>
      <c r="DJ506" s="148"/>
      <c r="DK506" s="148"/>
      <c r="DL506" s="148"/>
      <c r="DM506" s="148"/>
      <c r="DN506" s="148"/>
      <c r="DO506" s="148"/>
      <c r="DP506" s="148"/>
      <c r="DQ506" s="148"/>
      <c r="DR506" s="148"/>
      <c r="DS506" s="148"/>
      <c r="DT506" s="148"/>
      <c r="DU506" s="148"/>
      <c r="DV506" s="148"/>
      <c r="DW506" s="148"/>
      <c r="DX506" s="148"/>
      <c r="DY506" s="148"/>
      <c r="DZ506" s="148"/>
      <c r="EA506" s="148"/>
      <c r="EB506" s="148"/>
      <c r="EC506" s="148"/>
      <c r="ED506" s="148"/>
      <c r="EE506" s="148"/>
      <c r="EF506" s="148"/>
      <c r="EG506" s="148"/>
      <c r="EH506" s="148"/>
      <c r="EI506" s="148"/>
      <c r="EJ506" s="148"/>
      <c r="EK506" s="148"/>
      <c r="EL506" s="148"/>
      <c r="EM506" s="148"/>
      <c r="EN506" s="148"/>
      <c r="EO506" s="148"/>
      <c r="EP506" s="148"/>
      <c r="EQ506" s="148"/>
      <c r="ER506" s="148"/>
      <c r="ES506" s="148"/>
      <c r="ET506" s="148"/>
      <c r="EU506" s="148"/>
      <c r="EV506" s="148"/>
      <c r="EW506" s="148"/>
      <c r="EX506" s="148"/>
      <c r="EY506" s="148"/>
      <c r="EZ506" s="148"/>
      <c r="FA506" s="148"/>
      <c r="FB506" s="148"/>
      <c r="FC506" s="148"/>
      <c r="FD506" s="148"/>
      <c r="FE506" s="148"/>
      <c r="FF506" s="148"/>
      <c r="FG506" s="148"/>
      <c r="FH506" s="148"/>
      <c r="FI506" s="148"/>
      <c r="FJ506" s="148"/>
      <c r="FK506" s="148"/>
      <c r="FL506" s="148"/>
      <c r="FM506" s="148"/>
      <c r="FN506" s="148"/>
      <c r="FO506" s="148"/>
      <c r="FP506" s="148"/>
      <c r="FQ506" s="148"/>
      <c r="FR506" s="148"/>
      <c r="FS506" s="148"/>
      <c r="FT506" s="148"/>
      <c r="FU506" s="148"/>
      <c r="FV506" s="148"/>
      <c r="FW506" s="148"/>
      <c r="FX506" s="148"/>
      <c r="FY506" s="148"/>
      <c r="FZ506" s="148"/>
      <c r="GA506" s="148"/>
      <c r="GB506" s="148"/>
      <c r="GC506" s="148"/>
      <c r="GD506" s="148"/>
      <c r="GE506" s="148"/>
      <c r="GF506" s="148"/>
      <c r="GG506" s="148"/>
      <c r="GH506" s="148"/>
      <c r="GI506" s="148"/>
      <c r="GJ506" s="148"/>
      <c r="GK506" s="148"/>
      <c r="GL506" s="148"/>
      <c r="GM506" s="148"/>
      <c r="GN506" s="148"/>
      <c r="GO506" s="148"/>
      <c r="GP506" s="96"/>
    </row>
    <row r="507" spans="1:198" ht="12.75" customHeight="1">
      <c r="A507" s="600"/>
      <c r="B507" s="587"/>
      <c r="C507" s="379"/>
      <c r="D507" s="379"/>
      <c r="E507" s="353"/>
      <c r="F507" s="570"/>
      <c r="G507" s="406"/>
      <c r="H507" s="90"/>
      <c r="I507" s="61" t="s">
        <v>70</v>
      </c>
      <c r="J507" s="62"/>
      <c r="K507" s="62">
        <v>14000</v>
      </c>
      <c r="L507" s="84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380"/>
      <c r="Y507" s="40"/>
      <c r="Z507" s="148"/>
      <c r="AA507" s="148"/>
      <c r="AB507" s="148"/>
      <c r="AC507" s="148"/>
      <c r="AD507" s="148"/>
      <c r="AE507" s="148"/>
      <c r="AF507" s="148"/>
      <c r="AG507" s="148"/>
      <c r="AH507" s="148"/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  <c r="BI507" s="148"/>
      <c r="BJ507" s="148"/>
      <c r="BK507" s="148"/>
      <c r="BL507" s="148"/>
      <c r="BM507" s="148"/>
      <c r="BN507" s="148"/>
      <c r="BO507" s="148"/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8"/>
      <c r="CA507" s="148"/>
      <c r="CB507" s="148"/>
      <c r="CC507" s="148"/>
      <c r="CD507" s="148"/>
      <c r="CE507" s="148"/>
      <c r="CF507" s="148"/>
      <c r="CG507" s="148"/>
      <c r="CH507" s="148"/>
      <c r="CI507" s="148"/>
      <c r="CJ507" s="148"/>
      <c r="CK507" s="148"/>
      <c r="CL507" s="148"/>
      <c r="CM507" s="148"/>
      <c r="CN507" s="148"/>
      <c r="CO507" s="148"/>
      <c r="CP507" s="148"/>
      <c r="CQ507" s="148"/>
      <c r="CR507" s="148"/>
      <c r="CS507" s="148"/>
      <c r="CT507" s="148"/>
      <c r="CU507" s="148"/>
      <c r="CV507" s="148"/>
      <c r="CW507" s="148"/>
      <c r="CX507" s="148"/>
      <c r="CY507" s="148"/>
      <c r="CZ507" s="148"/>
      <c r="DA507" s="148"/>
      <c r="DB507" s="148"/>
      <c r="DC507" s="148"/>
      <c r="DD507" s="148"/>
      <c r="DE507" s="148"/>
      <c r="DF507" s="148"/>
      <c r="DG507" s="148"/>
      <c r="DH507" s="148"/>
      <c r="DI507" s="148"/>
      <c r="DJ507" s="148"/>
      <c r="DK507" s="148"/>
      <c r="DL507" s="148"/>
      <c r="DM507" s="148"/>
      <c r="DN507" s="148"/>
      <c r="DO507" s="148"/>
      <c r="DP507" s="148"/>
      <c r="DQ507" s="148"/>
      <c r="DR507" s="148"/>
      <c r="DS507" s="148"/>
      <c r="DT507" s="148"/>
      <c r="DU507" s="148"/>
      <c r="DV507" s="148"/>
      <c r="DW507" s="148"/>
      <c r="DX507" s="148"/>
      <c r="DY507" s="148"/>
      <c r="DZ507" s="148"/>
      <c r="EA507" s="148"/>
      <c r="EB507" s="148"/>
      <c r="EC507" s="148"/>
      <c r="ED507" s="148"/>
      <c r="EE507" s="148"/>
      <c r="EF507" s="148"/>
      <c r="EG507" s="148"/>
      <c r="EH507" s="148"/>
      <c r="EI507" s="148"/>
      <c r="EJ507" s="148"/>
      <c r="EK507" s="148"/>
      <c r="EL507" s="148"/>
      <c r="EM507" s="148"/>
      <c r="EN507" s="148"/>
      <c r="EO507" s="148"/>
      <c r="EP507" s="148"/>
      <c r="EQ507" s="148"/>
      <c r="ER507" s="148"/>
      <c r="ES507" s="148"/>
      <c r="ET507" s="148"/>
      <c r="EU507" s="148"/>
      <c r="EV507" s="148"/>
      <c r="EW507" s="148"/>
      <c r="EX507" s="148"/>
      <c r="EY507" s="148"/>
      <c r="EZ507" s="148"/>
      <c r="FA507" s="148"/>
      <c r="FB507" s="148"/>
      <c r="FC507" s="148"/>
      <c r="FD507" s="148"/>
      <c r="FE507" s="148"/>
      <c r="FF507" s="148"/>
      <c r="FG507" s="148"/>
      <c r="FH507" s="148"/>
      <c r="FI507" s="148"/>
      <c r="FJ507" s="148"/>
      <c r="FK507" s="148"/>
      <c r="FL507" s="148"/>
      <c r="FM507" s="148"/>
      <c r="FN507" s="148"/>
      <c r="FO507" s="148"/>
      <c r="FP507" s="148"/>
      <c r="FQ507" s="148"/>
      <c r="FR507" s="148"/>
      <c r="FS507" s="148"/>
      <c r="FT507" s="148"/>
      <c r="FU507" s="148"/>
      <c r="FV507" s="148"/>
      <c r="FW507" s="148"/>
      <c r="FX507" s="148"/>
      <c r="FY507" s="148"/>
      <c r="FZ507" s="148"/>
      <c r="GA507" s="148"/>
      <c r="GB507" s="148"/>
      <c r="GC507" s="148"/>
      <c r="GD507" s="148"/>
      <c r="GE507" s="148"/>
      <c r="GF507" s="148"/>
      <c r="GG507" s="148"/>
      <c r="GH507" s="148"/>
      <c r="GI507" s="148"/>
      <c r="GJ507" s="148"/>
      <c r="GK507" s="148"/>
      <c r="GL507" s="148"/>
      <c r="GM507" s="148"/>
      <c r="GN507" s="148"/>
      <c r="GO507" s="148"/>
      <c r="GP507" s="96"/>
    </row>
    <row r="508" spans="1:198" ht="12.75" customHeight="1">
      <c r="A508" s="601"/>
      <c r="B508" s="588"/>
      <c r="C508" s="379"/>
      <c r="D508" s="379"/>
      <c r="E508" s="353"/>
      <c r="F508" s="570"/>
      <c r="G508" s="406"/>
      <c r="H508" s="90"/>
      <c r="I508" s="64" t="s">
        <v>26</v>
      </c>
      <c r="J508" s="65">
        <f>SUM(J504:J507)</f>
        <v>20000</v>
      </c>
      <c r="K508" s="65">
        <f t="shared" ref="K508:W508" si="158">SUM(K504:K507)</f>
        <v>14000</v>
      </c>
      <c r="L508" s="65">
        <f t="shared" si="158"/>
        <v>0</v>
      </c>
      <c r="M508" s="65">
        <f t="shared" si="158"/>
        <v>0</v>
      </c>
      <c r="N508" s="65">
        <f t="shared" si="158"/>
        <v>0</v>
      </c>
      <c r="O508" s="65">
        <f t="shared" si="158"/>
        <v>0</v>
      </c>
      <c r="P508" s="65">
        <f t="shared" si="158"/>
        <v>0</v>
      </c>
      <c r="Q508" s="65">
        <f t="shared" si="158"/>
        <v>0</v>
      </c>
      <c r="R508" s="65">
        <f t="shared" si="158"/>
        <v>0</v>
      </c>
      <c r="S508" s="65">
        <f t="shared" si="158"/>
        <v>0</v>
      </c>
      <c r="T508" s="65">
        <f t="shared" si="158"/>
        <v>0</v>
      </c>
      <c r="U508" s="65">
        <f t="shared" si="158"/>
        <v>0</v>
      </c>
      <c r="V508" s="65">
        <f t="shared" si="158"/>
        <v>0</v>
      </c>
      <c r="W508" s="65">
        <f t="shared" si="158"/>
        <v>0</v>
      </c>
      <c r="X508" s="380"/>
      <c r="Y508" s="40"/>
      <c r="Z508" s="148"/>
      <c r="AA508" s="148"/>
      <c r="AB508" s="148"/>
      <c r="AC508" s="148"/>
      <c r="AD508" s="148"/>
      <c r="AE508" s="148"/>
      <c r="AF508" s="148"/>
      <c r="AG508" s="148"/>
      <c r="AH508" s="148"/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  <c r="BI508" s="148"/>
      <c r="BJ508" s="148"/>
      <c r="BK508" s="148"/>
      <c r="BL508" s="148"/>
      <c r="BM508" s="148"/>
      <c r="BN508" s="148"/>
      <c r="BO508" s="148"/>
      <c r="BP508" s="148"/>
      <c r="BQ508" s="148"/>
      <c r="BR508" s="148"/>
      <c r="BS508" s="148"/>
      <c r="BT508" s="148"/>
      <c r="BU508" s="148"/>
      <c r="BV508" s="148"/>
      <c r="BW508" s="148"/>
      <c r="BX508" s="148"/>
      <c r="BY508" s="148"/>
      <c r="BZ508" s="148"/>
      <c r="CA508" s="148"/>
      <c r="CB508" s="148"/>
      <c r="CC508" s="148"/>
      <c r="CD508" s="148"/>
      <c r="CE508" s="148"/>
      <c r="CF508" s="148"/>
      <c r="CG508" s="148"/>
      <c r="CH508" s="148"/>
      <c r="CI508" s="148"/>
      <c r="CJ508" s="148"/>
      <c r="CK508" s="148"/>
      <c r="CL508" s="148"/>
      <c r="CM508" s="148"/>
      <c r="CN508" s="148"/>
      <c r="CO508" s="148"/>
      <c r="CP508" s="148"/>
      <c r="CQ508" s="148"/>
      <c r="CR508" s="148"/>
      <c r="CS508" s="148"/>
      <c r="CT508" s="148"/>
      <c r="CU508" s="148"/>
      <c r="CV508" s="148"/>
      <c r="CW508" s="148"/>
      <c r="CX508" s="148"/>
      <c r="CY508" s="148"/>
      <c r="CZ508" s="148"/>
      <c r="DA508" s="148"/>
      <c r="DB508" s="148"/>
      <c r="DC508" s="148"/>
      <c r="DD508" s="148"/>
      <c r="DE508" s="148"/>
      <c r="DF508" s="148"/>
      <c r="DG508" s="148"/>
      <c r="DH508" s="148"/>
      <c r="DI508" s="148"/>
      <c r="DJ508" s="148"/>
      <c r="DK508" s="148"/>
      <c r="DL508" s="148"/>
      <c r="DM508" s="148"/>
      <c r="DN508" s="148"/>
      <c r="DO508" s="148"/>
      <c r="DP508" s="148"/>
      <c r="DQ508" s="148"/>
      <c r="DR508" s="148"/>
      <c r="DS508" s="148"/>
      <c r="DT508" s="148"/>
      <c r="DU508" s="148"/>
      <c r="DV508" s="148"/>
      <c r="DW508" s="148"/>
      <c r="DX508" s="148"/>
      <c r="DY508" s="148"/>
      <c r="DZ508" s="148"/>
      <c r="EA508" s="148"/>
      <c r="EB508" s="148"/>
      <c r="EC508" s="148"/>
      <c r="ED508" s="148"/>
      <c r="EE508" s="148"/>
      <c r="EF508" s="148"/>
      <c r="EG508" s="148"/>
      <c r="EH508" s="148"/>
      <c r="EI508" s="148"/>
      <c r="EJ508" s="148"/>
      <c r="EK508" s="148"/>
      <c r="EL508" s="148"/>
      <c r="EM508" s="148"/>
      <c r="EN508" s="148"/>
      <c r="EO508" s="148"/>
      <c r="EP508" s="148"/>
      <c r="EQ508" s="148"/>
      <c r="ER508" s="148"/>
      <c r="ES508" s="148"/>
      <c r="ET508" s="148"/>
      <c r="EU508" s="148"/>
      <c r="EV508" s="148"/>
      <c r="EW508" s="148"/>
      <c r="EX508" s="148"/>
      <c r="EY508" s="148"/>
      <c r="EZ508" s="148"/>
      <c r="FA508" s="148"/>
      <c r="FB508" s="148"/>
      <c r="FC508" s="148"/>
      <c r="FD508" s="148"/>
      <c r="FE508" s="148"/>
      <c r="FF508" s="148"/>
      <c r="FG508" s="148"/>
      <c r="FH508" s="148"/>
      <c r="FI508" s="148"/>
      <c r="FJ508" s="148"/>
      <c r="FK508" s="148"/>
      <c r="FL508" s="148"/>
      <c r="FM508" s="148"/>
      <c r="FN508" s="148"/>
      <c r="FO508" s="148"/>
      <c r="FP508" s="148"/>
      <c r="FQ508" s="148"/>
      <c r="FR508" s="148"/>
      <c r="FS508" s="148"/>
      <c r="FT508" s="148"/>
      <c r="FU508" s="148"/>
      <c r="FV508" s="148"/>
      <c r="FW508" s="148"/>
      <c r="FX508" s="148"/>
      <c r="FY508" s="148"/>
      <c r="FZ508" s="148"/>
      <c r="GA508" s="148"/>
      <c r="GB508" s="148"/>
      <c r="GC508" s="148"/>
      <c r="GD508" s="148"/>
      <c r="GE508" s="148"/>
      <c r="GF508" s="148"/>
      <c r="GG508" s="148"/>
      <c r="GH508" s="148"/>
      <c r="GI508" s="148"/>
      <c r="GJ508" s="148"/>
      <c r="GK508" s="148"/>
      <c r="GL508" s="148"/>
      <c r="GM508" s="148"/>
      <c r="GN508" s="148"/>
      <c r="GO508" s="148"/>
      <c r="GP508" s="96"/>
    </row>
    <row r="509" spans="1:198" ht="13.5" customHeight="1">
      <c r="A509" s="599">
        <v>40</v>
      </c>
      <c r="B509" s="589" t="s">
        <v>171</v>
      </c>
      <c r="C509" s="379">
        <v>2021</v>
      </c>
      <c r="D509" s="379">
        <v>2032</v>
      </c>
      <c r="E509" s="353" t="s">
        <v>265</v>
      </c>
      <c r="F509" s="389">
        <f>71955+X509</f>
        <v>1421955</v>
      </c>
      <c r="G509" s="406">
        <v>60016</v>
      </c>
      <c r="H509" s="90">
        <v>6050</v>
      </c>
      <c r="I509" s="58" t="s">
        <v>28</v>
      </c>
      <c r="J509" s="84">
        <v>20000</v>
      </c>
      <c r="K509" s="62"/>
      <c r="L509" s="84"/>
      <c r="M509" s="84"/>
      <c r="N509" s="62"/>
      <c r="O509" s="62"/>
      <c r="P509" s="62"/>
      <c r="Q509" s="84"/>
      <c r="R509" s="84"/>
      <c r="S509" s="84">
        <v>350000</v>
      </c>
      <c r="T509" s="84">
        <v>500000</v>
      </c>
      <c r="U509" s="84">
        <v>500000</v>
      </c>
      <c r="V509" s="84"/>
      <c r="W509" s="84"/>
      <c r="X509" s="385">
        <f>SUM(L513:W513)</f>
        <v>1350000</v>
      </c>
      <c r="Y509" s="40"/>
      <c r="Z509" s="148"/>
      <c r="AA509" s="148"/>
      <c r="AB509" s="148"/>
      <c r="AC509" s="148"/>
      <c r="AD509" s="148"/>
      <c r="AE509" s="148"/>
      <c r="AF509" s="148"/>
      <c r="AG509" s="148"/>
      <c r="AH509" s="148"/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  <c r="BI509" s="148"/>
      <c r="BJ509" s="148"/>
      <c r="BK509" s="148"/>
      <c r="BL509" s="148"/>
      <c r="BM509" s="148"/>
      <c r="BN509" s="148"/>
      <c r="BO509" s="148"/>
      <c r="BP509" s="148"/>
      <c r="BQ509" s="148"/>
      <c r="BR509" s="148"/>
      <c r="BS509" s="148"/>
      <c r="BT509" s="148"/>
      <c r="BU509" s="148"/>
      <c r="BV509" s="148"/>
      <c r="BW509" s="148"/>
      <c r="BX509" s="148"/>
      <c r="BY509" s="148"/>
      <c r="BZ509" s="148"/>
      <c r="CA509" s="148"/>
      <c r="CB509" s="148"/>
      <c r="CC509" s="148"/>
      <c r="CD509" s="148"/>
      <c r="CE509" s="148"/>
      <c r="CF509" s="148"/>
      <c r="CG509" s="148"/>
      <c r="CH509" s="148"/>
      <c r="CI509" s="148"/>
      <c r="CJ509" s="148"/>
      <c r="CK509" s="148"/>
      <c r="CL509" s="148"/>
      <c r="CM509" s="148"/>
      <c r="CN509" s="148"/>
      <c r="CO509" s="148"/>
      <c r="CP509" s="148"/>
      <c r="CQ509" s="148"/>
      <c r="CR509" s="148"/>
      <c r="CS509" s="148"/>
      <c r="CT509" s="148"/>
      <c r="CU509" s="148"/>
      <c r="CV509" s="148"/>
      <c r="CW509" s="148"/>
      <c r="CX509" s="148"/>
      <c r="CY509" s="148"/>
      <c r="CZ509" s="148"/>
      <c r="DA509" s="148"/>
      <c r="DB509" s="148"/>
      <c r="DC509" s="148"/>
      <c r="DD509" s="148"/>
      <c r="DE509" s="148"/>
      <c r="DF509" s="148"/>
      <c r="DG509" s="148"/>
      <c r="DH509" s="148"/>
      <c r="DI509" s="148"/>
      <c r="DJ509" s="148"/>
      <c r="DK509" s="148"/>
      <c r="DL509" s="148"/>
      <c r="DM509" s="148"/>
      <c r="DN509" s="148"/>
      <c r="DO509" s="148"/>
      <c r="DP509" s="148"/>
      <c r="DQ509" s="148"/>
      <c r="DR509" s="148"/>
      <c r="DS509" s="148"/>
      <c r="DT509" s="148"/>
      <c r="DU509" s="148"/>
      <c r="DV509" s="148"/>
      <c r="DW509" s="148"/>
      <c r="DX509" s="148"/>
      <c r="DY509" s="148"/>
      <c r="DZ509" s="148"/>
      <c r="EA509" s="148"/>
      <c r="EB509" s="148"/>
      <c r="EC509" s="148"/>
      <c r="ED509" s="148"/>
      <c r="EE509" s="148"/>
      <c r="EF509" s="148"/>
      <c r="EG509" s="148"/>
      <c r="EH509" s="148"/>
      <c r="EI509" s="148"/>
      <c r="EJ509" s="148"/>
      <c r="EK509" s="148"/>
      <c r="EL509" s="148"/>
      <c r="EM509" s="148"/>
      <c r="EN509" s="148"/>
      <c r="EO509" s="148"/>
      <c r="EP509" s="148"/>
      <c r="EQ509" s="148"/>
      <c r="ER509" s="148"/>
      <c r="ES509" s="148"/>
      <c r="ET509" s="148"/>
      <c r="EU509" s="148"/>
      <c r="EV509" s="148"/>
      <c r="EW509" s="148"/>
      <c r="EX509" s="148"/>
      <c r="EY509" s="148"/>
      <c r="EZ509" s="148"/>
      <c r="FA509" s="148"/>
      <c r="FB509" s="148"/>
      <c r="FC509" s="148"/>
      <c r="FD509" s="148"/>
      <c r="FE509" s="148"/>
      <c r="FF509" s="148"/>
      <c r="FG509" s="148"/>
      <c r="FH509" s="148"/>
      <c r="FI509" s="148"/>
      <c r="FJ509" s="148"/>
      <c r="FK509" s="148"/>
      <c r="FL509" s="148"/>
      <c r="FM509" s="148"/>
      <c r="FN509" s="148"/>
      <c r="FO509" s="148"/>
      <c r="FP509" s="148"/>
      <c r="FQ509" s="148"/>
      <c r="FR509" s="148"/>
      <c r="FS509" s="148"/>
      <c r="FT509" s="148"/>
      <c r="FU509" s="148"/>
      <c r="FV509" s="148"/>
      <c r="FW509" s="148"/>
      <c r="FX509" s="148"/>
      <c r="FY509" s="148"/>
      <c r="FZ509" s="148"/>
      <c r="GA509" s="148"/>
      <c r="GB509" s="148"/>
      <c r="GC509" s="148"/>
      <c r="GD509" s="148"/>
      <c r="GE509" s="148"/>
      <c r="GF509" s="148"/>
      <c r="GG509" s="148"/>
      <c r="GH509" s="148"/>
      <c r="GI509" s="148"/>
      <c r="GJ509" s="148"/>
      <c r="GK509" s="148"/>
      <c r="GL509" s="148"/>
      <c r="GM509" s="148"/>
      <c r="GN509" s="148"/>
      <c r="GO509" s="148"/>
      <c r="GP509" s="96"/>
    </row>
    <row r="510" spans="1:198" ht="13.5" customHeight="1">
      <c r="A510" s="600"/>
      <c r="B510" s="590"/>
      <c r="C510" s="379"/>
      <c r="D510" s="379"/>
      <c r="E510" s="353"/>
      <c r="F510" s="389"/>
      <c r="G510" s="406"/>
      <c r="H510" s="90"/>
      <c r="I510" s="61" t="s">
        <v>31</v>
      </c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385"/>
      <c r="Y510" s="40"/>
      <c r="Z510" s="148"/>
      <c r="AA510" s="148"/>
      <c r="AB510" s="148"/>
      <c r="AC510" s="148"/>
      <c r="AD510" s="148"/>
      <c r="AE510" s="148"/>
      <c r="AF510" s="148"/>
      <c r="AG510" s="148"/>
      <c r="AH510" s="148"/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  <c r="BI510" s="148"/>
      <c r="BJ510" s="148"/>
      <c r="BK510" s="148"/>
      <c r="BL510" s="148"/>
      <c r="BM510" s="148"/>
      <c r="BN510" s="148"/>
      <c r="BO510" s="148"/>
      <c r="BP510" s="148"/>
      <c r="BQ510" s="148"/>
      <c r="BR510" s="148"/>
      <c r="BS510" s="148"/>
      <c r="BT510" s="148"/>
      <c r="BU510" s="148"/>
      <c r="BV510" s="148"/>
      <c r="BW510" s="148"/>
      <c r="BX510" s="148"/>
      <c r="BY510" s="148"/>
      <c r="BZ510" s="148"/>
      <c r="CA510" s="148"/>
      <c r="CB510" s="148"/>
      <c r="CC510" s="148"/>
      <c r="CD510" s="148"/>
      <c r="CE510" s="148"/>
      <c r="CF510" s="148"/>
      <c r="CG510" s="148"/>
      <c r="CH510" s="148"/>
      <c r="CI510" s="148"/>
      <c r="CJ510" s="148"/>
      <c r="CK510" s="148"/>
      <c r="CL510" s="148"/>
      <c r="CM510" s="148"/>
      <c r="CN510" s="148"/>
      <c r="CO510" s="148"/>
      <c r="CP510" s="148"/>
      <c r="CQ510" s="148"/>
      <c r="CR510" s="148"/>
      <c r="CS510" s="148"/>
      <c r="CT510" s="148"/>
      <c r="CU510" s="148"/>
      <c r="CV510" s="148"/>
      <c r="CW510" s="148"/>
      <c r="CX510" s="148"/>
      <c r="CY510" s="148"/>
      <c r="CZ510" s="148"/>
      <c r="DA510" s="148"/>
      <c r="DB510" s="148"/>
      <c r="DC510" s="148"/>
      <c r="DD510" s="148"/>
      <c r="DE510" s="148"/>
      <c r="DF510" s="148"/>
      <c r="DG510" s="148"/>
      <c r="DH510" s="148"/>
      <c r="DI510" s="148"/>
      <c r="DJ510" s="148"/>
      <c r="DK510" s="148"/>
      <c r="DL510" s="148"/>
      <c r="DM510" s="148"/>
      <c r="DN510" s="148"/>
      <c r="DO510" s="148"/>
      <c r="DP510" s="148"/>
      <c r="DQ510" s="148"/>
      <c r="DR510" s="148"/>
      <c r="DS510" s="148"/>
      <c r="DT510" s="148"/>
      <c r="DU510" s="148"/>
      <c r="DV510" s="148"/>
      <c r="DW510" s="148"/>
      <c r="DX510" s="148"/>
      <c r="DY510" s="148"/>
      <c r="DZ510" s="148"/>
      <c r="EA510" s="148"/>
      <c r="EB510" s="148"/>
      <c r="EC510" s="148"/>
      <c r="ED510" s="148"/>
      <c r="EE510" s="148"/>
      <c r="EF510" s="148"/>
      <c r="EG510" s="148"/>
      <c r="EH510" s="148"/>
      <c r="EI510" s="148"/>
      <c r="EJ510" s="148"/>
      <c r="EK510" s="148"/>
      <c r="EL510" s="148"/>
      <c r="EM510" s="148"/>
      <c r="EN510" s="148"/>
      <c r="EO510" s="148"/>
      <c r="EP510" s="148"/>
      <c r="EQ510" s="148"/>
      <c r="ER510" s="148"/>
      <c r="ES510" s="148"/>
      <c r="ET510" s="148"/>
      <c r="EU510" s="148"/>
      <c r="EV510" s="148"/>
      <c r="EW510" s="148"/>
      <c r="EX510" s="148"/>
      <c r="EY510" s="148"/>
      <c r="EZ510" s="148"/>
      <c r="FA510" s="148"/>
      <c r="FB510" s="148"/>
      <c r="FC510" s="148"/>
      <c r="FD510" s="148"/>
      <c r="FE510" s="148"/>
      <c r="FF510" s="148"/>
      <c r="FG510" s="148"/>
      <c r="FH510" s="148"/>
      <c r="FI510" s="148"/>
      <c r="FJ510" s="148"/>
      <c r="FK510" s="148"/>
      <c r="FL510" s="148"/>
      <c r="FM510" s="148"/>
      <c r="FN510" s="148"/>
      <c r="FO510" s="148"/>
      <c r="FP510" s="148"/>
      <c r="FQ510" s="148"/>
      <c r="FR510" s="148"/>
      <c r="FS510" s="148"/>
      <c r="FT510" s="148"/>
      <c r="FU510" s="148"/>
      <c r="FV510" s="148"/>
      <c r="FW510" s="148"/>
      <c r="FX510" s="148"/>
      <c r="FY510" s="148"/>
      <c r="FZ510" s="148"/>
      <c r="GA510" s="148"/>
      <c r="GB510" s="148"/>
      <c r="GC510" s="148"/>
      <c r="GD510" s="148"/>
      <c r="GE510" s="148"/>
      <c r="GF510" s="148"/>
      <c r="GG510" s="148"/>
      <c r="GH510" s="148"/>
      <c r="GI510" s="148"/>
      <c r="GJ510" s="148"/>
      <c r="GK510" s="148"/>
      <c r="GL510" s="148"/>
      <c r="GM510" s="148"/>
      <c r="GN510" s="148"/>
      <c r="GO510" s="148"/>
      <c r="GP510" s="96"/>
    </row>
    <row r="511" spans="1:198" ht="13.5" customHeight="1">
      <c r="A511" s="600"/>
      <c r="B511" s="590"/>
      <c r="C511" s="379"/>
      <c r="D511" s="379"/>
      <c r="E511" s="353"/>
      <c r="F511" s="389"/>
      <c r="G511" s="406"/>
      <c r="H511" s="90"/>
      <c r="I511" s="61" t="s">
        <v>30</v>
      </c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385"/>
      <c r="Y511" s="40"/>
      <c r="Z511" s="148"/>
      <c r="AA511" s="148"/>
      <c r="AB511" s="148"/>
      <c r="AC511" s="148"/>
      <c r="AD511" s="148"/>
      <c r="AE511" s="148"/>
      <c r="AF511" s="148"/>
      <c r="AG511" s="148"/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  <c r="BI511" s="148"/>
      <c r="BJ511" s="148"/>
      <c r="BK511" s="148"/>
      <c r="BL511" s="148"/>
      <c r="BM511" s="148"/>
      <c r="BN511" s="148"/>
      <c r="BO511" s="148"/>
      <c r="BP511" s="148"/>
      <c r="BQ511" s="148"/>
      <c r="BR511" s="148"/>
      <c r="BS511" s="148"/>
      <c r="BT511" s="148"/>
      <c r="BU511" s="148"/>
      <c r="BV511" s="148"/>
      <c r="BW511" s="148"/>
      <c r="BX511" s="148"/>
      <c r="BY511" s="148"/>
      <c r="BZ511" s="148"/>
      <c r="CA511" s="148"/>
      <c r="CB511" s="148"/>
      <c r="CC511" s="148"/>
      <c r="CD511" s="148"/>
      <c r="CE511" s="148"/>
      <c r="CF511" s="148"/>
      <c r="CG511" s="148"/>
      <c r="CH511" s="148"/>
      <c r="CI511" s="148"/>
      <c r="CJ511" s="148"/>
      <c r="CK511" s="148"/>
      <c r="CL511" s="148"/>
      <c r="CM511" s="148"/>
      <c r="CN511" s="148"/>
      <c r="CO511" s="148"/>
      <c r="CP511" s="148"/>
      <c r="CQ511" s="148"/>
      <c r="CR511" s="148"/>
      <c r="CS511" s="148"/>
      <c r="CT511" s="148"/>
      <c r="CU511" s="148"/>
      <c r="CV511" s="148"/>
      <c r="CW511" s="148"/>
      <c r="CX511" s="148"/>
      <c r="CY511" s="148"/>
      <c r="CZ511" s="148"/>
      <c r="DA511" s="148"/>
      <c r="DB511" s="148"/>
      <c r="DC511" s="148"/>
      <c r="DD511" s="148"/>
      <c r="DE511" s="148"/>
      <c r="DF511" s="148"/>
      <c r="DG511" s="148"/>
      <c r="DH511" s="148"/>
      <c r="DI511" s="148"/>
      <c r="DJ511" s="148"/>
      <c r="DK511" s="148"/>
      <c r="DL511" s="148"/>
      <c r="DM511" s="148"/>
      <c r="DN511" s="148"/>
      <c r="DO511" s="148"/>
      <c r="DP511" s="148"/>
      <c r="DQ511" s="148"/>
      <c r="DR511" s="148"/>
      <c r="DS511" s="148"/>
      <c r="DT511" s="148"/>
      <c r="DU511" s="148"/>
      <c r="DV511" s="148"/>
      <c r="DW511" s="148"/>
      <c r="DX511" s="148"/>
      <c r="DY511" s="148"/>
      <c r="DZ511" s="148"/>
      <c r="EA511" s="148"/>
      <c r="EB511" s="148"/>
      <c r="EC511" s="148"/>
      <c r="ED511" s="148"/>
      <c r="EE511" s="148"/>
      <c r="EF511" s="148"/>
      <c r="EG511" s="148"/>
      <c r="EH511" s="148"/>
      <c r="EI511" s="148"/>
      <c r="EJ511" s="148"/>
      <c r="EK511" s="148"/>
      <c r="EL511" s="148"/>
      <c r="EM511" s="148"/>
      <c r="EN511" s="148"/>
      <c r="EO511" s="148"/>
      <c r="EP511" s="148"/>
      <c r="EQ511" s="148"/>
      <c r="ER511" s="148"/>
      <c r="ES511" s="148"/>
      <c r="ET511" s="148"/>
      <c r="EU511" s="148"/>
      <c r="EV511" s="148"/>
      <c r="EW511" s="148"/>
      <c r="EX511" s="148"/>
      <c r="EY511" s="148"/>
      <c r="EZ511" s="148"/>
      <c r="FA511" s="148"/>
      <c r="FB511" s="148"/>
      <c r="FC511" s="148"/>
      <c r="FD511" s="148"/>
      <c r="FE511" s="148"/>
      <c r="FF511" s="148"/>
      <c r="FG511" s="148"/>
      <c r="FH511" s="148"/>
      <c r="FI511" s="148"/>
      <c r="FJ511" s="148"/>
      <c r="FK511" s="148"/>
      <c r="FL511" s="148"/>
      <c r="FM511" s="148"/>
      <c r="FN511" s="148"/>
      <c r="FO511" s="148"/>
      <c r="FP511" s="148"/>
      <c r="FQ511" s="148"/>
      <c r="FR511" s="148"/>
      <c r="FS511" s="148"/>
      <c r="FT511" s="148"/>
      <c r="FU511" s="148"/>
      <c r="FV511" s="148"/>
      <c r="FW511" s="148"/>
      <c r="FX511" s="148"/>
      <c r="FY511" s="148"/>
      <c r="FZ511" s="148"/>
      <c r="GA511" s="148"/>
      <c r="GB511" s="148"/>
      <c r="GC511" s="148"/>
      <c r="GD511" s="148"/>
      <c r="GE511" s="148"/>
      <c r="GF511" s="148"/>
      <c r="GG511" s="148"/>
      <c r="GH511" s="148"/>
      <c r="GI511" s="148"/>
      <c r="GJ511" s="148"/>
      <c r="GK511" s="148"/>
      <c r="GL511" s="148"/>
      <c r="GM511" s="148"/>
      <c r="GN511" s="148"/>
      <c r="GO511" s="148"/>
      <c r="GP511" s="96"/>
    </row>
    <row r="512" spans="1:198" ht="13.5" customHeight="1">
      <c r="A512" s="600"/>
      <c r="B512" s="590"/>
      <c r="C512" s="379"/>
      <c r="D512" s="379"/>
      <c r="E512" s="353"/>
      <c r="F512" s="389"/>
      <c r="G512" s="406"/>
      <c r="H512" s="90"/>
      <c r="I512" s="61" t="s">
        <v>70</v>
      </c>
      <c r="J512" s="62"/>
      <c r="K512" s="62">
        <v>14000</v>
      </c>
      <c r="L512" s="84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385"/>
      <c r="Y512" s="40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  <c r="BI512" s="148"/>
      <c r="BJ512" s="148"/>
      <c r="BK512" s="148"/>
      <c r="BL512" s="148"/>
      <c r="BM512" s="148"/>
      <c r="BN512" s="148"/>
      <c r="BO512" s="148"/>
      <c r="BP512" s="148"/>
      <c r="BQ512" s="148"/>
      <c r="BR512" s="148"/>
      <c r="BS512" s="148"/>
      <c r="BT512" s="148"/>
      <c r="BU512" s="148"/>
      <c r="BV512" s="148"/>
      <c r="BW512" s="148"/>
      <c r="BX512" s="148"/>
      <c r="BY512" s="148"/>
      <c r="BZ512" s="148"/>
      <c r="CA512" s="148"/>
      <c r="CB512" s="148"/>
      <c r="CC512" s="148"/>
      <c r="CD512" s="148"/>
      <c r="CE512" s="148"/>
      <c r="CF512" s="148"/>
      <c r="CG512" s="148"/>
      <c r="CH512" s="148"/>
      <c r="CI512" s="148"/>
      <c r="CJ512" s="148"/>
      <c r="CK512" s="148"/>
      <c r="CL512" s="148"/>
      <c r="CM512" s="148"/>
      <c r="CN512" s="148"/>
      <c r="CO512" s="148"/>
      <c r="CP512" s="148"/>
      <c r="CQ512" s="148"/>
      <c r="CR512" s="148"/>
      <c r="CS512" s="148"/>
      <c r="CT512" s="148"/>
      <c r="CU512" s="148"/>
      <c r="CV512" s="148"/>
      <c r="CW512" s="148"/>
      <c r="CX512" s="148"/>
      <c r="CY512" s="148"/>
      <c r="CZ512" s="148"/>
      <c r="DA512" s="148"/>
      <c r="DB512" s="148"/>
      <c r="DC512" s="148"/>
      <c r="DD512" s="148"/>
      <c r="DE512" s="148"/>
      <c r="DF512" s="148"/>
      <c r="DG512" s="148"/>
      <c r="DH512" s="148"/>
      <c r="DI512" s="148"/>
      <c r="DJ512" s="148"/>
      <c r="DK512" s="148"/>
      <c r="DL512" s="148"/>
      <c r="DM512" s="148"/>
      <c r="DN512" s="148"/>
      <c r="DO512" s="148"/>
      <c r="DP512" s="148"/>
      <c r="DQ512" s="148"/>
      <c r="DR512" s="148"/>
      <c r="DS512" s="148"/>
      <c r="DT512" s="148"/>
      <c r="DU512" s="148"/>
      <c r="DV512" s="148"/>
      <c r="DW512" s="148"/>
      <c r="DX512" s="148"/>
      <c r="DY512" s="148"/>
      <c r="DZ512" s="148"/>
      <c r="EA512" s="148"/>
      <c r="EB512" s="148"/>
      <c r="EC512" s="148"/>
      <c r="ED512" s="148"/>
      <c r="EE512" s="148"/>
      <c r="EF512" s="148"/>
      <c r="EG512" s="148"/>
      <c r="EH512" s="148"/>
      <c r="EI512" s="148"/>
      <c r="EJ512" s="148"/>
      <c r="EK512" s="148"/>
      <c r="EL512" s="148"/>
      <c r="EM512" s="148"/>
      <c r="EN512" s="148"/>
      <c r="EO512" s="148"/>
      <c r="EP512" s="148"/>
      <c r="EQ512" s="148"/>
      <c r="ER512" s="148"/>
      <c r="ES512" s="148"/>
      <c r="ET512" s="148"/>
      <c r="EU512" s="148"/>
      <c r="EV512" s="148"/>
      <c r="EW512" s="148"/>
      <c r="EX512" s="148"/>
      <c r="EY512" s="148"/>
      <c r="EZ512" s="148"/>
      <c r="FA512" s="148"/>
      <c r="FB512" s="148"/>
      <c r="FC512" s="148"/>
      <c r="FD512" s="148"/>
      <c r="FE512" s="148"/>
      <c r="FF512" s="148"/>
      <c r="FG512" s="148"/>
      <c r="FH512" s="148"/>
      <c r="FI512" s="148"/>
      <c r="FJ512" s="148"/>
      <c r="FK512" s="148"/>
      <c r="FL512" s="148"/>
      <c r="FM512" s="148"/>
      <c r="FN512" s="148"/>
      <c r="FO512" s="148"/>
      <c r="FP512" s="148"/>
      <c r="FQ512" s="148"/>
      <c r="FR512" s="148"/>
      <c r="FS512" s="148"/>
      <c r="FT512" s="148"/>
      <c r="FU512" s="148"/>
      <c r="FV512" s="148"/>
      <c r="FW512" s="148"/>
      <c r="FX512" s="148"/>
      <c r="FY512" s="148"/>
      <c r="FZ512" s="148"/>
      <c r="GA512" s="148"/>
      <c r="GB512" s="148"/>
      <c r="GC512" s="148"/>
      <c r="GD512" s="148"/>
      <c r="GE512" s="148"/>
      <c r="GF512" s="148"/>
      <c r="GG512" s="148"/>
      <c r="GH512" s="148"/>
      <c r="GI512" s="148"/>
      <c r="GJ512" s="148"/>
      <c r="GK512" s="148"/>
      <c r="GL512" s="148"/>
      <c r="GM512" s="148"/>
      <c r="GN512" s="148"/>
      <c r="GO512" s="148"/>
      <c r="GP512" s="96"/>
    </row>
    <row r="513" spans="1:198" ht="9" customHeight="1">
      <c r="A513" s="601"/>
      <c r="B513" s="591"/>
      <c r="C513" s="379"/>
      <c r="D513" s="379"/>
      <c r="E513" s="353"/>
      <c r="F513" s="389"/>
      <c r="G513" s="406"/>
      <c r="H513" s="90"/>
      <c r="I513" s="64" t="s">
        <v>26</v>
      </c>
      <c r="J513" s="65">
        <f>SUM(J509:J512)</f>
        <v>20000</v>
      </c>
      <c r="K513" s="65">
        <f t="shared" ref="K513:W513" si="159">SUM(K509:K512)</f>
        <v>14000</v>
      </c>
      <c r="L513" s="65">
        <f t="shared" si="159"/>
        <v>0</v>
      </c>
      <c r="M513" s="65">
        <f t="shared" si="159"/>
        <v>0</v>
      </c>
      <c r="N513" s="65">
        <f t="shared" si="159"/>
        <v>0</v>
      </c>
      <c r="O513" s="65">
        <f t="shared" si="159"/>
        <v>0</v>
      </c>
      <c r="P513" s="65">
        <f t="shared" si="159"/>
        <v>0</v>
      </c>
      <c r="Q513" s="65">
        <f t="shared" si="159"/>
        <v>0</v>
      </c>
      <c r="R513" s="65">
        <f t="shared" si="159"/>
        <v>0</v>
      </c>
      <c r="S513" s="65">
        <f t="shared" si="159"/>
        <v>350000</v>
      </c>
      <c r="T513" s="65">
        <f t="shared" si="159"/>
        <v>500000</v>
      </c>
      <c r="U513" s="65">
        <f t="shared" si="159"/>
        <v>500000</v>
      </c>
      <c r="V513" s="65">
        <f t="shared" si="159"/>
        <v>0</v>
      </c>
      <c r="W513" s="65">
        <f t="shared" si="159"/>
        <v>0</v>
      </c>
      <c r="X513" s="385"/>
      <c r="Y513" s="40"/>
      <c r="Z513" s="148"/>
      <c r="AA513" s="148"/>
      <c r="AB513" s="148"/>
      <c r="AC513" s="148"/>
      <c r="AD513" s="148"/>
      <c r="AE513" s="148"/>
      <c r="AF513" s="148"/>
      <c r="AG513" s="148"/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  <c r="BI513" s="148"/>
      <c r="BJ513" s="148"/>
      <c r="BK513" s="148"/>
      <c r="BL513" s="148"/>
      <c r="BM513" s="148"/>
      <c r="BN513" s="148"/>
      <c r="BO513" s="148"/>
      <c r="BP513" s="148"/>
      <c r="BQ513" s="148"/>
      <c r="BR513" s="148"/>
      <c r="BS513" s="148"/>
      <c r="BT513" s="148"/>
      <c r="BU513" s="148"/>
      <c r="BV513" s="148"/>
      <c r="BW513" s="148"/>
      <c r="BX513" s="148"/>
      <c r="BY513" s="148"/>
      <c r="BZ513" s="148"/>
      <c r="CA513" s="148"/>
      <c r="CB513" s="148"/>
      <c r="CC513" s="148"/>
      <c r="CD513" s="148"/>
      <c r="CE513" s="148"/>
      <c r="CF513" s="148"/>
      <c r="CG513" s="148"/>
      <c r="CH513" s="148"/>
      <c r="CI513" s="148"/>
      <c r="CJ513" s="148"/>
      <c r="CK513" s="148"/>
      <c r="CL513" s="148"/>
      <c r="CM513" s="148"/>
      <c r="CN513" s="148"/>
      <c r="CO513" s="148"/>
      <c r="CP513" s="148"/>
      <c r="CQ513" s="148"/>
      <c r="CR513" s="148"/>
      <c r="CS513" s="148"/>
      <c r="CT513" s="148"/>
      <c r="CU513" s="148"/>
      <c r="CV513" s="148"/>
      <c r="CW513" s="148"/>
      <c r="CX513" s="148"/>
      <c r="CY513" s="148"/>
      <c r="CZ513" s="148"/>
      <c r="DA513" s="148"/>
      <c r="DB513" s="148"/>
      <c r="DC513" s="148"/>
      <c r="DD513" s="148"/>
      <c r="DE513" s="148"/>
      <c r="DF513" s="148"/>
      <c r="DG513" s="148"/>
      <c r="DH513" s="148"/>
      <c r="DI513" s="148"/>
      <c r="DJ513" s="148"/>
      <c r="DK513" s="148"/>
      <c r="DL513" s="148"/>
      <c r="DM513" s="148"/>
      <c r="DN513" s="148"/>
      <c r="DO513" s="148"/>
      <c r="DP513" s="148"/>
      <c r="DQ513" s="148"/>
      <c r="DR513" s="148"/>
      <c r="DS513" s="148"/>
      <c r="DT513" s="148"/>
      <c r="DU513" s="148"/>
      <c r="DV513" s="148"/>
      <c r="DW513" s="148"/>
      <c r="DX513" s="148"/>
      <c r="DY513" s="148"/>
      <c r="DZ513" s="148"/>
      <c r="EA513" s="148"/>
      <c r="EB513" s="148"/>
      <c r="EC513" s="148"/>
      <c r="ED513" s="148"/>
      <c r="EE513" s="148"/>
      <c r="EF513" s="148"/>
      <c r="EG513" s="148"/>
      <c r="EH513" s="148"/>
      <c r="EI513" s="148"/>
      <c r="EJ513" s="148"/>
      <c r="EK513" s="148"/>
      <c r="EL513" s="148"/>
      <c r="EM513" s="148"/>
      <c r="EN513" s="148"/>
      <c r="EO513" s="148"/>
      <c r="EP513" s="148"/>
      <c r="EQ513" s="148"/>
      <c r="ER513" s="148"/>
      <c r="ES513" s="148"/>
      <c r="ET513" s="148"/>
      <c r="EU513" s="148"/>
      <c r="EV513" s="148"/>
      <c r="EW513" s="148"/>
      <c r="EX513" s="148"/>
      <c r="EY513" s="148"/>
      <c r="EZ513" s="148"/>
      <c r="FA513" s="148"/>
      <c r="FB513" s="148"/>
      <c r="FC513" s="148"/>
      <c r="FD513" s="148"/>
      <c r="FE513" s="148"/>
      <c r="FF513" s="148"/>
      <c r="FG513" s="148"/>
      <c r="FH513" s="148"/>
      <c r="FI513" s="148"/>
      <c r="FJ513" s="148"/>
      <c r="FK513" s="148"/>
      <c r="FL513" s="148"/>
      <c r="FM513" s="148"/>
      <c r="FN513" s="148"/>
      <c r="FO513" s="148"/>
      <c r="FP513" s="148"/>
      <c r="FQ513" s="148"/>
      <c r="FR513" s="148"/>
      <c r="FS513" s="148"/>
      <c r="FT513" s="148"/>
      <c r="FU513" s="148"/>
      <c r="FV513" s="148"/>
      <c r="FW513" s="148"/>
      <c r="FX513" s="148"/>
      <c r="FY513" s="148"/>
      <c r="FZ513" s="148"/>
      <c r="GA513" s="148"/>
      <c r="GB513" s="148"/>
      <c r="GC513" s="148"/>
      <c r="GD513" s="148"/>
      <c r="GE513" s="148"/>
      <c r="GF513" s="148"/>
      <c r="GG513" s="148"/>
      <c r="GH513" s="148"/>
      <c r="GI513" s="148"/>
      <c r="GJ513" s="148"/>
      <c r="GK513" s="148"/>
      <c r="GL513" s="148"/>
      <c r="GM513" s="148"/>
      <c r="GN513" s="148"/>
      <c r="GO513" s="148"/>
      <c r="GP513" s="96"/>
    </row>
    <row r="514" spans="1:198" ht="9.75" hidden="1" customHeight="1">
      <c r="A514" s="478">
        <v>31</v>
      </c>
      <c r="B514" s="401" t="s">
        <v>160</v>
      </c>
      <c r="C514" s="379">
        <v>2019</v>
      </c>
      <c r="D514" s="379">
        <v>2023</v>
      </c>
      <c r="E514" s="396" t="s">
        <v>27</v>
      </c>
      <c r="F514" s="389">
        <f>X514</f>
        <v>0</v>
      </c>
      <c r="G514" s="406">
        <v>60016</v>
      </c>
      <c r="H514" s="90">
        <v>6050</v>
      </c>
      <c r="I514" s="58" t="s">
        <v>28</v>
      </c>
      <c r="J514" s="84">
        <v>20000</v>
      </c>
      <c r="K514" s="62"/>
      <c r="L514" s="84"/>
      <c r="M514" s="84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385">
        <f>SUM(L518:W518)</f>
        <v>0</v>
      </c>
      <c r="Y514" s="40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  <c r="BI514" s="148"/>
      <c r="BJ514" s="148"/>
      <c r="BK514" s="148"/>
      <c r="BL514" s="148"/>
      <c r="BM514" s="148"/>
      <c r="BN514" s="148"/>
      <c r="BO514" s="148"/>
      <c r="BP514" s="148"/>
      <c r="BQ514" s="148"/>
      <c r="BR514" s="148"/>
      <c r="BS514" s="148"/>
      <c r="BT514" s="148"/>
      <c r="BU514" s="148"/>
      <c r="BV514" s="148"/>
      <c r="BW514" s="148"/>
      <c r="BX514" s="148"/>
      <c r="BY514" s="148"/>
      <c r="BZ514" s="148"/>
      <c r="CA514" s="148"/>
      <c r="CB514" s="148"/>
      <c r="CC514" s="148"/>
      <c r="CD514" s="148"/>
      <c r="CE514" s="148"/>
      <c r="CF514" s="148"/>
      <c r="CG514" s="148"/>
      <c r="CH514" s="148"/>
      <c r="CI514" s="148"/>
      <c r="CJ514" s="148"/>
      <c r="CK514" s="148"/>
      <c r="CL514" s="148"/>
      <c r="CM514" s="148"/>
      <c r="CN514" s="148"/>
      <c r="CO514" s="148"/>
      <c r="CP514" s="148"/>
      <c r="CQ514" s="148"/>
      <c r="CR514" s="148"/>
      <c r="CS514" s="148"/>
      <c r="CT514" s="148"/>
      <c r="CU514" s="148"/>
      <c r="CV514" s="148"/>
      <c r="CW514" s="148"/>
      <c r="CX514" s="148"/>
      <c r="CY514" s="148"/>
      <c r="CZ514" s="148"/>
      <c r="DA514" s="148"/>
      <c r="DB514" s="148"/>
      <c r="DC514" s="148"/>
      <c r="DD514" s="148"/>
      <c r="DE514" s="148"/>
      <c r="DF514" s="148"/>
      <c r="DG514" s="148"/>
      <c r="DH514" s="148"/>
      <c r="DI514" s="148"/>
      <c r="DJ514" s="148"/>
      <c r="DK514" s="148"/>
      <c r="DL514" s="148"/>
      <c r="DM514" s="148"/>
      <c r="DN514" s="148"/>
      <c r="DO514" s="148"/>
      <c r="DP514" s="148"/>
      <c r="DQ514" s="148"/>
      <c r="DR514" s="148"/>
      <c r="DS514" s="148"/>
      <c r="DT514" s="148"/>
      <c r="DU514" s="148"/>
      <c r="DV514" s="148"/>
      <c r="DW514" s="148"/>
      <c r="DX514" s="148"/>
      <c r="DY514" s="148"/>
      <c r="DZ514" s="148"/>
      <c r="EA514" s="148"/>
      <c r="EB514" s="148"/>
      <c r="EC514" s="148"/>
      <c r="ED514" s="148"/>
      <c r="EE514" s="148"/>
      <c r="EF514" s="148"/>
      <c r="EG514" s="148"/>
      <c r="EH514" s="148"/>
      <c r="EI514" s="148"/>
      <c r="EJ514" s="148"/>
      <c r="EK514" s="148"/>
      <c r="EL514" s="148"/>
      <c r="EM514" s="148"/>
      <c r="EN514" s="148"/>
      <c r="EO514" s="148"/>
      <c r="EP514" s="148"/>
      <c r="EQ514" s="148"/>
      <c r="ER514" s="148"/>
      <c r="ES514" s="148"/>
      <c r="ET514" s="148"/>
      <c r="EU514" s="148"/>
      <c r="EV514" s="148"/>
      <c r="EW514" s="148"/>
      <c r="EX514" s="148"/>
      <c r="EY514" s="148"/>
      <c r="EZ514" s="148"/>
      <c r="FA514" s="148"/>
      <c r="FB514" s="148"/>
      <c r="FC514" s="148"/>
      <c r="FD514" s="148"/>
      <c r="FE514" s="148"/>
      <c r="FF514" s="148"/>
      <c r="FG514" s="148"/>
      <c r="FH514" s="148"/>
      <c r="FI514" s="148"/>
      <c r="FJ514" s="148"/>
      <c r="FK514" s="148"/>
      <c r="FL514" s="148"/>
      <c r="FM514" s="148"/>
      <c r="FN514" s="148"/>
      <c r="FO514" s="148"/>
      <c r="FP514" s="148"/>
      <c r="FQ514" s="148"/>
      <c r="FR514" s="148"/>
      <c r="FS514" s="148"/>
      <c r="FT514" s="148"/>
      <c r="FU514" s="148"/>
      <c r="FV514" s="148"/>
      <c r="FW514" s="148"/>
      <c r="FX514" s="148"/>
      <c r="FY514" s="148"/>
      <c r="FZ514" s="148"/>
      <c r="GA514" s="148"/>
      <c r="GB514" s="148"/>
      <c r="GC514" s="148"/>
      <c r="GD514" s="148"/>
      <c r="GE514" s="148"/>
      <c r="GF514" s="148"/>
      <c r="GG514" s="148"/>
      <c r="GH514" s="148"/>
      <c r="GI514" s="148"/>
      <c r="GJ514" s="148"/>
      <c r="GK514" s="148"/>
      <c r="GL514" s="148"/>
      <c r="GM514" s="148"/>
      <c r="GN514" s="148"/>
      <c r="GO514" s="148"/>
      <c r="GP514" s="96"/>
    </row>
    <row r="515" spans="1:198" ht="14.25" hidden="1" customHeight="1">
      <c r="A515" s="479"/>
      <c r="B515" s="401"/>
      <c r="C515" s="379"/>
      <c r="D515" s="379"/>
      <c r="E515" s="396"/>
      <c r="F515" s="389"/>
      <c r="G515" s="406"/>
      <c r="H515" s="90"/>
      <c r="I515" s="61" t="s">
        <v>31</v>
      </c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385"/>
      <c r="Y515" s="40"/>
      <c r="Z515" s="148"/>
      <c r="AA515" s="148"/>
      <c r="AB515" s="148"/>
      <c r="AC515" s="148"/>
      <c r="AD515" s="148"/>
      <c r="AE515" s="148"/>
      <c r="AF515" s="148"/>
      <c r="AG515" s="148"/>
      <c r="AH515" s="148"/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  <c r="BI515" s="148"/>
      <c r="BJ515" s="148"/>
      <c r="BK515" s="148"/>
      <c r="BL515" s="148"/>
      <c r="BM515" s="148"/>
      <c r="BN515" s="148"/>
      <c r="BO515" s="148"/>
      <c r="BP515" s="148"/>
      <c r="BQ515" s="148"/>
      <c r="BR515" s="148"/>
      <c r="BS515" s="148"/>
      <c r="BT515" s="148"/>
      <c r="BU515" s="148"/>
      <c r="BV515" s="148"/>
      <c r="BW515" s="148"/>
      <c r="BX515" s="148"/>
      <c r="BY515" s="148"/>
      <c r="BZ515" s="148"/>
      <c r="CA515" s="148"/>
      <c r="CB515" s="148"/>
      <c r="CC515" s="148"/>
      <c r="CD515" s="148"/>
      <c r="CE515" s="148"/>
      <c r="CF515" s="148"/>
      <c r="CG515" s="148"/>
      <c r="CH515" s="148"/>
      <c r="CI515" s="148"/>
      <c r="CJ515" s="148"/>
      <c r="CK515" s="148"/>
      <c r="CL515" s="148"/>
      <c r="CM515" s="148"/>
      <c r="CN515" s="148"/>
      <c r="CO515" s="148"/>
      <c r="CP515" s="148"/>
      <c r="CQ515" s="148"/>
      <c r="CR515" s="148"/>
      <c r="CS515" s="148"/>
      <c r="CT515" s="148"/>
      <c r="CU515" s="148"/>
      <c r="CV515" s="148"/>
      <c r="CW515" s="148"/>
      <c r="CX515" s="148"/>
      <c r="CY515" s="148"/>
      <c r="CZ515" s="148"/>
      <c r="DA515" s="148"/>
      <c r="DB515" s="148"/>
      <c r="DC515" s="148"/>
      <c r="DD515" s="148"/>
      <c r="DE515" s="148"/>
      <c r="DF515" s="148"/>
      <c r="DG515" s="148"/>
      <c r="DH515" s="148"/>
      <c r="DI515" s="148"/>
      <c r="DJ515" s="148"/>
      <c r="DK515" s="148"/>
      <c r="DL515" s="148"/>
      <c r="DM515" s="148"/>
      <c r="DN515" s="148"/>
      <c r="DO515" s="148"/>
      <c r="DP515" s="148"/>
      <c r="DQ515" s="148"/>
      <c r="DR515" s="148"/>
      <c r="DS515" s="148"/>
      <c r="DT515" s="148"/>
      <c r="DU515" s="148"/>
      <c r="DV515" s="148"/>
      <c r="DW515" s="148"/>
      <c r="DX515" s="148"/>
      <c r="DY515" s="148"/>
      <c r="DZ515" s="148"/>
      <c r="EA515" s="148"/>
      <c r="EB515" s="148"/>
      <c r="EC515" s="148"/>
      <c r="ED515" s="148"/>
      <c r="EE515" s="148"/>
      <c r="EF515" s="148"/>
      <c r="EG515" s="148"/>
      <c r="EH515" s="148"/>
      <c r="EI515" s="148"/>
      <c r="EJ515" s="148"/>
      <c r="EK515" s="148"/>
      <c r="EL515" s="148"/>
      <c r="EM515" s="148"/>
      <c r="EN515" s="148"/>
      <c r="EO515" s="148"/>
      <c r="EP515" s="148"/>
      <c r="EQ515" s="148"/>
      <c r="ER515" s="148"/>
      <c r="ES515" s="148"/>
      <c r="ET515" s="148"/>
      <c r="EU515" s="148"/>
      <c r="EV515" s="148"/>
      <c r="EW515" s="148"/>
      <c r="EX515" s="148"/>
      <c r="EY515" s="148"/>
      <c r="EZ515" s="148"/>
      <c r="FA515" s="148"/>
      <c r="FB515" s="148"/>
      <c r="FC515" s="148"/>
      <c r="FD515" s="148"/>
      <c r="FE515" s="148"/>
      <c r="FF515" s="148"/>
      <c r="FG515" s="148"/>
      <c r="FH515" s="148"/>
      <c r="FI515" s="148"/>
      <c r="FJ515" s="148"/>
      <c r="FK515" s="148"/>
      <c r="FL515" s="148"/>
      <c r="FM515" s="148"/>
      <c r="FN515" s="148"/>
      <c r="FO515" s="148"/>
      <c r="FP515" s="148"/>
      <c r="FQ515" s="148"/>
      <c r="FR515" s="148"/>
      <c r="FS515" s="148"/>
      <c r="FT515" s="148"/>
      <c r="FU515" s="148"/>
      <c r="FV515" s="148"/>
      <c r="FW515" s="148"/>
      <c r="FX515" s="148"/>
      <c r="FY515" s="148"/>
      <c r="FZ515" s="148"/>
      <c r="GA515" s="148"/>
      <c r="GB515" s="148"/>
      <c r="GC515" s="148"/>
      <c r="GD515" s="148"/>
      <c r="GE515" s="148"/>
      <c r="GF515" s="148"/>
      <c r="GG515" s="148"/>
      <c r="GH515" s="148"/>
      <c r="GI515" s="148"/>
      <c r="GJ515" s="148"/>
      <c r="GK515" s="148"/>
      <c r="GL515" s="148"/>
      <c r="GM515" s="148"/>
      <c r="GN515" s="148"/>
      <c r="GO515" s="148"/>
      <c r="GP515" s="96"/>
    </row>
    <row r="516" spans="1:198" ht="14.25" hidden="1" customHeight="1">
      <c r="A516" s="479"/>
      <c r="B516" s="401"/>
      <c r="C516" s="379"/>
      <c r="D516" s="379"/>
      <c r="E516" s="396"/>
      <c r="F516" s="389"/>
      <c r="G516" s="406"/>
      <c r="H516" s="90"/>
      <c r="I516" s="61" t="s">
        <v>30</v>
      </c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385"/>
      <c r="Y516" s="40"/>
      <c r="Z516" s="148"/>
      <c r="AA516" s="148"/>
      <c r="AB516" s="148"/>
      <c r="AC516" s="148"/>
      <c r="AD516" s="148"/>
      <c r="AE516" s="148"/>
      <c r="AF516" s="148"/>
      <c r="AG516" s="148"/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  <c r="BI516" s="148"/>
      <c r="BJ516" s="148"/>
      <c r="BK516" s="148"/>
      <c r="BL516" s="148"/>
      <c r="BM516" s="148"/>
      <c r="BN516" s="148"/>
      <c r="BO516" s="148"/>
      <c r="BP516" s="148"/>
      <c r="BQ516" s="148"/>
      <c r="BR516" s="148"/>
      <c r="BS516" s="148"/>
      <c r="BT516" s="148"/>
      <c r="BU516" s="148"/>
      <c r="BV516" s="148"/>
      <c r="BW516" s="148"/>
      <c r="BX516" s="148"/>
      <c r="BY516" s="148"/>
      <c r="BZ516" s="148"/>
      <c r="CA516" s="148"/>
      <c r="CB516" s="148"/>
      <c r="CC516" s="148"/>
      <c r="CD516" s="148"/>
      <c r="CE516" s="148"/>
      <c r="CF516" s="148"/>
      <c r="CG516" s="148"/>
      <c r="CH516" s="148"/>
      <c r="CI516" s="148"/>
      <c r="CJ516" s="148"/>
      <c r="CK516" s="148"/>
      <c r="CL516" s="148"/>
      <c r="CM516" s="148"/>
      <c r="CN516" s="148"/>
      <c r="CO516" s="148"/>
      <c r="CP516" s="148"/>
      <c r="CQ516" s="148"/>
      <c r="CR516" s="148"/>
      <c r="CS516" s="148"/>
      <c r="CT516" s="148"/>
      <c r="CU516" s="148"/>
      <c r="CV516" s="148"/>
      <c r="CW516" s="148"/>
      <c r="CX516" s="148"/>
      <c r="CY516" s="148"/>
      <c r="CZ516" s="148"/>
      <c r="DA516" s="148"/>
      <c r="DB516" s="148"/>
      <c r="DC516" s="148"/>
      <c r="DD516" s="148"/>
      <c r="DE516" s="148"/>
      <c r="DF516" s="148"/>
      <c r="DG516" s="148"/>
      <c r="DH516" s="148"/>
      <c r="DI516" s="148"/>
      <c r="DJ516" s="148"/>
      <c r="DK516" s="148"/>
      <c r="DL516" s="148"/>
      <c r="DM516" s="148"/>
      <c r="DN516" s="148"/>
      <c r="DO516" s="148"/>
      <c r="DP516" s="148"/>
      <c r="DQ516" s="148"/>
      <c r="DR516" s="148"/>
      <c r="DS516" s="148"/>
      <c r="DT516" s="148"/>
      <c r="DU516" s="148"/>
      <c r="DV516" s="148"/>
      <c r="DW516" s="148"/>
      <c r="DX516" s="148"/>
      <c r="DY516" s="148"/>
      <c r="DZ516" s="148"/>
      <c r="EA516" s="148"/>
      <c r="EB516" s="148"/>
      <c r="EC516" s="148"/>
      <c r="ED516" s="148"/>
      <c r="EE516" s="148"/>
      <c r="EF516" s="148"/>
      <c r="EG516" s="148"/>
      <c r="EH516" s="148"/>
      <c r="EI516" s="148"/>
      <c r="EJ516" s="148"/>
      <c r="EK516" s="148"/>
      <c r="EL516" s="148"/>
      <c r="EM516" s="148"/>
      <c r="EN516" s="148"/>
      <c r="EO516" s="148"/>
      <c r="EP516" s="148"/>
      <c r="EQ516" s="148"/>
      <c r="ER516" s="148"/>
      <c r="ES516" s="148"/>
      <c r="ET516" s="148"/>
      <c r="EU516" s="148"/>
      <c r="EV516" s="148"/>
      <c r="EW516" s="148"/>
      <c r="EX516" s="148"/>
      <c r="EY516" s="148"/>
      <c r="EZ516" s="148"/>
      <c r="FA516" s="148"/>
      <c r="FB516" s="148"/>
      <c r="FC516" s="148"/>
      <c r="FD516" s="148"/>
      <c r="FE516" s="148"/>
      <c r="FF516" s="148"/>
      <c r="FG516" s="148"/>
      <c r="FH516" s="148"/>
      <c r="FI516" s="148"/>
      <c r="FJ516" s="148"/>
      <c r="FK516" s="148"/>
      <c r="FL516" s="148"/>
      <c r="FM516" s="148"/>
      <c r="FN516" s="148"/>
      <c r="FO516" s="148"/>
      <c r="FP516" s="148"/>
      <c r="FQ516" s="148"/>
      <c r="FR516" s="148"/>
      <c r="FS516" s="148"/>
      <c r="FT516" s="148"/>
      <c r="FU516" s="148"/>
      <c r="FV516" s="148"/>
      <c r="FW516" s="148"/>
      <c r="FX516" s="148"/>
      <c r="FY516" s="148"/>
      <c r="FZ516" s="148"/>
      <c r="GA516" s="148"/>
      <c r="GB516" s="148"/>
      <c r="GC516" s="148"/>
      <c r="GD516" s="148"/>
      <c r="GE516" s="148"/>
      <c r="GF516" s="148"/>
      <c r="GG516" s="148"/>
      <c r="GH516" s="148"/>
      <c r="GI516" s="148"/>
      <c r="GJ516" s="148"/>
      <c r="GK516" s="148"/>
      <c r="GL516" s="148"/>
      <c r="GM516" s="148"/>
      <c r="GN516" s="148"/>
      <c r="GO516" s="148"/>
      <c r="GP516" s="96"/>
    </row>
    <row r="517" spans="1:198" ht="14.25" hidden="1" customHeight="1">
      <c r="A517" s="479"/>
      <c r="B517" s="401"/>
      <c r="C517" s="379"/>
      <c r="D517" s="379"/>
      <c r="E517" s="396"/>
      <c r="F517" s="389"/>
      <c r="G517" s="406"/>
      <c r="H517" s="90"/>
      <c r="I517" s="61" t="s">
        <v>70</v>
      </c>
      <c r="J517" s="62"/>
      <c r="K517" s="62">
        <v>14000</v>
      </c>
      <c r="L517" s="84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385"/>
      <c r="Y517" s="40"/>
      <c r="Z517" s="148"/>
      <c r="AA517" s="148"/>
      <c r="AB517" s="148"/>
      <c r="AC517" s="148"/>
      <c r="AD517" s="148"/>
      <c r="AE517" s="148"/>
      <c r="AF517" s="148"/>
      <c r="AG517" s="148"/>
      <c r="AH517" s="148"/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  <c r="BI517" s="148"/>
      <c r="BJ517" s="148"/>
      <c r="BK517" s="148"/>
      <c r="BL517" s="148"/>
      <c r="BM517" s="148"/>
      <c r="BN517" s="148"/>
      <c r="BO517" s="148"/>
      <c r="BP517" s="148"/>
      <c r="BQ517" s="148"/>
      <c r="BR517" s="148"/>
      <c r="BS517" s="148"/>
      <c r="BT517" s="148"/>
      <c r="BU517" s="148"/>
      <c r="BV517" s="148"/>
      <c r="BW517" s="148"/>
      <c r="BX517" s="148"/>
      <c r="BY517" s="148"/>
      <c r="BZ517" s="148"/>
      <c r="CA517" s="148"/>
      <c r="CB517" s="148"/>
      <c r="CC517" s="148"/>
      <c r="CD517" s="148"/>
      <c r="CE517" s="148"/>
      <c r="CF517" s="148"/>
      <c r="CG517" s="148"/>
      <c r="CH517" s="148"/>
      <c r="CI517" s="148"/>
      <c r="CJ517" s="148"/>
      <c r="CK517" s="148"/>
      <c r="CL517" s="148"/>
      <c r="CM517" s="148"/>
      <c r="CN517" s="148"/>
      <c r="CO517" s="148"/>
      <c r="CP517" s="148"/>
      <c r="CQ517" s="148"/>
      <c r="CR517" s="148"/>
      <c r="CS517" s="148"/>
      <c r="CT517" s="148"/>
      <c r="CU517" s="148"/>
      <c r="CV517" s="148"/>
      <c r="CW517" s="148"/>
      <c r="CX517" s="148"/>
      <c r="CY517" s="148"/>
      <c r="CZ517" s="148"/>
      <c r="DA517" s="148"/>
      <c r="DB517" s="148"/>
      <c r="DC517" s="148"/>
      <c r="DD517" s="148"/>
      <c r="DE517" s="148"/>
      <c r="DF517" s="148"/>
      <c r="DG517" s="148"/>
      <c r="DH517" s="148"/>
      <c r="DI517" s="148"/>
      <c r="DJ517" s="148"/>
      <c r="DK517" s="148"/>
      <c r="DL517" s="148"/>
      <c r="DM517" s="148"/>
      <c r="DN517" s="148"/>
      <c r="DO517" s="148"/>
      <c r="DP517" s="148"/>
      <c r="DQ517" s="148"/>
      <c r="DR517" s="148"/>
      <c r="DS517" s="148"/>
      <c r="DT517" s="148"/>
      <c r="DU517" s="148"/>
      <c r="DV517" s="148"/>
      <c r="DW517" s="148"/>
      <c r="DX517" s="148"/>
      <c r="DY517" s="148"/>
      <c r="DZ517" s="148"/>
      <c r="EA517" s="148"/>
      <c r="EB517" s="148"/>
      <c r="EC517" s="148"/>
      <c r="ED517" s="148"/>
      <c r="EE517" s="148"/>
      <c r="EF517" s="148"/>
      <c r="EG517" s="148"/>
      <c r="EH517" s="148"/>
      <c r="EI517" s="148"/>
      <c r="EJ517" s="148"/>
      <c r="EK517" s="148"/>
      <c r="EL517" s="148"/>
      <c r="EM517" s="148"/>
      <c r="EN517" s="148"/>
      <c r="EO517" s="148"/>
      <c r="EP517" s="148"/>
      <c r="EQ517" s="148"/>
      <c r="ER517" s="148"/>
      <c r="ES517" s="148"/>
      <c r="ET517" s="148"/>
      <c r="EU517" s="148"/>
      <c r="EV517" s="148"/>
      <c r="EW517" s="148"/>
      <c r="EX517" s="148"/>
      <c r="EY517" s="148"/>
      <c r="EZ517" s="148"/>
      <c r="FA517" s="148"/>
      <c r="FB517" s="148"/>
      <c r="FC517" s="148"/>
      <c r="FD517" s="148"/>
      <c r="FE517" s="148"/>
      <c r="FF517" s="148"/>
      <c r="FG517" s="148"/>
      <c r="FH517" s="148"/>
      <c r="FI517" s="148"/>
      <c r="FJ517" s="148"/>
      <c r="FK517" s="148"/>
      <c r="FL517" s="148"/>
      <c r="FM517" s="148"/>
      <c r="FN517" s="148"/>
      <c r="FO517" s="148"/>
      <c r="FP517" s="148"/>
      <c r="FQ517" s="148"/>
      <c r="FR517" s="148"/>
      <c r="FS517" s="148"/>
      <c r="FT517" s="148"/>
      <c r="FU517" s="148"/>
      <c r="FV517" s="148"/>
      <c r="FW517" s="148"/>
      <c r="FX517" s="148"/>
      <c r="FY517" s="148"/>
      <c r="FZ517" s="148"/>
      <c r="GA517" s="148"/>
      <c r="GB517" s="148"/>
      <c r="GC517" s="148"/>
      <c r="GD517" s="148"/>
      <c r="GE517" s="148"/>
      <c r="GF517" s="148"/>
      <c r="GG517" s="148"/>
      <c r="GH517" s="148"/>
      <c r="GI517" s="148"/>
      <c r="GJ517" s="148"/>
      <c r="GK517" s="148"/>
      <c r="GL517" s="148"/>
      <c r="GM517" s="148"/>
      <c r="GN517" s="148"/>
      <c r="GO517" s="148"/>
      <c r="GP517" s="96"/>
    </row>
    <row r="518" spans="1:198" ht="14.25" hidden="1" customHeight="1">
      <c r="A518" s="480"/>
      <c r="B518" s="401"/>
      <c r="C518" s="379"/>
      <c r="D518" s="379"/>
      <c r="E518" s="396"/>
      <c r="F518" s="389"/>
      <c r="G518" s="406"/>
      <c r="H518" s="90"/>
      <c r="I518" s="64" t="s">
        <v>26</v>
      </c>
      <c r="J518" s="65">
        <f>SUM(J514:J517)</f>
        <v>20000</v>
      </c>
      <c r="K518" s="65">
        <f t="shared" ref="K518:P518" si="160">SUM(K514:K517)</f>
        <v>14000</v>
      </c>
      <c r="L518" s="65">
        <f t="shared" si="160"/>
        <v>0</v>
      </c>
      <c r="M518" s="65">
        <f t="shared" si="160"/>
        <v>0</v>
      </c>
      <c r="N518" s="65">
        <f t="shared" si="160"/>
        <v>0</v>
      </c>
      <c r="O518" s="65">
        <f t="shared" si="160"/>
        <v>0</v>
      </c>
      <c r="P518" s="65">
        <f t="shared" si="160"/>
        <v>0</v>
      </c>
      <c r="Q518" s="65"/>
      <c r="R518" s="65"/>
      <c r="S518" s="65"/>
      <c r="T518" s="65"/>
      <c r="U518" s="65"/>
      <c r="V518" s="65"/>
      <c r="W518" s="65"/>
      <c r="X518" s="385"/>
      <c r="Y518" s="40"/>
      <c r="Z518" s="148"/>
      <c r="AA518" s="148"/>
      <c r="AB518" s="148"/>
      <c r="AC518" s="148"/>
      <c r="AD518" s="148"/>
      <c r="AE518" s="148"/>
      <c r="AF518" s="148"/>
      <c r="AG518" s="148"/>
      <c r="AH518" s="148"/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  <c r="BI518" s="148"/>
      <c r="BJ518" s="148"/>
      <c r="BK518" s="148"/>
      <c r="BL518" s="148"/>
      <c r="BM518" s="148"/>
      <c r="BN518" s="148"/>
      <c r="BO518" s="148"/>
      <c r="BP518" s="148"/>
      <c r="BQ518" s="148"/>
      <c r="BR518" s="148"/>
      <c r="BS518" s="148"/>
      <c r="BT518" s="148"/>
      <c r="BU518" s="148"/>
      <c r="BV518" s="148"/>
      <c r="BW518" s="148"/>
      <c r="BX518" s="148"/>
      <c r="BY518" s="148"/>
      <c r="BZ518" s="148"/>
      <c r="CA518" s="148"/>
      <c r="CB518" s="148"/>
      <c r="CC518" s="148"/>
      <c r="CD518" s="148"/>
      <c r="CE518" s="148"/>
      <c r="CF518" s="148"/>
      <c r="CG518" s="148"/>
      <c r="CH518" s="148"/>
      <c r="CI518" s="148"/>
      <c r="CJ518" s="148"/>
      <c r="CK518" s="148"/>
      <c r="CL518" s="148"/>
      <c r="CM518" s="148"/>
      <c r="CN518" s="148"/>
      <c r="CO518" s="148"/>
      <c r="CP518" s="148"/>
      <c r="CQ518" s="148"/>
      <c r="CR518" s="148"/>
      <c r="CS518" s="148"/>
      <c r="CT518" s="148"/>
      <c r="CU518" s="148"/>
      <c r="CV518" s="148"/>
      <c r="CW518" s="148"/>
      <c r="CX518" s="148"/>
      <c r="CY518" s="148"/>
      <c r="CZ518" s="148"/>
      <c r="DA518" s="148"/>
      <c r="DB518" s="148"/>
      <c r="DC518" s="148"/>
      <c r="DD518" s="148"/>
      <c r="DE518" s="148"/>
      <c r="DF518" s="148"/>
      <c r="DG518" s="148"/>
      <c r="DH518" s="148"/>
      <c r="DI518" s="148"/>
      <c r="DJ518" s="148"/>
      <c r="DK518" s="148"/>
      <c r="DL518" s="148"/>
      <c r="DM518" s="148"/>
      <c r="DN518" s="148"/>
      <c r="DO518" s="148"/>
      <c r="DP518" s="148"/>
      <c r="DQ518" s="148"/>
      <c r="DR518" s="148"/>
      <c r="DS518" s="148"/>
      <c r="DT518" s="148"/>
      <c r="DU518" s="148"/>
      <c r="DV518" s="148"/>
      <c r="DW518" s="148"/>
      <c r="DX518" s="148"/>
      <c r="DY518" s="148"/>
      <c r="DZ518" s="148"/>
      <c r="EA518" s="148"/>
      <c r="EB518" s="148"/>
      <c r="EC518" s="148"/>
      <c r="ED518" s="148"/>
      <c r="EE518" s="148"/>
      <c r="EF518" s="148"/>
      <c r="EG518" s="148"/>
      <c r="EH518" s="148"/>
      <c r="EI518" s="148"/>
      <c r="EJ518" s="148"/>
      <c r="EK518" s="148"/>
      <c r="EL518" s="148"/>
      <c r="EM518" s="148"/>
      <c r="EN518" s="148"/>
      <c r="EO518" s="148"/>
      <c r="EP518" s="148"/>
      <c r="EQ518" s="148"/>
      <c r="ER518" s="148"/>
      <c r="ES518" s="148"/>
      <c r="ET518" s="148"/>
      <c r="EU518" s="148"/>
      <c r="EV518" s="148"/>
      <c r="EW518" s="148"/>
      <c r="EX518" s="148"/>
      <c r="EY518" s="148"/>
      <c r="EZ518" s="148"/>
      <c r="FA518" s="148"/>
      <c r="FB518" s="148"/>
      <c r="FC518" s="148"/>
      <c r="FD518" s="148"/>
      <c r="FE518" s="148"/>
      <c r="FF518" s="148"/>
      <c r="FG518" s="148"/>
      <c r="FH518" s="148"/>
      <c r="FI518" s="148"/>
      <c r="FJ518" s="148"/>
      <c r="FK518" s="148"/>
      <c r="FL518" s="148"/>
      <c r="FM518" s="148"/>
      <c r="FN518" s="148"/>
      <c r="FO518" s="148"/>
      <c r="FP518" s="148"/>
      <c r="FQ518" s="148"/>
      <c r="FR518" s="148"/>
      <c r="FS518" s="148"/>
      <c r="FT518" s="148"/>
      <c r="FU518" s="148"/>
      <c r="FV518" s="148"/>
      <c r="FW518" s="148"/>
      <c r="FX518" s="148"/>
      <c r="FY518" s="148"/>
      <c r="FZ518" s="148"/>
      <c r="GA518" s="148"/>
      <c r="GB518" s="148"/>
      <c r="GC518" s="148"/>
      <c r="GD518" s="148"/>
      <c r="GE518" s="148"/>
      <c r="GF518" s="148"/>
      <c r="GG518" s="148"/>
      <c r="GH518" s="148"/>
      <c r="GI518" s="148"/>
      <c r="GJ518" s="148"/>
      <c r="GK518" s="148"/>
      <c r="GL518" s="148"/>
      <c r="GM518" s="148"/>
      <c r="GN518" s="148"/>
      <c r="GO518" s="148"/>
      <c r="GP518" s="96"/>
    </row>
    <row r="519" spans="1:198" ht="14.25" hidden="1" customHeight="1">
      <c r="A519" s="421">
        <v>52</v>
      </c>
      <c r="B519" s="464" t="s">
        <v>154</v>
      </c>
      <c r="C519" s="379">
        <v>2020</v>
      </c>
      <c r="D519" s="379">
        <v>2023</v>
      </c>
      <c r="E519" s="396" t="s">
        <v>27</v>
      </c>
      <c r="F519" s="389">
        <f>X519</f>
        <v>0</v>
      </c>
      <c r="G519" s="406">
        <v>60095</v>
      </c>
      <c r="H519" s="90">
        <v>6050</v>
      </c>
      <c r="I519" s="58" t="s">
        <v>28</v>
      </c>
      <c r="J519" s="65"/>
      <c r="K519" s="65"/>
      <c r="L519" s="84">
        <v>0</v>
      </c>
      <c r="M519" s="84"/>
      <c r="N519" s="84"/>
      <c r="O519" s="84"/>
      <c r="P519" s="62"/>
      <c r="Q519" s="62"/>
      <c r="R519" s="62"/>
      <c r="S519" s="62"/>
      <c r="T519" s="62"/>
      <c r="U519" s="62"/>
      <c r="V519" s="62"/>
      <c r="W519" s="62"/>
      <c r="X519" s="385">
        <f t="shared" ref="X519" si="161">SUM(L523:W523)</f>
        <v>0</v>
      </c>
      <c r="Y519" s="40"/>
      <c r="Z519" s="148"/>
      <c r="AA519" s="148"/>
      <c r="AB519" s="148"/>
      <c r="AC519" s="148"/>
      <c r="AD519" s="148"/>
      <c r="AE519" s="148"/>
      <c r="AF519" s="148"/>
      <c r="AG519" s="148"/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48"/>
      <c r="CE519" s="148"/>
      <c r="CF519" s="148"/>
      <c r="CG519" s="148"/>
      <c r="CH519" s="148"/>
      <c r="CI519" s="148"/>
      <c r="CJ519" s="148"/>
      <c r="CK519" s="148"/>
      <c r="CL519" s="148"/>
      <c r="CM519" s="148"/>
      <c r="CN519" s="148"/>
      <c r="CO519" s="148"/>
      <c r="CP519" s="148"/>
      <c r="CQ519" s="148"/>
      <c r="CR519" s="148"/>
      <c r="CS519" s="148"/>
      <c r="CT519" s="148"/>
      <c r="CU519" s="148"/>
      <c r="CV519" s="148"/>
      <c r="CW519" s="148"/>
      <c r="CX519" s="148"/>
      <c r="CY519" s="148"/>
      <c r="CZ519" s="148"/>
      <c r="DA519" s="148"/>
      <c r="DB519" s="148"/>
      <c r="DC519" s="148"/>
      <c r="DD519" s="148"/>
      <c r="DE519" s="148"/>
      <c r="DF519" s="148"/>
      <c r="DG519" s="148"/>
      <c r="DH519" s="148"/>
      <c r="DI519" s="148"/>
      <c r="DJ519" s="148"/>
      <c r="DK519" s="148"/>
      <c r="DL519" s="148"/>
      <c r="DM519" s="148"/>
      <c r="DN519" s="148"/>
      <c r="DO519" s="148"/>
      <c r="DP519" s="148"/>
      <c r="DQ519" s="148"/>
      <c r="DR519" s="148"/>
      <c r="DS519" s="148"/>
      <c r="DT519" s="148"/>
      <c r="DU519" s="148"/>
      <c r="DV519" s="148"/>
      <c r="DW519" s="148"/>
      <c r="DX519" s="148"/>
      <c r="DY519" s="148"/>
      <c r="DZ519" s="148"/>
      <c r="EA519" s="148"/>
      <c r="EB519" s="148"/>
      <c r="EC519" s="148"/>
      <c r="ED519" s="148"/>
      <c r="EE519" s="148"/>
      <c r="EF519" s="148"/>
      <c r="EG519" s="148"/>
      <c r="EH519" s="148"/>
      <c r="EI519" s="148"/>
      <c r="EJ519" s="148"/>
      <c r="EK519" s="148"/>
      <c r="EL519" s="148"/>
      <c r="EM519" s="148"/>
      <c r="EN519" s="148"/>
      <c r="EO519" s="148"/>
      <c r="EP519" s="148"/>
      <c r="EQ519" s="148"/>
      <c r="ER519" s="148"/>
      <c r="ES519" s="148"/>
      <c r="ET519" s="148"/>
      <c r="EU519" s="148"/>
      <c r="EV519" s="148"/>
      <c r="EW519" s="148"/>
      <c r="EX519" s="148"/>
      <c r="EY519" s="148"/>
      <c r="EZ519" s="148"/>
      <c r="FA519" s="148"/>
      <c r="FB519" s="148"/>
      <c r="FC519" s="148"/>
      <c r="FD519" s="148"/>
      <c r="FE519" s="148"/>
      <c r="FF519" s="148"/>
      <c r="FG519" s="148"/>
      <c r="FH519" s="148"/>
      <c r="FI519" s="148"/>
      <c r="FJ519" s="148"/>
      <c r="FK519" s="148"/>
      <c r="FL519" s="148"/>
      <c r="FM519" s="148"/>
      <c r="FN519" s="148"/>
      <c r="FO519" s="148"/>
      <c r="FP519" s="148"/>
      <c r="FQ519" s="148"/>
      <c r="FR519" s="148"/>
      <c r="FS519" s="148"/>
      <c r="FT519" s="148"/>
      <c r="FU519" s="148"/>
      <c r="FV519" s="148"/>
      <c r="FW519" s="148"/>
      <c r="FX519" s="148"/>
      <c r="FY519" s="148"/>
      <c r="FZ519" s="148"/>
      <c r="GA519" s="148"/>
      <c r="GB519" s="148"/>
      <c r="GC519" s="148"/>
      <c r="GD519" s="148"/>
      <c r="GE519" s="148"/>
      <c r="GF519" s="148"/>
      <c r="GG519" s="148"/>
      <c r="GH519" s="148"/>
      <c r="GI519" s="148"/>
      <c r="GJ519" s="148"/>
      <c r="GK519" s="148"/>
      <c r="GL519" s="148"/>
      <c r="GM519" s="148"/>
      <c r="GN519" s="148"/>
      <c r="GO519" s="148"/>
      <c r="GP519" s="96"/>
    </row>
    <row r="520" spans="1:198" ht="14.25" hidden="1" customHeight="1">
      <c r="A520" s="421"/>
      <c r="B520" s="465"/>
      <c r="C520" s="379"/>
      <c r="D520" s="379"/>
      <c r="E520" s="396"/>
      <c r="F520" s="389"/>
      <c r="G520" s="406"/>
      <c r="H520" s="90"/>
      <c r="I520" s="61" t="s">
        <v>31</v>
      </c>
      <c r="J520" s="65"/>
      <c r="K520" s="65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385"/>
      <c r="Y520" s="40"/>
      <c r="Z520" s="148"/>
      <c r="AA520" s="148"/>
      <c r="AB520" s="148"/>
      <c r="AC520" s="148"/>
      <c r="AD520" s="148"/>
      <c r="AE520" s="148"/>
      <c r="AF520" s="148"/>
      <c r="AG520" s="148"/>
      <c r="AH520" s="148"/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48"/>
      <c r="CE520" s="148"/>
      <c r="CF520" s="148"/>
      <c r="CG520" s="148"/>
      <c r="CH520" s="148"/>
      <c r="CI520" s="148"/>
      <c r="CJ520" s="148"/>
      <c r="CK520" s="148"/>
      <c r="CL520" s="148"/>
      <c r="CM520" s="148"/>
      <c r="CN520" s="148"/>
      <c r="CO520" s="148"/>
      <c r="CP520" s="148"/>
      <c r="CQ520" s="148"/>
      <c r="CR520" s="148"/>
      <c r="CS520" s="148"/>
      <c r="CT520" s="148"/>
      <c r="CU520" s="148"/>
      <c r="CV520" s="148"/>
      <c r="CW520" s="148"/>
      <c r="CX520" s="148"/>
      <c r="CY520" s="148"/>
      <c r="CZ520" s="148"/>
      <c r="DA520" s="148"/>
      <c r="DB520" s="148"/>
      <c r="DC520" s="148"/>
      <c r="DD520" s="148"/>
      <c r="DE520" s="148"/>
      <c r="DF520" s="148"/>
      <c r="DG520" s="148"/>
      <c r="DH520" s="148"/>
      <c r="DI520" s="148"/>
      <c r="DJ520" s="148"/>
      <c r="DK520" s="148"/>
      <c r="DL520" s="148"/>
      <c r="DM520" s="148"/>
      <c r="DN520" s="148"/>
      <c r="DO520" s="148"/>
      <c r="DP520" s="148"/>
      <c r="DQ520" s="148"/>
      <c r="DR520" s="148"/>
      <c r="DS520" s="148"/>
      <c r="DT520" s="148"/>
      <c r="DU520" s="148"/>
      <c r="DV520" s="148"/>
      <c r="DW520" s="148"/>
      <c r="DX520" s="148"/>
      <c r="DY520" s="148"/>
      <c r="DZ520" s="148"/>
      <c r="EA520" s="148"/>
      <c r="EB520" s="148"/>
      <c r="EC520" s="148"/>
      <c r="ED520" s="148"/>
      <c r="EE520" s="148"/>
      <c r="EF520" s="148"/>
      <c r="EG520" s="148"/>
      <c r="EH520" s="148"/>
      <c r="EI520" s="148"/>
      <c r="EJ520" s="148"/>
      <c r="EK520" s="148"/>
      <c r="EL520" s="148"/>
      <c r="EM520" s="148"/>
      <c r="EN520" s="148"/>
      <c r="EO520" s="148"/>
      <c r="EP520" s="148"/>
      <c r="EQ520" s="148"/>
      <c r="ER520" s="148"/>
      <c r="ES520" s="148"/>
      <c r="ET520" s="148"/>
      <c r="EU520" s="148"/>
      <c r="EV520" s="148"/>
      <c r="EW520" s="148"/>
      <c r="EX520" s="148"/>
      <c r="EY520" s="148"/>
      <c r="EZ520" s="148"/>
      <c r="FA520" s="148"/>
      <c r="FB520" s="148"/>
      <c r="FC520" s="148"/>
      <c r="FD520" s="148"/>
      <c r="FE520" s="148"/>
      <c r="FF520" s="148"/>
      <c r="FG520" s="148"/>
      <c r="FH520" s="148"/>
      <c r="FI520" s="148"/>
      <c r="FJ520" s="148"/>
      <c r="FK520" s="148"/>
      <c r="FL520" s="148"/>
      <c r="FM520" s="148"/>
      <c r="FN520" s="148"/>
      <c r="FO520" s="148"/>
      <c r="FP520" s="148"/>
      <c r="FQ520" s="148"/>
      <c r="FR520" s="148"/>
      <c r="FS520" s="148"/>
      <c r="FT520" s="148"/>
      <c r="FU520" s="148"/>
      <c r="FV520" s="148"/>
      <c r="FW520" s="148"/>
      <c r="FX520" s="148"/>
      <c r="FY520" s="148"/>
      <c r="FZ520" s="148"/>
      <c r="GA520" s="148"/>
      <c r="GB520" s="148"/>
      <c r="GC520" s="148"/>
      <c r="GD520" s="148"/>
      <c r="GE520" s="148"/>
      <c r="GF520" s="148"/>
      <c r="GG520" s="148"/>
      <c r="GH520" s="148"/>
      <c r="GI520" s="148"/>
      <c r="GJ520" s="148"/>
      <c r="GK520" s="148"/>
      <c r="GL520" s="148"/>
      <c r="GM520" s="148"/>
      <c r="GN520" s="148"/>
      <c r="GO520" s="148"/>
      <c r="GP520" s="96"/>
    </row>
    <row r="521" spans="1:198" ht="14.25" hidden="1" customHeight="1">
      <c r="A521" s="421"/>
      <c r="B521" s="465"/>
      <c r="C521" s="379"/>
      <c r="D521" s="379"/>
      <c r="E521" s="396"/>
      <c r="F521" s="389"/>
      <c r="G521" s="406"/>
      <c r="H521" s="90"/>
      <c r="I521" s="61" t="s">
        <v>30</v>
      </c>
      <c r="J521" s="65"/>
      <c r="K521" s="65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385"/>
      <c r="Y521" s="40"/>
      <c r="Z521" s="148"/>
      <c r="AA521" s="148"/>
      <c r="AB521" s="148"/>
      <c r="AC521" s="148"/>
      <c r="AD521" s="148"/>
      <c r="AE521" s="148"/>
      <c r="AF521" s="148"/>
      <c r="AG521" s="148"/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  <c r="BI521" s="148"/>
      <c r="BJ521" s="148"/>
      <c r="BK521" s="148"/>
      <c r="BL521" s="148"/>
      <c r="BM521" s="148"/>
      <c r="BN521" s="148"/>
      <c r="BO521" s="148"/>
      <c r="BP521" s="148"/>
      <c r="BQ521" s="148"/>
      <c r="BR521" s="148"/>
      <c r="BS521" s="148"/>
      <c r="BT521" s="148"/>
      <c r="BU521" s="148"/>
      <c r="BV521" s="148"/>
      <c r="BW521" s="148"/>
      <c r="BX521" s="148"/>
      <c r="BY521" s="148"/>
      <c r="BZ521" s="148"/>
      <c r="CA521" s="148"/>
      <c r="CB521" s="148"/>
      <c r="CC521" s="148"/>
      <c r="CD521" s="148"/>
      <c r="CE521" s="148"/>
      <c r="CF521" s="148"/>
      <c r="CG521" s="148"/>
      <c r="CH521" s="148"/>
      <c r="CI521" s="148"/>
      <c r="CJ521" s="148"/>
      <c r="CK521" s="148"/>
      <c r="CL521" s="148"/>
      <c r="CM521" s="148"/>
      <c r="CN521" s="148"/>
      <c r="CO521" s="148"/>
      <c r="CP521" s="148"/>
      <c r="CQ521" s="148"/>
      <c r="CR521" s="148"/>
      <c r="CS521" s="148"/>
      <c r="CT521" s="148"/>
      <c r="CU521" s="148"/>
      <c r="CV521" s="148"/>
      <c r="CW521" s="148"/>
      <c r="CX521" s="148"/>
      <c r="CY521" s="148"/>
      <c r="CZ521" s="148"/>
      <c r="DA521" s="148"/>
      <c r="DB521" s="148"/>
      <c r="DC521" s="148"/>
      <c r="DD521" s="148"/>
      <c r="DE521" s="148"/>
      <c r="DF521" s="148"/>
      <c r="DG521" s="148"/>
      <c r="DH521" s="148"/>
      <c r="DI521" s="148"/>
      <c r="DJ521" s="148"/>
      <c r="DK521" s="148"/>
      <c r="DL521" s="148"/>
      <c r="DM521" s="148"/>
      <c r="DN521" s="148"/>
      <c r="DO521" s="148"/>
      <c r="DP521" s="148"/>
      <c r="DQ521" s="148"/>
      <c r="DR521" s="148"/>
      <c r="DS521" s="148"/>
      <c r="DT521" s="148"/>
      <c r="DU521" s="148"/>
      <c r="DV521" s="148"/>
      <c r="DW521" s="148"/>
      <c r="DX521" s="148"/>
      <c r="DY521" s="148"/>
      <c r="DZ521" s="148"/>
      <c r="EA521" s="148"/>
      <c r="EB521" s="148"/>
      <c r="EC521" s="148"/>
      <c r="ED521" s="148"/>
      <c r="EE521" s="148"/>
      <c r="EF521" s="148"/>
      <c r="EG521" s="148"/>
      <c r="EH521" s="148"/>
      <c r="EI521" s="148"/>
      <c r="EJ521" s="148"/>
      <c r="EK521" s="148"/>
      <c r="EL521" s="148"/>
      <c r="EM521" s="148"/>
      <c r="EN521" s="148"/>
      <c r="EO521" s="148"/>
      <c r="EP521" s="148"/>
      <c r="EQ521" s="148"/>
      <c r="ER521" s="148"/>
      <c r="ES521" s="148"/>
      <c r="ET521" s="148"/>
      <c r="EU521" s="148"/>
      <c r="EV521" s="148"/>
      <c r="EW521" s="148"/>
      <c r="EX521" s="148"/>
      <c r="EY521" s="148"/>
      <c r="EZ521" s="148"/>
      <c r="FA521" s="148"/>
      <c r="FB521" s="148"/>
      <c r="FC521" s="148"/>
      <c r="FD521" s="148"/>
      <c r="FE521" s="148"/>
      <c r="FF521" s="148"/>
      <c r="FG521" s="148"/>
      <c r="FH521" s="148"/>
      <c r="FI521" s="148"/>
      <c r="FJ521" s="148"/>
      <c r="FK521" s="148"/>
      <c r="FL521" s="148"/>
      <c r="FM521" s="148"/>
      <c r="FN521" s="148"/>
      <c r="FO521" s="148"/>
      <c r="FP521" s="148"/>
      <c r="FQ521" s="148"/>
      <c r="FR521" s="148"/>
      <c r="FS521" s="148"/>
      <c r="FT521" s="148"/>
      <c r="FU521" s="148"/>
      <c r="FV521" s="148"/>
      <c r="FW521" s="148"/>
      <c r="FX521" s="148"/>
      <c r="FY521" s="148"/>
      <c r="FZ521" s="148"/>
      <c r="GA521" s="148"/>
      <c r="GB521" s="148"/>
      <c r="GC521" s="148"/>
      <c r="GD521" s="148"/>
      <c r="GE521" s="148"/>
      <c r="GF521" s="148"/>
      <c r="GG521" s="148"/>
      <c r="GH521" s="148"/>
      <c r="GI521" s="148"/>
      <c r="GJ521" s="148"/>
      <c r="GK521" s="148"/>
      <c r="GL521" s="148"/>
      <c r="GM521" s="148"/>
      <c r="GN521" s="148"/>
      <c r="GO521" s="148"/>
      <c r="GP521" s="96"/>
    </row>
    <row r="522" spans="1:198" ht="14.25" hidden="1" customHeight="1">
      <c r="A522" s="421"/>
      <c r="B522" s="465"/>
      <c r="C522" s="379"/>
      <c r="D522" s="379"/>
      <c r="E522" s="396"/>
      <c r="F522" s="389"/>
      <c r="G522" s="406"/>
      <c r="I522" s="61" t="s">
        <v>70</v>
      </c>
      <c r="J522" s="65"/>
      <c r="K522" s="65"/>
      <c r="L522" s="84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385"/>
      <c r="Y522" s="40"/>
      <c r="Z522" s="148"/>
      <c r="AA522" s="148"/>
      <c r="AB522" s="148"/>
      <c r="AC522" s="148"/>
      <c r="AD522" s="148"/>
      <c r="AE522" s="148"/>
      <c r="AF522" s="148"/>
      <c r="AG522" s="148"/>
      <c r="AH522" s="148"/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  <c r="BI522" s="148"/>
      <c r="BJ522" s="148"/>
      <c r="BK522" s="148"/>
      <c r="BL522" s="148"/>
      <c r="BM522" s="148"/>
      <c r="BN522" s="148"/>
      <c r="BO522" s="148"/>
      <c r="BP522" s="148"/>
      <c r="BQ522" s="148"/>
      <c r="BR522" s="148"/>
      <c r="BS522" s="148"/>
      <c r="BT522" s="148"/>
      <c r="BU522" s="148"/>
      <c r="BV522" s="148"/>
      <c r="BW522" s="148"/>
      <c r="BX522" s="148"/>
      <c r="BY522" s="148"/>
      <c r="BZ522" s="148"/>
      <c r="CA522" s="148"/>
      <c r="CB522" s="148"/>
      <c r="CC522" s="148"/>
      <c r="CD522" s="148"/>
      <c r="CE522" s="148"/>
      <c r="CF522" s="148"/>
      <c r="CG522" s="148"/>
      <c r="CH522" s="148"/>
      <c r="CI522" s="148"/>
      <c r="CJ522" s="148"/>
      <c r="CK522" s="148"/>
      <c r="CL522" s="148"/>
      <c r="CM522" s="148"/>
      <c r="CN522" s="148"/>
      <c r="CO522" s="148"/>
      <c r="CP522" s="148"/>
      <c r="CQ522" s="148"/>
      <c r="CR522" s="148"/>
      <c r="CS522" s="148"/>
      <c r="CT522" s="148"/>
      <c r="CU522" s="148"/>
      <c r="CV522" s="148"/>
      <c r="CW522" s="148"/>
      <c r="CX522" s="148"/>
      <c r="CY522" s="148"/>
      <c r="CZ522" s="148"/>
      <c r="DA522" s="148"/>
      <c r="DB522" s="148"/>
      <c r="DC522" s="148"/>
      <c r="DD522" s="148"/>
      <c r="DE522" s="148"/>
      <c r="DF522" s="148"/>
      <c r="DG522" s="148"/>
      <c r="DH522" s="148"/>
      <c r="DI522" s="148"/>
      <c r="DJ522" s="148"/>
      <c r="DK522" s="148"/>
      <c r="DL522" s="148"/>
      <c r="DM522" s="148"/>
      <c r="DN522" s="148"/>
      <c r="DO522" s="148"/>
      <c r="DP522" s="148"/>
      <c r="DQ522" s="148"/>
      <c r="DR522" s="148"/>
      <c r="DS522" s="148"/>
      <c r="DT522" s="148"/>
      <c r="DU522" s="148"/>
      <c r="DV522" s="148"/>
      <c r="DW522" s="148"/>
      <c r="DX522" s="148"/>
      <c r="DY522" s="148"/>
      <c r="DZ522" s="148"/>
      <c r="EA522" s="148"/>
      <c r="EB522" s="148"/>
      <c r="EC522" s="148"/>
      <c r="ED522" s="148"/>
      <c r="EE522" s="148"/>
      <c r="EF522" s="148"/>
      <c r="EG522" s="148"/>
      <c r="EH522" s="148"/>
      <c r="EI522" s="148"/>
      <c r="EJ522" s="148"/>
      <c r="EK522" s="148"/>
      <c r="EL522" s="148"/>
      <c r="EM522" s="148"/>
      <c r="EN522" s="148"/>
      <c r="EO522" s="148"/>
      <c r="EP522" s="148"/>
      <c r="EQ522" s="148"/>
      <c r="ER522" s="148"/>
      <c r="ES522" s="148"/>
      <c r="ET522" s="148"/>
      <c r="EU522" s="148"/>
      <c r="EV522" s="148"/>
      <c r="EW522" s="148"/>
      <c r="EX522" s="148"/>
      <c r="EY522" s="148"/>
      <c r="EZ522" s="148"/>
      <c r="FA522" s="148"/>
      <c r="FB522" s="148"/>
      <c r="FC522" s="148"/>
      <c r="FD522" s="148"/>
      <c r="FE522" s="148"/>
      <c r="FF522" s="148"/>
      <c r="FG522" s="148"/>
      <c r="FH522" s="148"/>
      <c r="FI522" s="148"/>
      <c r="FJ522" s="148"/>
      <c r="FK522" s="148"/>
      <c r="FL522" s="148"/>
      <c r="FM522" s="148"/>
      <c r="FN522" s="148"/>
      <c r="FO522" s="148"/>
      <c r="FP522" s="148"/>
      <c r="FQ522" s="148"/>
      <c r="FR522" s="148"/>
      <c r="FS522" s="148"/>
      <c r="FT522" s="148"/>
      <c r="FU522" s="148"/>
      <c r="FV522" s="148"/>
      <c r="FW522" s="148"/>
      <c r="FX522" s="148"/>
      <c r="FY522" s="148"/>
      <c r="FZ522" s="148"/>
      <c r="GA522" s="148"/>
      <c r="GB522" s="148"/>
      <c r="GC522" s="148"/>
      <c r="GD522" s="148"/>
      <c r="GE522" s="148"/>
      <c r="GF522" s="148"/>
      <c r="GG522" s="148"/>
      <c r="GH522" s="148"/>
      <c r="GI522" s="148"/>
      <c r="GJ522" s="148"/>
      <c r="GK522" s="148"/>
      <c r="GL522" s="148"/>
      <c r="GM522" s="148"/>
      <c r="GN522" s="148"/>
      <c r="GO522" s="148"/>
      <c r="GP522" s="96"/>
    </row>
    <row r="523" spans="1:198" ht="15" hidden="1" customHeight="1">
      <c r="A523" s="421"/>
      <c r="B523" s="465"/>
      <c r="C523" s="379"/>
      <c r="D523" s="379"/>
      <c r="E523" s="396"/>
      <c r="F523" s="389"/>
      <c r="G523" s="406"/>
      <c r="H523" s="90"/>
      <c r="I523" s="64" t="s">
        <v>26</v>
      </c>
      <c r="J523" s="65"/>
      <c r="K523" s="65"/>
      <c r="L523" s="65">
        <f t="shared" ref="L523:P523" si="162">SUM(L519:L522)</f>
        <v>0</v>
      </c>
      <c r="M523" s="65">
        <f t="shared" si="162"/>
        <v>0</v>
      </c>
      <c r="N523" s="65">
        <f t="shared" si="162"/>
        <v>0</v>
      </c>
      <c r="O523" s="65">
        <f t="shared" si="162"/>
        <v>0</v>
      </c>
      <c r="P523" s="65">
        <f t="shared" si="162"/>
        <v>0</v>
      </c>
      <c r="Q523" s="65"/>
      <c r="R523" s="65"/>
      <c r="S523" s="65"/>
      <c r="T523" s="65"/>
      <c r="U523" s="65"/>
      <c r="V523" s="65"/>
      <c r="W523" s="65"/>
      <c r="X523" s="385"/>
      <c r="Y523" s="40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148"/>
      <c r="BY523" s="148"/>
      <c r="BZ523" s="148"/>
      <c r="CA523" s="148"/>
      <c r="CB523" s="148"/>
      <c r="CC523" s="148"/>
      <c r="CD523" s="148"/>
      <c r="CE523" s="148"/>
      <c r="CF523" s="148"/>
      <c r="CG523" s="148"/>
      <c r="CH523" s="148"/>
      <c r="CI523" s="148"/>
      <c r="CJ523" s="148"/>
      <c r="CK523" s="148"/>
      <c r="CL523" s="148"/>
      <c r="CM523" s="148"/>
      <c r="CN523" s="148"/>
      <c r="CO523" s="148"/>
      <c r="CP523" s="148"/>
      <c r="CQ523" s="148"/>
      <c r="CR523" s="148"/>
      <c r="CS523" s="148"/>
      <c r="CT523" s="148"/>
      <c r="CU523" s="148"/>
      <c r="CV523" s="148"/>
      <c r="CW523" s="148"/>
      <c r="CX523" s="148"/>
      <c r="CY523" s="148"/>
      <c r="CZ523" s="148"/>
      <c r="DA523" s="148"/>
      <c r="DB523" s="148"/>
      <c r="DC523" s="148"/>
      <c r="DD523" s="148"/>
      <c r="DE523" s="148"/>
      <c r="DF523" s="148"/>
      <c r="DG523" s="148"/>
      <c r="DH523" s="148"/>
      <c r="DI523" s="148"/>
      <c r="DJ523" s="148"/>
      <c r="DK523" s="148"/>
      <c r="DL523" s="148"/>
      <c r="DM523" s="148"/>
      <c r="DN523" s="148"/>
      <c r="DO523" s="148"/>
      <c r="DP523" s="148"/>
      <c r="DQ523" s="148"/>
      <c r="DR523" s="148"/>
      <c r="DS523" s="148"/>
      <c r="DT523" s="148"/>
      <c r="DU523" s="148"/>
      <c r="DV523" s="148"/>
      <c r="DW523" s="148"/>
      <c r="DX523" s="148"/>
      <c r="DY523" s="148"/>
      <c r="DZ523" s="148"/>
      <c r="EA523" s="148"/>
      <c r="EB523" s="148"/>
      <c r="EC523" s="148"/>
      <c r="ED523" s="148"/>
      <c r="EE523" s="148"/>
      <c r="EF523" s="148"/>
      <c r="EG523" s="148"/>
      <c r="EH523" s="148"/>
      <c r="EI523" s="148"/>
      <c r="EJ523" s="148"/>
      <c r="EK523" s="148"/>
      <c r="EL523" s="148"/>
      <c r="EM523" s="148"/>
      <c r="EN523" s="148"/>
      <c r="EO523" s="148"/>
      <c r="EP523" s="148"/>
      <c r="EQ523" s="148"/>
      <c r="ER523" s="148"/>
      <c r="ES523" s="148"/>
      <c r="ET523" s="148"/>
      <c r="EU523" s="148"/>
      <c r="EV523" s="148"/>
      <c r="EW523" s="148"/>
      <c r="EX523" s="148"/>
      <c r="EY523" s="148"/>
      <c r="EZ523" s="148"/>
      <c r="FA523" s="148"/>
      <c r="FB523" s="148"/>
      <c r="FC523" s="148"/>
      <c r="FD523" s="148"/>
      <c r="FE523" s="148"/>
      <c r="FF523" s="148"/>
      <c r="FG523" s="148"/>
      <c r="FH523" s="148"/>
      <c r="FI523" s="148"/>
      <c r="FJ523" s="148"/>
      <c r="FK523" s="148"/>
      <c r="FL523" s="148"/>
      <c r="FM523" s="148"/>
      <c r="FN523" s="148"/>
      <c r="FO523" s="148"/>
      <c r="FP523" s="148"/>
      <c r="FQ523" s="148"/>
      <c r="FR523" s="148"/>
      <c r="FS523" s="148"/>
      <c r="FT523" s="148"/>
      <c r="FU523" s="148"/>
      <c r="FV523" s="148"/>
      <c r="FW523" s="148"/>
      <c r="FX523" s="148"/>
      <c r="FY523" s="148"/>
      <c r="FZ523" s="148"/>
      <c r="GA523" s="148"/>
      <c r="GB523" s="148"/>
      <c r="GC523" s="148"/>
      <c r="GD523" s="148"/>
      <c r="GE523" s="148"/>
      <c r="GF523" s="148"/>
      <c r="GG523" s="148"/>
      <c r="GH523" s="148"/>
      <c r="GI523" s="148"/>
      <c r="GJ523" s="148"/>
      <c r="GK523" s="148"/>
      <c r="GL523" s="148"/>
      <c r="GM523" s="148"/>
      <c r="GN523" s="148"/>
      <c r="GO523" s="148"/>
      <c r="GP523" s="96"/>
    </row>
    <row r="524" spans="1:198" ht="14.25" hidden="1" customHeight="1">
      <c r="A524" s="421">
        <v>53</v>
      </c>
      <c r="B524" s="464" t="s">
        <v>141</v>
      </c>
      <c r="C524" s="352">
        <v>2020</v>
      </c>
      <c r="D524" s="352">
        <v>2022</v>
      </c>
      <c r="E524" s="382" t="s">
        <v>27</v>
      </c>
      <c r="F524" s="354">
        <f>X524</f>
        <v>0</v>
      </c>
      <c r="G524" s="355">
        <v>60095</v>
      </c>
      <c r="H524" s="200"/>
      <c r="I524" s="183" t="s">
        <v>28</v>
      </c>
      <c r="J524" s="161"/>
      <c r="K524" s="161"/>
      <c r="L524" s="156">
        <v>0</v>
      </c>
      <c r="M524" s="156"/>
      <c r="N524" s="156"/>
      <c r="O524" s="156"/>
      <c r="P524" s="187"/>
      <c r="Q524" s="187"/>
      <c r="R524" s="187"/>
      <c r="S524" s="187"/>
      <c r="T524" s="187"/>
      <c r="U524" s="187"/>
      <c r="V524" s="187"/>
      <c r="W524" s="187"/>
      <c r="X524" s="356">
        <f t="shared" ref="X524" si="163">SUM(L528:W528)</f>
        <v>0</v>
      </c>
      <c r="Y524" s="40"/>
      <c r="Z524" s="148"/>
      <c r="AA524" s="148"/>
      <c r="AB524" s="148"/>
      <c r="AC524" s="148"/>
      <c r="AD524" s="148"/>
      <c r="AE524" s="148"/>
      <c r="AF524" s="148"/>
      <c r="AG524" s="148"/>
      <c r="AH524" s="148"/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  <c r="BI524" s="148"/>
      <c r="BJ524" s="148"/>
      <c r="BK524" s="148"/>
      <c r="BL524" s="148"/>
      <c r="BM524" s="148"/>
      <c r="BN524" s="148"/>
      <c r="BO524" s="148"/>
      <c r="BP524" s="148"/>
      <c r="BQ524" s="148"/>
      <c r="BR524" s="148"/>
      <c r="BS524" s="148"/>
      <c r="BT524" s="148"/>
      <c r="BU524" s="148"/>
      <c r="BV524" s="148"/>
      <c r="BW524" s="148"/>
      <c r="BX524" s="148"/>
      <c r="BY524" s="148"/>
      <c r="BZ524" s="148"/>
      <c r="CA524" s="148"/>
      <c r="CB524" s="148"/>
      <c r="CC524" s="148"/>
      <c r="CD524" s="148"/>
      <c r="CE524" s="148"/>
      <c r="CF524" s="148"/>
      <c r="CG524" s="148"/>
      <c r="CH524" s="148"/>
      <c r="CI524" s="148"/>
      <c r="CJ524" s="148"/>
      <c r="CK524" s="148"/>
      <c r="CL524" s="148"/>
      <c r="CM524" s="148"/>
      <c r="CN524" s="148"/>
      <c r="CO524" s="148"/>
      <c r="CP524" s="148"/>
      <c r="CQ524" s="148"/>
      <c r="CR524" s="148"/>
      <c r="CS524" s="148"/>
      <c r="CT524" s="148"/>
      <c r="CU524" s="148"/>
      <c r="CV524" s="148"/>
      <c r="CW524" s="148"/>
      <c r="CX524" s="148"/>
      <c r="CY524" s="148"/>
      <c r="CZ524" s="148"/>
      <c r="DA524" s="148"/>
      <c r="DB524" s="148"/>
      <c r="DC524" s="148"/>
      <c r="DD524" s="148"/>
      <c r="DE524" s="148"/>
      <c r="DF524" s="148"/>
      <c r="DG524" s="148"/>
      <c r="DH524" s="148"/>
      <c r="DI524" s="148"/>
      <c r="DJ524" s="148"/>
      <c r="DK524" s="148"/>
      <c r="DL524" s="148"/>
      <c r="DM524" s="148"/>
      <c r="DN524" s="148"/>
      <c r="DO524" s="148"/>
      <c r="DP524" s="148"/>
      <c r="DQ524" s="148"/>
      <c r="DR524" s="148"/>
      <c r="DS524" s="148"/>
      <c r="DT524" s="148"/>
      <c r="DU524" s="148"/>
      <c r="DV524" s="148"/>
      <c r="DW524" s="148"/>
      <c r="DX524" s="148"/>
      <c r="DY524" s="148"/>
      <c r="DZ524" s="148"/>
      <c r="EA524" s="148"/>
      <c r="EB524" s="148"/>
      <c r="EC524" s="148"/>
      <c r="ED524" s="148"/>
      <c r="EE524" s="148"/>
      <c r="EF524" s="148"/>
      <c r="EG524" s="148"/>
      <c r="EH524" s="148"/>
      <c r="EI524" s="148"/>
      <c r="EJ524" s="148"/>
      <c r="EK524" s="148"/>
      <c r="EL524" s="148"/>
      <c r="EM524" s="148"/>
      <c r="EN524" s="148"/>
      <c r="EO524" s="148"/>
      <c r="EP524" s="148"/>
      <c r="EQ524" s="148"/>
      <c r="ER524" s="148"/>
      <c r="ES524" s="148"/>
      <c r="ET524" s="148"/>
      <c r="EU524" s="148"/>
      <c r="EV524" s="148"/>
      <c r="EW524" s="148"/>
      <c r="EX524" s="148"/>
      <c r="EY524" s="148"/>
      <c r="EZ524" s="148"/>
      <c r="FA524" s="148"/>
      <c r="FB524" s="148"/>
      <c r="FC524" s="148"/>
      <c r="FD524" s="148"/>
      <c r="FE524" s="148"/>
      <c r="FF524" s="148"/>
      <c r="FG524" s="148"/>
      <c r="FH524" s="148"/>
      <c r="FI524" s="148"/>
      <c r="FJ524" s="148"/>
      <c r="FK524" s="148"/>
      <c r="FL524" s="148"/>
      <c r="FM524" s="148"/>
      <c r="FN524" s="148"/>
      <c r="FO524" s="148"/>
      <c r="FP524" s="148"/>
      <c r="FQ524" s="148"/>
      <c r="FR524" s="148"/>
      <c r="FS524" s="148"/>
      <c r="FT524" s="148"/>
      <c r="FU524" s="148"/>
      <c r="FV524" s="148"/>
      <c r="FW524" s="148"/>
      <c r="FX524" s="148"/>
      <c r="FY524" s="148"/>
      <c r="FZ524" s="148"/>
      <c r="GA524" s="148"/>
      <c r="GB524" s="148"/>
      <c r="GC524" s="148"/>
      <c r="GD524" s="148"/>
      <c r="GE524" s="148"/>
      <c r="GF524" s="148"/>
      <c r="GG524" s="148"/>
      <c r="GH524" s="148"/>
      <c r="GI524" s="148"/>
      <c r="GJ524" s="148"/>
      <c r="GK524" s="148"/>
      <c r="GL524" s="148"/>
      <c r="GM524" s="148"/>
      <c r="GN524" s="148"/>
      <c r="GO524" s="148"/>
      <c r="GP524" s="96"/>
    </row>
    <row r="525" spans="1:198" ht="14.25" hidden="1" customHeight="1">
      <c r="A525" s="421"/>
      <c r="B525" s="465"/>
      <c r="C525" s="352"/>
      <c r="D525" s="352"/>
      <c r="E525" s="382"/>
      <c r="F525" s="354"/>
      <c r="G525" s="355"/>
      <c r="H525" s="200"/>
      <c r="I525" s="166" t="s">
        <v>31</v>
      </c>
      <c r="J525" s="161"/>
      <c r="K525" s="161"/>
      <c r="L525" s="187"/>
      <c r="M525" s="187"/>
      <c r="N525" s="187"/>
      <c r="O525" s="187"/>
      <c r="P525" s="187"/>
      <c r="Q525" s="187"/>
      <c r="R525" s="187"/>
      <c r="S525" s="187"/>
      <c r="T525" s="187"/>
      <c r="U525" s="187"/>
      <c r="V525" s="187"/>
      <c r="W525" s="187"/>
      <c r="X525" s="356"/>
      <c r="Y525" s="40"/>
      <c r="Z525" s="148"/>
      <c r="AA525" s="148"/>
      <c r="AB525" s="148"/>
      <c r="AC525" s="148"/>
      <c r="AD525" s="148"/>
      <c r="AE525" s="148"/>
      <c r="AF525" s="148"/>
      <c r="AG525" s="148"/>
      <c r="AH525" s="148"/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  <c r="BI525" s="148"/>
      <c r="BJ525" s="148"/>
      <c r="BK525" s="148"/>
      <c r="BL525" s="148"/>
      <c r="BM525" s="148"/>
      <c r="BN525" s="148"/>
      <c r="BO525" s="148"/>
      <c r="BP525" s="148"/>
      <c r="BQ525" s="148"/>
      <c r="BR525" s="148"/>
      <c r="BS525" s="148"/>
      <c r="BT525" s="148"/>
      <c r="BU525" s="148"/>
      <c r="BV525" s="148"/>
      <c r="BW525" s="148"/>
      <c r="BX525" s="148"/>
      <c r="BY525" s="148"/>
      <c r="BZ525" s="148"/>
      <c r="CA525" s="148"/>
      <c r="CB525" s="148"/>
      <c r="CC525" s="148"/>
      <c r="CD525" s="148"/>
      <c r="CE525" s="148"/>
      <c r="CF525" s="148"/>
      <c r="CG525" s="148"/>
      <c r="CH525" s="148"/>
      <c r="CI525" s="148"/>
      <c r="CJ525" s="148"/>
      <c r="CK525" s="148"/>
      <c r="CL525" s="148"/>
      <c r="CM525" s="148"/>
      <c r="CN525" s="148"/>
      <c r="CO525" s="148"/>
      <c r="CP525" s="148"/>
      <c r="CQ525" s="148"/>
      <c r="CR525" s="148"/>
      <c r="CS525" s="148"/>
      <c r="CT525" s="148"/>
      <c r="CU525" s="148"/>
      <c r="CV525" s="148"/>
      <c r="CW525" s="148"/>
      <c r="CX525" s="148"/>
      <c r="CY525" s="148"/>
      <c r="CZ525" s="148"/>
      <c r="DA525" s="148"/>
      <c r="DB525" s="148"/>
      <c r="DC525" s="148"/>
      <c r="DD525" s="148"/>
      <c r="DE525" s="148"/>
      <c r="DF525" s="148"/>
      <c r="DG525" s="148"/>
      <c r="DH525" s="148"/>
      <c r="DI525" s="148"/>
      <c r="DJ525" s="148"/>
      <c r="DK525" s="148"/>
      <c r="DL525" s="148"/>
      <c r="DM525" s="148"/>
      <c r="DN525" s="148"/>
      <c r="DO525" s="148"/>
      <c r="DP525" s="148"/>
      <c r="DQ525" s="148"/>
      <c r="DR525" s="148"/>
      <c r="DS525" s="148"/>
      <c r="DT525" s="148"/>
      <c r="DU525" s="148"/>
      <c r="DV525" s="148"/>
      <c r="DW525" s="148"/>
      <c r="DX525" s="148"/>
      <c r="DY525" s="148"/>
      <c r="DZ525" s="148"/>
      <c r="EA525" s="148"/>
      <c r="EB525" s="148"/>
      <c r="EC525" s="148"/>
      <c r="ED525" s="148"/>
      <c r="EE525" s="148"/>
      <c r="EF525" s="148"/>
      <c r="EG525" s="148"/>
      <c r="EH525" s="148"/>
      <c r="EI525" s="148"/>
      <c r="EJ525" s="148"/>
      <c r="EK525" s="148"/>
      <c r="EL525" s="148"/>
      <c r="EM525" s="148"/>
      <c r="EN525" s="148"/>
      <c r="EO525" s="148"/>
      <c r="EP525" s="148"/>
      <c r="EQ525" s="148"/>
      <c r="ER525" s="148"/>
      <c r="ES525" s="148"/>
      <c r="ET525" s="148"/>
      <c r="EU525" s="148"/>
      <c r="EV525" s="148"/>
      <c r="EW525" s="148"/>
      <c r="EX525" s="148"/>
      <c r="EY525" s="148"/>
      <c r="EZ525" s="148"/>
      <c r="FA525" s="148"/>
      <c r="FB525" s="148"/>
      <c r="FC525" s="148"/>
      <c r="FD525" s="148"/>
      <c r="FE525" s="148"/>
      <c r="FF525" s="148"/>
      <c r="FG525" s="148"/>
      <c r="FH525" s="148"/>
      <c r="FI525" s="148"/>
      <c r="FJ525" s="148"/>
      <c r="FK525" s="148"/>
      <c r="FL525" s="148"/>
      <c r="FM525" s="148"/>
      <c r="FN525" s="148"/>
      <c r="FO525" s="148"/>
      <c r="FP525" s="148"/>
      <c r="FQ525" s="148"/>
      <c r="FR525" s="148"/>
      <c r="FS525" s="148"/>
      <c r="FT525" s="148"/>
      <c r="FU525" s="148"/>
      <c r="FV525" s="148"/>
      <c r="FW525" s="148"/>
      <c r="FX525" s="148"/>
      <c r="FY525" s="148"/>
      <c r="FZ525" s="148"/>
      <c r="GA525" s="148"/>
      <c r="GB525" s="148"/>
      <c r="GC525" s="148"/>
      <c r="GD525" s="148"/>
      <c r="GE525" s="148"/>
      <c r="GF525" s="148"/>
      <c r="GG525" s="148"/>
      <c r="GH525" s="148"/>
      <c r="GI525" s="148"/>
      <c r="GJ525" s="148"/>
      <c r="GK525" s="148"/>
      <c r="GL525" s="148"/>
      <c r="GM525" s="148"/>
      <c r="GN525" s="148"/>
      <c r="GO525" s="148"/>
      <c r="GP525" s="96"/>
    </row>
    <row r="526" spans="1:198" ht="14.25" hidden="1" customHeight="1">
      <c r="A526" s="421"/>
      <c r="B526" s="465"/>
      <c r="C526" s="352"/>
      <c r="D526" s="352"/>
      <c r="E526" s="382"/>
      <c r="F526" s="354"/>
      <c r="G526" s="355"/>
      <c r="H526" s="200"/>
      <c r="I526" s="166" t="s">
        <v>30</v>
      </c>
      <c r="J526" s="161"/>
      <c r="K526" s="161"/>
      <c r="L526" s="187"/>
      <c r="M526" s="187"/>
      <c r="N526" s="187"/>
      <c r="O526" s="187"/>
      <c r="P526" s="187"/>
      <c r="Q526" s="187"/>
      <c r="R526" s="187"/>
      <c r="S526" s="187"/>
      <c r="T526" s="187"/>
      <c r="U526" s="187"/>
      <c r="V526" s="187"/>
      <c r="W526" s="187"/>
      <c r="X526" s="356"/>
      <c r="Y526" s="40"/>
      <c r="Z526" s="148"/>
      <c r="AA526" s="148"/>
      <c r="AB526" s="148"/>
      <c r="AC526" s="148"/>
      <c r="AD526" s="148"/>
      <c r="AE526" s="148"/>
      <c r="AF526" s="148"/>
      <c r="AG526" s="148"/>
      <c r="AH526" s="148"/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  <c r="BI526" s="148"/>
      <c r="BJ526" s="148"/>
      <c r="BK526" s="148"/>
      <c r="BL526" s="148"/>
      <c r="BM526" s="148"/>
      <c r="BN526" s="148"/>
      <c r="BO526" s="148"/>
      <c r="BP526" s="148"/>
      <c r="BQ526" s="148"/>
      <c r="BR526" s="148"/>
      <c r="BS526" s="148"/>
      <c r="BT526" s="148"/>
      <c r="BU526" s="148"/>
      <c r="BV526" s="148"/>
      <c r="BW526" s="148"/>
      <c r="BX526" s="148"/>
      <c r="BY526" s="148"/>
      <c r="BZ526" s="148"/>
      <c r="CA526" s="148"/>
      <c r="CB526" s="148"/>
      <c r="CC526" s="148"/>
      <c r="CD526" s="148"/>
      <c r="CE526" s="148"/>
      <c r="CF526" s="148"/>
      <c r="CG526" s="148"/>
      <c r="CH526" s="148"/>
      <c r="CI526" s="148"/>
      <c r="CJ526" s="148"/>
      <c r="CK526" s="148"/>
      <c r="CL526" s="148"/>
      <c r="CM526" s="148"/>
      <c r="CN526" s="148"/>
      <c r="CO526" s="148"/>
      <c r="CP526" s="148"/>
      <c r="CQ526" s="148"/>
      <c r="CR526" s="148"/>
      <c r="CS526" s="148"/>
      <c r="CT526" s="148"/>
      <c r="CU526" s="148"/>
      <c r="CV526" s="148"/>
      <c r="CW526" s="148"/>
      <c r="CX526" s="148"/>
      <c r="CY526" s="148"/>
      <c r="CZ526" s="148"/>
      <c r="DA526" s="148"/>
      <c r="DB526" s="148"/>
      <c r="DC526" s="148"/>
      <c r="DD526" s="148"/>
      <c r="DE526" s="148"/>
      <c r="DF526" s="148"/>
      <c r="DG526" s="148"/>
      <c r="DH526" s="148"/>
      <c r="DI526" s="148"/>
      <c r="DJ526" s="148"/>
      <c r="DK526" s="148"/>
      <c r="DL526" s="148"/>
      <c r="DM526" s="148"/>
      <c r="DN526" s="148"/>
      <c r="DO526" s="148"/>
      <c r="DP526" s="148"/>
      <c r="DQ526" s="148"/>
      <c r="DR526" s="148"/>
      <c r="DS526" s="148"/>
      <c r="DT526" s="148"/>
      <c r="DU526" s="148"/>
      <c r="DV526" s="148"/>
      <c r="DW526" s="148"/>
      <c r="DX526" s="148"/>
      <c r="DY526" s="148"/>
      <c r="DZ526" s="148"/>
      <c r="EA526" s="148"/>
      <c r="EB526" s="148"/>
      <c r="EC526" s="148"/>
      <c r="ED526" s="148"/>
      <c r="EE526" s="148"/>
      <c r="EF526" s="148"/>
      <c r="EG526" s="148"/>
      <c r="EH526" s="148"/>
      <c r="EI526" s="148"/>
      <c r="EJ526" s="148"/>
      <c r="EK526" s="148"/>
      <c r="EL526" s="148"/>
      <c r="EM526" s="148"/>
      <c r="EN526" s="148"/>
      <c r="EO526" s="148"/>
      <c r="EP526" s="148"/>
      <c r="EQ526" s="148"/>
      <c r="ER526" s="148"/>
      <c r="ES526" s="148"/>
      <c r="ET526" s="148"/>
      <c r="EU526" s="148"/>
      <c r="EV526" s="148"/>
      <c r="EW526" s="148"/>
      <c r="EX526" s="148"/>
      <c r="EY526" s="148"/>
      <c r="EZ526" s="148"/>
      <c r="FA526" s="148"/>
      <c r="FB526" s="148"/>
      <c r="FC526" s="148"/>
      <c r="FD526" s="148"/>
      <c r="FE526" s="148"/>
      <c r="FF526" s="148"/>
      <c r="FG526" s="148"/>
      <c r="FH526" s="148"/>
      <c r="FI526" s="148"/>
      <c r="FJ526" s="148"/>
      <c r="FK526" s="148"/>
      <c r="FL526" s="148"/>
      <c r="FM526" s="148"/>
      <c r="FN526" s="148"/>
      <c r="FO526" s="148"/>
      <c r="FP526" s="148"/>
      <c r="FQ526" s="148"/>
      <c r="FR526" s="148"/>
      <c r="FS526" s="148"/>
      <c r="FT526" s="148"/>
      <c r="FU526" s="148"/>
      <c r="FV526" s="148"/>
      <c r="FW526" s="148"/>
      <c r="FX526" s="148"/>
      <c r="FY526" s="148"/>
      <c r="FZ526" s="148"/>
      <c r="GA526" s="148"/>
      <c r="GB526" s="148"/>
      <c r="GC526" s="148"/>
      <c r="GD526" s="148"/>
      <c r="GE526" s="148"/>
      <c r="GF526" s="148"/>
      <c r="GG526" s="148"/>
      <c r="GH526" s="148"/>
      <c r="GI526" s="148"/>
      <c r="GJ526" s="148"/>
      <c r="GK526" s="148"/>
      <c r="GL526" s="148"/>
      <c r="GM526" s="148"/>
      <c r="GN526" s="148"/>
      <c r="GO526" s="148"/>
      <c r="GP526" s="96"/>
    </row>
    <row r="527" spans="1:198" ht="14.25" hidden="1" customHeight="1">
      <c r="A527" s="421"/>
      <c r="B527" s="465"/>
      <c r="C527" s="352"/>
      <c r="D527" s="352"/>
      <c r="E527" s="382"/>
      <c r="F527" s="354"/>
      <c r="G527" s="355"/>
      <c r="H527" s="200">
        <v>6050</v>
      </c>
      <c r="I527" s="166" t="s">
        <v>70</v>
      </c>
      <c r="J527" s="161"/>
      <c r="K527" s="161"/>
      <c r="L527" s="156"/>
      <c r="M527" s="187"/>
      <c r="N527" s="187"/>
      <c r="O527" s="187"/>
      <c r="P527" s="187"/>
      <c r="Q527" s="187"/>
      <c r="R527" s="187"/>
      <c r="S527" s="187"/>
      <c r="T527" s="187"/>
      <c r="U527" s="187"/>
      <c r="V527" s="187"/>
      <c r="W527" s="187"/>
      <c r="X527" s="356"/>
      <c r="Y527" s="40"/>
      <c r="Z527" s="148"/>
      <c r="AA527" s="148"/>
      <c r="AB527" s="148"/>
      <c r="AC527" s="148"/>
      <c r="AD527" s="148"/>
      <c r="AE527" s="148"/>
      <c r="AF527" s="148"/>
      <c r="AG527" s="148"/>
      <c r="AH527" s="148"/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  <c r="BI527" s="148"/>
      <c r="BJ527" s="148"/>
      <c r="BK527" s="148"/>
      <c r="BL527" s="148"/>
      <c r="BM527" s="148"/>
      <c r="BN527" s="148"/>
      <c r="BO527" s="148"/>
      <c r="BP527" s="148"/>
      <c r="BQ527" s="148"/>
      <c r="BR527" s="148"/>
      <c r="BS527" s="148"/>
      <c r="BT527" s="148"/>
      <c r="BU527" s="148"/>
      <c r="BV527" s="148"/>
      <c r="BW527" s="148"/>
      <c r="BX527" s="148"/>
      <c r="BY527" s="148"/>
      <c r="BZ527" s="148"/>
      <c r="CA527" s="148"/>
      <c r="CB527" s="148"/>
      <c r="CC527" s="148"/>
      <c r="CD527" s="148"/>
      <c r="CE527" s="148"/>
      <c r="CF527" s="148"/>
      <c r="CG527" s="148"/>
      <c r="CH527" s="148"/>
      <c r="CI527" s="148"/>
      <c r="CJ527" s="148"/>
      <c r="CK527" s="148"/>
      <c r="CL527" s="148"/>
      <c r="CM527" s="148"/>
      <c r="CN527" s="148"/>
      <c r="CO527" s="148"/>
      <c r="CP527" s="148"/>
      <c r="CQ527" s="148"/>
      <c r="CR527" s="148"/>
      <c r="CS527" s="148"/>
      <c r="CT527" s="148"/>
      <c r="CU527" s="148"/>
      <c r="CV527" s="148"/>
      <c r="CW527" s="148"/>
      <c r="CX527" s="148"/>
      <c r="CY527" s="148"/>
      <c r="CZ527" s="148"/>
      <c r="DA527" s="148"/>
      <c r="DB527" s="148"/>
      <c r="DC527" s="148"/>
      <c r="DD527" s="148"/>
      <c r="DE527" s="148"/>
      <c r="DF527" s="148"/>
      <c r="DG527" s="148"/>
      <c r="DH527" s="148"/>
      <c r="DI527" s="148"/>
      <c r="DJ527" s="148"/>
      <c r="DK527" s="148"/>
      <c r="DL527" s="148"/>
      <c r="DM527" s="148"/>
      <c r="DN527" s="148"/>
      <c r="DO527" s="148"/>
      <c r="DP527" s="148"/>
      <c r="DQ527" s="148"/>
      <c r="DR527" s="148"/>
      <c r="DS527" s="148"/>
      <c r="DT527" s="148"/>
      <c r="DU527" s="148"/>
      <c r="DV527" s="148"/>
      <c r="DW527" s="148"/>
      <c r="DX527" s="148"/>
      <c r="DY527" s="148"/>
      <c r="DZ527" s="148"/>
      <c r="EA527" s="148"/>
      <c r="EB527" s="148"/>
      <c r="EC527" s="148"/>
      <c r="ED527" s="148"/>
      <c r="EE527" s="148"/>
      <c r="EF527" s="148"/>
      <c r="EG527" s="148"/>
      <c r="EH527" s="148"/>
      <c r="EI527" s="148"/>
      <c r="EJ527" s="148"/>
      <c r="EK527" s="148"/>
      <c r="EL527" s="148"/>
      <c r="EM527" s="148"/>
      <c r="EN527" s="148"/>
      <c r="EO527" s="148"/>
      <c r="EP527" s="148"/>
      <c r="EQ527" s="148"/>
      <c r="ER527" s="148"/>
      <c r="ES527" s="148"/>
      <c r="ET527" s="148"/>
      <c r="EU527" s="148"/>
      <c r="EV527" s="148"/>
      <c r="EW527" s="148"/>
      <c r="EX527" s="148"/>
      <c r="EY527" s="148"/>
      <c r="EZ527" s="148"/>
      <c r="FA527" s="148"/>
      <c r="FB527" s="148"/>
      <c r="FC527" s="148"/>
      <c r="FD527" s="148"/>
      <c r="FE527" s="148"/>
      <c r="FF527" s="148"/>
      <c r="FG527" s="148"/>
      <c r="FH527" s="148"/>
      <c r="FI527" s="148"/>
      <c r="FJ527" s="148"/>
      <c r="FK527" s="148"/>
      <c r="FL527" s="148"/>
      <c r="FM527" s="148"/>
      <c r="FN527" s="148"/>
      <c r="FO527" s="148"/>
      <c r="FP527" s="148"/>
      <c r="FQ527" s="148"/>
      <c r="FR527" s="148"/>
      <c r="FS527" s="148"/>
      <c r="FT527" s="148"/>
      <c r="FU527" s="148"/>
      <c r="FV527" s="148"/>
      <c r="FW527" s="148"/>
      <c r="FX527" s="148"/>
      <c r="FY527" s="148"/>
      <c r="FZ527" s="148"/>
      <c r="GA527" s="148"/>
      <c r="GB527" s="148"/>
      <c r="GC527" s="148"/>
      <c r="GD527" s="148"/>
      <c r="GE527" s="148"/>
      <c r="GF527" s="148"/>
      <c r="GG527" s="148"/>
      <c r="GH527" s="148"/>
      <c r="GI527" s="148"/>
      <c r="GJ527" s="148"/>
      <c r="GK527" s="148"/>
      <c r="GL527" s="148"/>
      <c r="GM527" s="148"/>
      <c r="GN527" s="148"/>
      <c r="GO527" s="148"/>
      <c r="GP527" s="96"/>
    </row>
    <row r="528" spans="1:198" ht="14.25" hidden="1" customHeight="1">
      <c r="A528" s="421"/>
      <c r="B528" s="465"/>
      <c r="C528" s="352"/>
      <c r="D528" s="352"/>
      <c r="E528" s="382"/>
      <c r="F528" s="354"/>
      <c r="G528" s="355"/>
      <c r="H528" s="200"/>
      <c r="I528" s="160" t="s">
        <v>26</v>
      </c>
      <c r="J528" s="161"/>
      <c r="K528" s="161"/>
      <c r="L528" s="161">
        <f t="shared" ref="L528:P528" si="164">SUM(L524:L527)</f>
        <v>0</v>
      </c>
      <c r="M528" s="161">
        <f t="shared" si="164"/>
        <v>0</v>
      </c>
      <c r="N528" s="161">
        <f t="shared" si="164"/>
        <v>0</v>
      </c>
      <c r="O528" s="161">
        <f t="shared" si="164"/>
        <v>0</v>
      </c>
      <c r="P528" s="161">
        <f t="shared" si="164"/>
        <v>0</v>
      </c>
      <c r="Q528" s="161"/>
      <c r="R528" s="161"/>
      <c r="S528" s="161"/>
      <c r="T528" s="161"/>
      <c r="U528" s="161"/>
      <c r="V528" s="161"/>
      <c r="W528" s="161"/>
      <c r="X528" s="356"/>
      <c r="Y528" s="40"/>
      <c r="Z528" s="148"/>
      <c r="AA528" s="148"/>
      <c r="AB528" s="148"/>
      <c r="AC528" s="148"/>
      <c r="AD528" s="148"/>
      <c r="AE528" s="148"/>
      <c r="AF528" s="148"/>
      <c r="AG528" s="148"/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  <c r="BI528" s="148"/>
      <c r="BJ528" s="148"/>
      <c r="BK528" s="148"/>
      <c r="BL528" s="148"/>
      <c r="BM528" s="148"/>
      <c r="BN528" s="148"/>
      <c r="BO528" s="148"/>
      <c r="BP528" s="148"/>
      <c r="BQ528" s="148"/>
      <c r="BR528" s="148"/>
      <c r="BS528" s="148"/>
      <c r="BT528" s="148"/>
      <c r="BU528" s="148"/>
      <c r="BV528" s="148"/>
      <c r="BW528" s="148"/>
      <c r="BX528" s="148"/>
      <c r="BY528" s="148"/>
      <c r="BZ528" s="148"/>
      <c r="CA528" s="148"/>
      <c r="CB528" s="148"/>
      <c r="CC528" s="148"/>
      <c r="CD528" s="148"/>
      <c r="CE528" s="148"/>
      <c r="CF528" s="148"/>
      <c r="CG528" s="148"/>
      <c r="CH528" s="148"/>
      <c r="CI528" s="148"/>
      <c r="CJ528" s="148"/>
      <c r="CK528" s="148"/>
      <c r="CL528" s="148"/>
      <c r="CM528" s="148"/>
      <c r="CN528" s="148"/>
      <c r="CO528" s="148"/>
      <c r="CP528" s="148"/>
      <c r="CQ528" s="148"/>
      <c r="CR528" s="148"/>
      <c r="CS528" s="148"/>
      <c r="CT528" s="148"/>
      <c r="CU528" s="148"/>
      <c r="CV528" s="148"/>
      <c r="CW528" s="148"/>
      <c r="CX528" s="148"/>
      <c r="CY528" s="148"/>
      <c r="CZ528" s="148"/>
      <c r="DA528" s="148"/>
      <c r="DB528" s="148"/>
      <c r="DC528" s="148"/>
      <c r="DD528" s="148"/>
      <c r="DE528" s="148"/>
      <c r="DF528" s="148"/>
      <c r="DG528" s="148"/>
      <c r="DH528" s="148"/>
      <c r="DI528" s="148"/>
      <c r="DJ528" s="148"/>
      <c r="DK528" s="148"/>
      <c r="DL528" s="148"/>
      <c r="DM528" s="148"/>
      <c r="DN528" s="148"/>
      <c r="DO528" s="148"/>
      <c r="DP528" s="148"/>
      <c r="DQ528" s="148"/>
      <c r="DR528" s="148"/>
      <c r="DS528" s="148"/>
      <c r="DT528" s="148"/>
      <c r="DU528" s="148"/>
      <c r="DV528" s="148"/>
      <c r="DW528" s="148"/>
      <c r="DX528" s="148"/>
      <c r="DY528" s="148"/>
      <c r="DZ528" s="148"/>
      <c r="EA528" s="148"/>
      <c r="EB528" s="148"/>
      <c r="EC528" s="148"/>
      <c r="ED528" s="148"/>
      <c r="EE528" s="148"/>
      <c r="EF528" s="148"/>
      <c r="EG528" s="148"/>
      <c r="EH528" s="148"/>
      <c r="EI528" s="148"/>
      <c r="EJ528" s="148"/>
      <c r="EK528" s="148"/>
      <c r="EL528" s="148"/>
      <c r="EM528" s="148"/>
      <c r="EN528" s="148"/>
      <c r="EO528" s="148"/>
      <c r="EP528" s="148"/>
      <c r="EQ528" s="148"/>
      <c r="ER528" s="148"/>
      <c r="ES528" s="148"/>
      <c r="ET528" s="148"/>
      <c r="EU528" s="148"/>
      <c r="EV528" s="148"/>
      <c r="EW528" s="148"/>
      <c r="EX528" s="148"/>
      <c r="EY528" s="148"/>
      <c r="EZ528" s="148"/>
      <c r="FA528" s="148"/>
      <c r="FB528" s="148"/>
      <c r="FC528" s="148"/>
      <c r="FD528" s="148"/>
      <c r="FE528" s="148"/>
      <c r="FF528" s="148"/>
      <c r="FG528" s="148"/>
      <c r="FH528" s="148"/>
      <c r="FI528" s="148"/>
      <c r="FJ528" s="148"/>
      <c r="FK528" s="148"/>
      <c r="FL528" s="148"/>
      <c r="FM528" s="148"/>
      <c r="FN528" s="148"/>
      <c r="FO528" s="148"/>
      <c r="FP528" s="148"/>
      <c r="FQ528" s="148"/>
      <c r="FR528" s="148"/>
      <c r="FS528" s="148"/>
      <c r="FT528" s="148"/>
      <c r="FU528" s="148"/>
      <c r="FV528" s="148"/>
      <c r="FW528" s="148"/>
      <c r="FX528" s="148"/>
      <c r="FY528" s="148"/>
      <c r="FZ528" s="148"/>
      <c r="GA528" s="148"/>
      <c r="GB528" s="148"/>
      <c r="GC528" s="148"/>
      <c r="GD528" s="148"/>
      <c r="GE528" s="148"/>
      <c r="GF528" s="148"/>
      <c r="GG528" s="148"/>
      <c r="GH528" s="148"/>
      <c r="GI528" s="148"/>
      <c r="GJ528" s="148"/>
      <c r="GK528" s="148"/>
      <c r="GL528" s="148"/>
      <c r="GM528" s="148"/>
      <c r="GN528" s="148"/>
      <c r="GO528" s="148"/>
      <c r="GP528" s="96"/>
    </row>
    <row r="529" spans="1:198" ht="12" hidden="1" customHeight="1">
      <c r="A529" s="421">
        <v>54</v>
      </c>
      <c r="B529" s="481" t="s">
        <v>162</v>
      </c>
      <c r="C529" s="352">
        <v>2021</v>
      </c>
      <c r="D529" s="352">
        <v>2022</v>
      </c>
      <c r="E529" s="382" t="s">
        <v>27</v>
      </c>
      <c r="F529" s="354">
        <v>0</v>
      </c>
      <c r="G529" s="355">
        <v>60095</v>
      </c>
      <c r="H529" s="200">
        <v>6050</v>
      </c>
      <c r="I529" s="183" t="s">
        <v>28</v>
      </c>
      <c r="J529" s="161"/>
      <c r="K529" s="161"/>
      <c r="L529" s="156"/>
      <c r="M529" s="156"/>
      <c r="N529" s="156"/>
      <c r="O529" s="156"/>
      <c r="P529" s="187"/>
      <c r="Q529" s="187"/>
      <c r="R529" s="187"/>
      <c r="S529" s="187"/>
      <c r="T529" s="187"/>
      <c r="U529" s="187"/>
      <c r="V529" s="187"/>
      <c r="W529" s="187"/>
      <c r="X529" s="356">
        <f t="shared" ref="X529" si="165">SUM(L533:W533)</f>
        <v>0</v>
      </c>
      <c r="Y529" s="40"/>
      <c r="Z529" s="148"/>
      <c r="AA529" s="148"/>
      <c r="AB529" s="148"/>
      <c r="AC529" s="148"/>
      <c r="AD529" s="148"/>
      <c r="AE529" s="148"/>
      <c r="AF529" s="148"/>
      <c r="AG529" s="148"/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  <c r="BI529" s="148"/>
      <c r="BJ529" s="148"/>
      <c r="BK529" s="148"/>
      <c r="BL529" s="148"/>
      <c r="BM529" s="148"/>
      <c r="BN529" s="148"/>
      <c r="BO529" s="148"/>
      <c r="BP529" s="148"/>
      <c r="BQ529" s="148"/>
      <c r="BR529" s="148"/>
      <c r="BS529" s="148"/>
      <c r="BT529" s="148"/>
      <c r="BU529" s="148"/>
      <c r="BV529" s="148"/>
      <c r="BW529" s="148"/>
      <c r="BX529" s="148"/>
      <c r="BY529" s="148"/>
      <c r="BZ529" s="148"/>
      <c r="CA529" s="148"/>
      <c r="CB529" s="148"/>
      <c r="CC529" s="148"/>
      <c r="CD529" s="148"/>
      <c r="CE529" s="148"/>
      <c r="CF529" s="148"/>
      <c r="CG529" s="148"/>
      <c r="CH529" s="148"/>
      <c r="CI529" s="148"/>
      <c r="CJ529" s="148"/>
      <c r="CK529" s="148"/>
      <c r="CL529" s="148"/>
      <c r="CM529" s="148"/>
      <c r="CN529" s="148"/>
      <c r="CO529" s="148"/>
      <c r="CP529" s="148"/>
      <c r="CQ529" s="148"/>
      <c r="CR529" s="148"/>
      <c r="CS529" s="148"/>
      <c r="CT529" s="148"/>
      <c r="CU529" s="148"/>
      <c r="CV529" s="148"/>
      <c r="CW529" s="148"/>
      <c r="CX529" s="148"/>
      <c r="CY529" s="148"/>
      <c r="CZ529" s="148"/>
      <c r="DA529" s="148"/>
      <c r="DB529" s="148"/>
      <c r="DC529" s="148"/>
      <c r="DD529" s="148"/>
      <c r="DE529" s="148"/>
      <c r="DF529" s="148"/>
      <c r="DG529" s="148"/>
      <c r="DH529" s="148"/>
      <c r="DI529" s="148"/>
      <c r="DJ529" s="148"/>
      <c r="DK529" s="148"/>
      <c r="DL529" s="148"/>
      <c r="DM529" s="148"/>
      <c r="DN529" s="148"/>
      <c r="DO529" s="148"/>
      <c r="DP529" s="148"/>
      <c r="DQ529" s="148"/>
      <c r="DR529" s="148"/>
      <c r="DS529" s="148"/>
      <c r="DT529" s="148"/>
      <c r="DU529" s="148"/>
      <c r="DV529" s="148"/>
      <c r="DW529" s="148"/>
      <c r="DX529" s="148"/>
      <c r="DY529" s="148"/>
      <c r="DZ529" s="148"/>
      <c r="EA529" s="148"/>
      <c r="EB529" s="148"/>
      <c r="EC529" s="148"/>
      <c r="ED529" s="148"/>
      <c r="EE529" s="148"/>
      <c r="EF529" s="148"/>
      <c r="EG529" s="148"/>
      <c r="EH529" s="148"/>
      <c r="EI529" s="148"/>
      <c r="EJ529" s="148"/>
      <c r="EK529" s="148"/>
      <c r="EL529" s="148"/>
      <c r="EM529" s="148"/>
      <c r="EN529" s="148"/>
      <c r="EO529" s="148"/>
      <c r="EP529" s="148"/>
      <c r="EQ529" s="148"/>
      <c r="ER529" s="148"/>
      <c r="ES529" s="148"/>
      <c r="ET529" s="148"/>
      <c r="EU529" s="148"/>
      <c r="EV529" s="148"/>
      <c r="EW529" s="148"/>
      <c r="EX529" s="148"/>
      <c r="EY529" s="148"/>
      <c r="EZ529" s="148"/>
      <c r="FA529" s="148"/>
      <c r="FB529" s="148"/>
      <c r="FC529" s="148"/>
      <c r="FD529" s="148"/>
      <c r="FE529" s="148"/>
      <c r="FF529" s="148"/>
      <c r="FG529" s="148"/>
      <c r="FH529" s="148"/>
      <c r="FI529" s="148"/>
      <c r="FJ529" s="148"/>
      <c r="FK529" s="148"/>
      <c r="FL529" s="148"/>
      <c r="FM529" s="148"/>
      <c r="FN529" s="148"/>
      <c r="FO529" s="148"/>
      <c r="FP529" s="148"/>
      <c r="FQ529" s="148"/>
      <c r="FR529" s="148"/>
      <c r="FS529" s="148"/>
      <c r="FT529" s="148"/>
      <c r="FU529" s="148"/>
      <c r="FV529" s="148"/>
      <c r="FW529" s="148"/>
      <c r="FX529" s="148"/>
      <c r="FY529" s="148"/>
      <c r="FZ529" s="148"/>
      <c r="GA529" s="148"/>
      <c r="GB529" s="148"/>
      <c r="GC529" s="148"/>
      <c r="GD529" s="148"/>
      <c r="GE529" s="148"/>
      <c r="GF529" s="148"/>
      <c r="GG529" s="148"/>
      <c r="GH529" s="148"/>
      <c r="GI529" s="148"/>
      <c r="GJ529" s="148"/>
      <c r="GK529" s="148"/>
      <c r="GL529" s="148"/>
      <c r="GM529" s="148"/>
      <c r="GN529" s="148"/>
      <c r="GO529" s="148"/>
      <c r="GP529" s="96"/>
    </row>
    <row r="530" spans="1:198" ht="9.75" hidden="1" customHeight="1">
      <c r="A530" s="421"/>
      <c r="B530" s="482"/>
      <c r="C530" s="352"/>
      <c r="D530" s="352"/>
      <c r="E530" s="382"/>
      <c r="F530" s="354"/>
      <c r="G530" s="355"/>
      <c r="H530" s="200">
        <v>6050</v>
      </c>
      <c r="I530" s="166" t="s">
        <v>31</v>
      </c>
      <c r="J530" s="161"/>
      <c r="K530" s="161"/>
      <c r="L530" s="156"/>
      <c r="M530" s="187"/>
      <c r="N530" s="187"/>
      <c r="O530" s="187"/>
      <c r="P530" s="187"/>
      <c r="Q530" s="187"/>
      <c r="R530" s="187"/>
      <c r="S530" s="187"/>
      <c r="T530" s="187"/>
      <c r="U530" s="187"/>
      <c r="V530" s="187"/>
      <c r="W530" s="187"/>
      <c r="X530" s="356"/>
      <c r="Y530" s="40"/>
      <c r="Z530" s="148"/>
      <c r="AA530" s="148"/>
      <c r="AB530" s="148"/>
      <c r="AC530" s="148"/>
      <c r="AD530" s="148"/>
      <c r="AE530" s="148"/>
      <c r="AF530" s="148"/>
      <c r="AG530" s="148"/>
      <c r="AH530" s="148"/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  <c r="BI530" s="148"/>
      <c r="BJ530" s="148"/>
      <c r="BK530" s="148"/>
      <c r="BL530" s="148"/>
      <c r="BM530" s="148"/>
      <c r="BN530" s="148"/>
      <c r="BO530" s="148"/>
      <c r="BP530" s="148"/>
      <c r="BQ530" s="148"/>
      <c r="BR530" s="148"/>
      <c r="BS530" s="148"/>
      <c r="BT530" s="148"/>
      <c r="BU530" s="148"/>
      <c r="BV530" s="148"/>
      <c r="BW530" s="148"/>
      <c r="BX530" s="148"/>
      <c r="BY530" s="148"/>
      <c r="BZ530" s="148"/>
      <c r="CA530" s="148"/>
      <c r="CB530" s="148"/>
      <c r="CC530" s="148"/>
      <c r="CD530" s="148"/>
      <c r="CE530" s="148"/>
      <c r="CF530" s="148"/>
      <c r="CG530" s="148"/>
      <c r="CH530" s="148"/>
      <c r="CI530" s="148"/>
      <c r="CJ530" s="148"/>
      <c r="CK530" s="148"/>
      <c r="CL530" s="148"/>
      <c r="CM530" s="148"/>
      <c r="CN530" s="148"/>
      <c r="CO530" s="148"/>
      <c r="CP530" s="148"/>
      <c r="CQ530" s="148"/>
      <c r="CR530" s="148"/>
      <c r="CS530" s="148"/>
      <c r="CT530" s="148"/>
      <c r="CU530" s="148"/>
      <c r="CV530" s="148"/>
      <c r="CW530" s="148"/>
      <c r="CX530" s="148"/>
      <c r="CY530" s="148"/>
      <c r="CZ530" s="148"/>
      <c r="DA530" s="148"/>
      <c r="DB530" s="148"/>
      <c r="DC530" s="148"/>
      <c r="DD530" s="148"/>
      <c r="DE530" s="148"/>
      <c r="DF530" s="148"/>
      <c r="DG530" s="148"/>
      <c r="DH530" s="148"/>
      <c r="DI530" s="148"/>
      <c r="DJ530" s="148"/>
      <c r="DK530" s="148"/>
      <c r="DL530" s="148"/>
      <c r="DM530" s="148"/>
      <c r="DN530" s="148"/>
      <c r="DO530" s="148"/>
      <c r="DP530" s="148"/>
      <c r="DQ530" s="148"/>
      <c r="DR530" s="148"/>
      <c r="DS530" s="148"/>
      <c r="DT530" s="148"/>
      <c r="DU530" s="148"/>
      <c r="DV530" s="148"/>
      <c r="DW530" s="148"/>
      <c r="DX530" s="148"/>
      <c r="DY530" s="148"/>
      <c r="DZ530" s="148"/>
      <c r="EA530" s="148"/>
      <c r="EB530" s="148"/>
      <c r="EC530" s="148"/>
      <c r="ED530" s="148"/>
      <c r="EE530" s="148"/>
      <c r="EF530" s="148"/>
      <c r="EG530" s="148"/>
      <c r="EH530" s="148"/>
      <c r="EI530" s="148"/>
      <c r="EJ530" s="148"/>
      <c r="EK530" s="148"/>
      <c r="EL530" s="148"/>
      <c r="EM530" s="148"/>
      <c r="EN530" s="148"/>
      <c r="EO530" s="148"/>
      <c r="EP530" s="148"/>
      <c r="EQ530" s="148"/>
      <c r="ER530" s="148"/>
      <c r="ES530" s="148"/>
      <c r="ET530" s="148"/>
      <c r="EU530" s="148"/>
      <c r="EV530" s="148"/>
      <c r="EW530" s="148"/>
      <c r="EX530" s="148"/>
      <c r="EY530" s="148"/>
      <c r="EZ530" s="148"/>
      <c r="FA530" s="148"/>
      <c r="FB530" s="148"/>
      <c r="FC530" s="148"/>
      <c r="FD530" s="148"/>
      <c r="FE530" s="148"/>
      <c r="FF530" s="148"/>
      <c r="FG530" s="148"/>
      <c r="FH530" s="148"/>
      <c r="FI530" s="148"/>
      <c r="FJ530" s="148"/>
      <c r="FK530" s="148"/>
      <c r="FL530" s="148"/>
      <c r="FM530" s="148"/>
      <c r="FN530" s="148"/>
      <c r="FO530" s="148"/>
      <c r="FP530" s="148"/>
      <c r="FQ530" s="148"/>
      <c r="FR530" s="148"/>
      <c r="FS530" s="148"/>
      <c r="FT530" s="148"/>
      <c r="FU530" s="148"/>
      <c r="FV530" s="148"/>
      <c r="FW530" s="148"/>
      <c r="FX530" s="148"/>
      <c r="FY530" s="148"/>
      <c r="FZ530" s="148"/>
      <c r="GA530" s="148"/>
      <c r="GB530" s="148"/>
      <c r="GC530" s="148"/>
      <c r="GD530" s="148"/>
      <c r="GE530" s="148"/>
      <c r="GF530" s="148"/>
      <c r="GG530" s="148"/>
      <c r="GH530" s="148"/>
      <c r="GI530" s="148"/>
      <c r="GJ530" s="148"/>
      <c r="GK530" s="148"/>
      <c r="GL530" s="148"/>
      <c r="GM530" s="148"/>
      <c r="GN530" s="148"/>
      <c r="GO530" s="148"/>
      <c r="GP530" s="96"/>
    </row>
    <row r="531" spans="1:198" ht="8.25" hidden="1" customHeight="1">
      <c r="A531" s="421"/>
      <c r="B531" s="482"/>
      <c r="C531" s="352"/>
      <c r="D531" s="352"/>
      <c r="E531" s="382"/>
      <c r="F531" s="354"/>
      <c r="G531" s="355"/>
      <c r="H531" s="200"/>
      <c r="I531" s="166" t="s">
        <v>30</v>
      </c>
      <c r="J531" s="161"/>
      <c r="K531" s="161"/>
      <c r="L531" s="187"/>
      <c r="M531" s="187"/>
      <c r="N531" s="187"/>
      <c r="O531" s="187"/>
      <c r="P531" s="187"/>
      <c r="Q531" s="187"/>
      <c r="R531" s="187"/>
      <c r="S531" s="187"/>
      <c r="T531" s="187"/>
      <c r="U531" s="187"/>
      <c r="V531" s="187"/>
      <c r="W531" s="187"/>
      <c r="X531" s="356"/>
      <c r="Y531" s="40"/>
      <c r="Z531" s="148"/>
      <c r="AA531" s="148"/>
      <c r="AB531" s="148"/>
      <c r="AC531" s="148"/>
      <c r="AD531" s="148"/>
      <c r="AE531" s="148"/>
      <c r="AF531" s="148"/>
      <c r="AG531" s="148"/>
      <c r="AH531" s="148"/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  <c r="BI531" s="148"/>
      <c r="BJ531" s="148"/>
      <c r="BK531" s="148"/>
      <c r="BL531" s="148"/>
      <c r="BM531" s="148"/>
      <c r="BN531" s="148"/>
      <c r="BO531" s="148"/>
      <c r="BP531" s="148"/>
      <c r="BQ531" s="148"/>
      <c r="BR531" s="148"/>
      <c r="BS531" s="148"/>
      <c r="BT531" s="148"/>
      <c r="BU531" s="148"/>
      <c r="BV531" s="148"/>
      <c r="BW531" s="148"/>
      <c r="BX531" s="148"/>
      <c r="BY531" s="148"/>
      <c r="BZ531" s="148"/>
      <c r="CA531" s="148"/>
      <c r="CB531" s="148"/>
      <c r="CC531" s="148"/>
      <c r="CD531" s="148"/>
      <c r="CE531" s="148"/>
      <c r="CF531" s="148"/>
      <c r="CG531" s="148"/>
      <c r="CH531" s="148"/>
      <c r="CI531" s="148"/>
      <c r="CJ531" s="148"/>
      <c r="CK531" s="148"/>
      <c r="CL531" s="148"/>
      <c r="CM531" s="148"/>
      <c r="CN531" s="148"/>
      <c r="CO531" s="148"/>
      <c r="CP531" s="148"/>
      <c r="CQ531" s="148"/>
      <c r="CR531" s="148"/>
      <c r="CS531" s="148"/>
      <c r="CT531" s="148"/>
      <c r="CU531" s="148"/>
      <c r="CV531" s="148"/>
      <c r="CW531" s="148"/>
      <c r="CX531" s="148"/>
      <c r="CY531" s="148"/>
      <c r="CZ531" s="148"/>
      <c r="DA531" s="148"/>
      <c r="DB531" s="148"/>
      <c r="DC531" s="148"/>
      <c r="DD531" s="148"/>
      <c r="DE531" s="148"/>
      <c r="DF531" s="148"/>
      <c r="DG531" s="148"/>
      <c r="DH531" s="148"/>
      <c r="DI531" s="148"/>
      <c r="DJ531" s="148"/>
      <c r="DK531" s="148"/>
      <c r="DL531" s="148"/>
      <c r="DM531" s="148"/>
      <c r="DN531" s="148"/>
      <c r="DO531" s="148"/>
      <c r="DP531" s="148"/>
      <c r="DQ531" s="148"/>
      <c r="DR531" s="148"/>
      <c r="DS531" s="148"/>
      <c r="DT531" s="148"/>
      <c r="DU531" s="148"/>
      <c r="DV531" s="148"/>
      <c r="DW531" s="148"/>
      <c r="DX531" s="148"/>
      <c r="DY531" s="148"/>
      <c r="DZ531" s="148"/>
      <c r="EA531" s="148"/>
      <c r="EB531" s="148"/>
      <c r="EC531" s="148"/>
      <c r="ED531" s="148"/>
      <c r="EE531" s="148"/>
      <c r="EF531" s="148"/>
      <c r="EG531" s="148"/>
      <c r="EH531" s="148"/>
      <c r="EI531" s="148"/>
      <c r="EJ531" s="148"/>
      <c r="EK531" s="148"/>
      <c r="EL531" s="148"/>
      <c r="EM531" s="148"/>
      <c r="EN531" s="148"/>
      <c r="EO531" s="148"/>
      <c r="EP531" s="148"/>
      <c r="EQ531" s="148"/>
      <c r="ER531" s="148"/>
      <c r="ES531" s="148"/>
      <c r="ET531" s="148"/>
      <c r="EU531" s="148"/>
      <c r="EV531" s="148"/>
      <c r="EW531" s="148"/>
      <c r="EX531" s="148"/>
      <c r="EY531" s="148"/>
      <c r="EZ531" s="148"/>
      <c r="FA531" s="148"/>
      <c r="FB531" s="148"/>
      <c r="FC531" s="148"/>
      <c r="FD531" s="148"/>
      <c r="FE531" s="148"/>
      <c r="FF531" s="148"/>
      <c r="FG531" s="148"/>
      <c r="FH531" s="148"/>
      <c r="FI531" s="148"/>
      <c r="FJ531" s="148"/>
      <c r="FK531" s="148"/>
      <c r="FL531" s="148"/>
      <c r="FM531" s="148"/>
      <c r="FN531" s="148"/>
      <c r="FO531" s="148"/>
      <c r="FP531" s="148"/>
      <c r="FQ531" s="148"/>
      <c r="FR531" s="148"/>
      <c r="FS531" s="148"/>
      <c r="FT531" s="148"/>
      <c r="FU531" s="148"/>
      <c r="FV531" s="148"/>
      <c r="FW531" s="148"/>
      <c r="FX531" s="148"/>
      <c r="FY531" s="148"/>
      <c r="FZ531" s="148"/>
      <c r="GA531" s="148"/>
      <c r="GB531" s="148"/>
      <c r="GC531" s="148"/>
      <c r="GD531" s="148"/>
      <c r="GE531" s="148"/>
      <c r="GF531" s="148"/>
      <c r="GG531" s="148"/>
      <c r="GH531" s="148"/>
      <c r="GI531" s="148"/>
      <c r="GJ531" s="148"/>
      <c r="GK531" s="148"/>
      <c r="GL531" s="148"/>
      <c r="GM531" s="148"/>
      <c r="GN531" s="148"/>
      <c r="GO531" s="148"/>
      <c r="GP531" s="96"/>
    </row>
    <row r="532" spans="1:198" ht="12" hidden="1" customHeight="1">
      <c r="A532" s="421"/>
      <c r="B532" s="482"/>
      <c r="C532" s="352"/>
      <c r="D532" s="352"/>
      <c r="E532" s="382"/>
      <c r="F532" s="354"/>
      <c r="G532" s="355"/>
      <c r="H532" s="200"/>
      <c r="I532" s="166" t="s">
        <v>70</v>
      </c>
      <c r="J532" s="161"/>
      <c r="K532" s="161"/>
      <c r="L532" s="156"/>
      <c r="M532" s="187"/>
      <c r="N532" s="187"/>
      <c r="O532" s="187"/>
      <c r="P532" s="187"/>
      <c r="Q532" s="187"/>
      <c r="R532" s="187"/>
      <c r="S532" s="187"/>
      <c r="T532" s="187"/>
      <c r="U532" s="187"/>
      <c r="V532" s="187"/>
      <c r="W532" s="187"/>
      <c r="X532" s="356"/>
      <c r="Y532" s="40"/>
      <c r="Z532" s="148"/>
      <c r="AA532" s="148"/>
      <c r="AB532" s="148"/>
      <c r="AC532" s="148"/>
      <c r="AD532" s="148"/>
      <c r="AE532" s="148"/>
      <c r="AF532" s="148"/>
      <c r="AG532" s="148"/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  <c r="BI532" s="148"/>
      <c r="BJ532" s="148"/>
      <c r="BK532" s="148"/>
      <c r="BL532" s="148"/>
      <c r="BM532" s="148"/>
      <c r="BN532" s="148"/>
      <c r="BO532" s="148"/>
      <c r="BP532" s="148"/>
      <c r="BQ532" s="148"/>
      <c r="BR532" s="148"/>
      <c r="BS532" s="148"/>
      <c r="BT532" s="148"/>
      <c r="BU532" s="148"/>
      <c r="BV532" s="148"/>
      <c r="BW532" s="148"/>
      <c r="BX532" s="148"/>
      <c r="BY532" s="148"/>
      <c r="BZ532" s="148"/>
      <c r="CA532" s="148"/>
      <c r="CB532" s="148"/>
      <c r="CC532" s="148"/>
      <c r="CD532" s="148"/>
      <c r="CE532" s="148"/>
      <c r="CF532" s="148"/>
      <c r="CG532" s="148"/>
      <c r="CH532" s="148"/>
      <c r="CI532" s="148"/>
      <c r="CJ532" s="148"/>
      <c r="CK532" s="148"/>
      <c r="CL532" s="148"/>
      <c r="CM532" s="148"/>
      <c r="CN532" s="148"/>
      <c r="CO532" s="148"/>
      <c r="CP532" s="148"/>
      <c r="CQ532" s="148"/>
      <c r="CR532" s="148"/>
      <c r="CS532" s="148"/>
      <c r="CT532" s="148"/>
      <c r="CU532" s="148"/>
      <c r="CV532" s="148"/>
      <c r="CW532" s="148"/>
      <c r="CX532" s="148"/>
      <c r="CY532" s="148"/>
      <c r="CZ532" s="148"/>
      <c r="DA532" s="148"/>
      <c r="DB532" s="148"/>
      <c r="DC532" s="148"/>
      <c r="DD532" s="148"/>
      <c r="DE532" s="148"/>
      <c r="DF532" s="148"/>
      <c r="DG532" s="148"/>
      <c r="DH532" s="148"/>
      <c r="DI532" s="148"/>
      <c r="DJ532" s="148"/>
      <c r="DK532" s="148"/>
      <c r="DL532" s="148"/>
      <c r="DM532" s="148"/>
      <c r="DN532" s="148"/>
      <c r="DO532" s="148"/>
      <c r="DP532" s="148"/>
      <c r="DQ532" s="148"/>
      <c r="DR532" s="148"/>
      <c r="DS532" s="148"/>
      <c r="DT532" s="148"/>
      <c r="DU532" s="148"/>
      <c r="DV532" s="148"/>
      <c r="DW532" s="148"/>
      <c r="DX532" s="148"/>
      <c r="DY532" s="148"/>
      <c r="DZ532" s="148"/>
      <c r="EA532" s="148"/>
      <c r="EB532" s="148"/>
      <c r="EC532" s="148"/>
      <c r="ED532" s="148"/>
      <c r="EE532" s="148"/>
      <c r="EF532" s="148"/>
      <c r="EG532" s="148"/>
      <c r="EH532" s="148"/>
      <c r="EI532" s="148"/>
      <c r="EJ532" s="148"/>
      <c r="EK532" s="148"/>
      <c r="EL532" s="148"/>
      <c r="EM532" s="148"/>
      <c r="EN532" s="148"/>
      <c r="EO532" s="148"/>
      <c r="EP532" s="148"/>
      <c r="EQ532" s="148"/>
      <c r="ER532" s="148"/>
      <c r="ES532" s="148"/>
      <c r="ET532" s="148"/>
      <c r="EU532" s="148"/>
      <c r="EV532" s="148"/>
      <c r="EW532" s="148"/>
      <c r="EX532" s="148"/>
      <c r="EY532" s="148"/>
      <c r="EZ532" s="148"/>
      <c r="FA532" s="148"/>
      <c r="FB532" s="148"/>
      <c r="FC532" s="148"/>
      <c r="FD532" s="148"/>
      <c r="FE532" s="148"/>
      <c r="FF532" s="148"/>
      <c r="FG532" s="148"/>
      <c r="FH532" s="148"/>
      <c r="FI532" s="148"/>
      <c r="FJ532" s="148"/>
      <c r="FK532" s="148"/>
      <c r="FL532" s="148"/>
      <c r="FM532" s="148"/>
      <c r="FN532" s="148"/>
      <c r="FO532" s="148"/>
      <c r="FP532" s="148"/>
      <c r="FQ532" s="148"/>
      <c r="FR532" s="148"/>
      <c r="FS532" s="148"/>
      <c r="FT532" s="148"/>
      <c r="FU532" s="148"/>
      <c r="FV532" s="148"/>
      <c r="FW532" s="148"/>
      <c r="FX532" s="148"/>
      <c r="FY532" s="148"/>
      <c r="FZ532" s="148"/>
      <c r="GA532" s="148"/>
      <c r="GB532" s="148"/>
      <c r="GC532" s="148"/>
      <c r="GD532" s="148"/>
      <c r="GE532" s="148"/>
      <c r="GF532" s="148"/>
      <c r="GG532" s="148"/>
      <c r="GH532" s="148"/>
      <c r="GI532" s="148"/>
      <c r="GJ532" s="148"/>
      <c r="GK532" s="148"/>
      <c r="GL532" s="148"/>
      <c r="GM532" s="148"/>
      <c r="GN532" s="148"/>
      <c r="GO532" s="148"/>
      <c r="GP532" s="96"/>
    </row>
    <row r="533" spans="1:198" ht="15.75" hidden="1" customHeight="1">
      <c r="A533" s="421"/>
      <c r="B533" s="482"/>
      <c r="C533" s="352"/>
      <c r="D533" s="352"/>
      <c r="E533" s="382"/>
      <c r="F533" s="354"/>
      <c r="G533" s="355"/>
      <c r="H533" s="200"/>
      <c r="I533" s="160" t="s">
        <v>26</v>
      </c>
      <c r="J533" s="161"/>
      <c r="K533" s="161"/>
      <c r="L533" s="161">
        <f t="shared" ref="L533:P533" si="166">SUM(L529:L532)</f>
        <v>0</v>
      </c>
      <c r="M533" s="161">
        <f t="shared" si="166"/>
        <v>0</v>
      </c>
      <c r="N533" s="161">
        <f t="shared" si="166"/>
        <v>0</v>
      </c>
      <c r="O533" s="161">
        <f t="shared" si="166"/>
        <v>0</v>
      </c>
      <c r="P533" s="161">
        <f t="shared" si="166"/>
        <v>0</v>
      </c>
      <c r="Q533" s="161"/>
      <c r="R533" s="161"/>
      <c r="S533" s="161"/>
      <c r="T533" s="161"/>
      <c r="U533" s="161"/>
      <c r="V533" s="161"/>
      <c r="W533" s="161"/>
      <c r="X533" s="356"/>
      <c r="Y533" s="40"/>
      <c r="Z533" s="148"/>
      <c r="AA533" s="148"/>
      <c r="AB533" s="148"/>
      <c r="AC533" s="148"/>
      <c r="AD533" s="148"/>
      <c r="AE533" s="148"/>
      <c r="AF533" s="148"/>
      <c r="AG533" s="148"/>
      <c r="AH533" s="148"/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  <c r="BI533" s="148"/>
      <c r="BJ533" s="148"/>
      <c r="BK533" s="148"/>
      <c r="BL533" s="148"/>
      <c r="BM533" s="148"/>
      <c r="BN533" s="148"/>
      <c r="BO533" s="148"/>
      <c r="BP533" s="148"/>
      <c r="BQ533" s="148"/>
      <c r="BR533" s="148"/>
      <c r="BS533" s="148"/>
      <c r="BT533" s="148"/>
      <c r="BU533" s="148"/>
      <c r="BV533" s="148"/>
      <c r="BW533" s="148"/>
      <c r="BX533" s="148"/>
      <c r="BY533" s="148"/>
      <c r="BZ533" s="148"/>
      <c r="CA533" s="148"/>
      <c r="CB533" s="148"/>
      <c r="CC533" s="148"/>
      <c r="CD533" s="148"/>
      <c r="CE533" s="148"/>
      <c r="CF533" s="148"/>
      <c r="CG533" s="148"/>
      <c r="CH533" s="148"/>
      <c r="CI533" s="148"/>
      <c r="CJ533" s="148"/>
      <c r="CK533" s="148"/>
      <c r="CL533" s="148"/>
      <c r="CM533" s="148"/>
      <c r="CN533" s="148"/>
      <c r="CO533" s="148"/>
      <c r="CP533" s="148"/>
      <c r="CQ533" s="148"/>
      <c r="CR533" s="148"/>
      <c r="CS533" s="148"/>
      <c r="CT533" s="148"/>
      <c r="CU533" s="148"/>
      <c r="CV533" s="148"/>
      <c r="CW533" s="148"/>
      <c r="CX533" s="148"/>
      <c r="CY533" s="148"/>
      <c r="CZ533" s="148"/>
      <c r="DA533" s="148"/>
      <c r="DB533" s="148"/>
      <c r="DC533" s="148"/>
      <c r="DD533" s="148"/>
      <c r="DE533" s="148"/>
      <c r="DF533" s="148"/>
      <c r="DG533" s="148"/>
      <c r="DH533" s="148"/>
      <c r="DI533" s="148"/>
      <c r="DJ533" s="148"/>
      <c r="DK533" s="148"/>
      <c r="DL533" s="148"/>
      <c r="DM533" s="148"/>
      <c r="DN533" s="148"/>
      <c r="DO533" s="148"/>
      <c r="DP533" s="148"/>
      <c r="DQ533" s="148"/>
      <c r="DR533" s="148"/>
      <c r="DS533" s="148"/>
      <c r="DT533" s="148"/>
      <c r="DU533" s="148"/>
      <c r="DV533" s="148"/>
      <c r="DW533" s="148"/>
      <c r="DX533" s="148"/>
      <c r="DY533" s="148"/>
      <c r="DZ533" s="148"/>
      <c r="EA533" s="148"/>
      <c r="EB533" s="148"/>
      <c r="EC533" s="148"/>
      <c r="ED533" s="148"/>
      <c r="EE533" s="148"/>
      <c r="EF533" s="148"/>
      <c r="EG533" s="148"/>
      <c r="EH533" s="148"/>
      <c r="EI533" s="148"/>
      <c r="EJ533" s="148"/>
      <c r="EK533" s="148"/>
      <c r="EL533" s="148"/>
      <c r="EM533" s="148"/>
      <c r="EN533" s="148"/>
      <c r="EO533" s="148"/>
      <c r="EP533" s="148"/>
      <c r="EQ533" s="148"/>
      <c r="ER533" s="148"/>
      <c r="ES533" s="148"/>
      <c r="ET533" s="148"/>
      <c r="EU533" s="148"/>
      <c r="EV533" s="148"/>
      <c r="EW533" s="148"/>
      <c r="EX533" s="148"/>
      <c r="EY533" s="148"/>
      <c r="EZ533" s="148"/>
      <c r="FA533" s="148"/>
      <c r="FB533" s="148"/>
      <c r="FC533" s="148"/>
      <c r="FD533" s="148"/>
      <c r="FE533" s="148"/>
      <c r="FF533" s="148"/>
      <c r="FG533" s="148"/>
      <c r="FH533" s="148"/>
      <c r="FI533" s="148"/>
      <c r="FJ533" s="148"/>
      <c r="FK533" s="148"/>
      <c r="FL533" s="148"/>
      <c r="FM533" s="148"/>
      <c r="FN533" s="148"/>
      <c r="FO533" s="148"/>
      <c r="FP533" s="148"/>
      <c r="FQ533" s="148"/>
      <c r="FR533" s="148"/>
      <c r="FS533" s="148"/>
      <c r="FT533" s="148"/>
      <c r="FU533" s="148"/>
      <c r="FV533" s="148"/>
      <c r="FW533" s="148"/>
      <c r="FX533" s="148"/>
      <c r="FY533" s="148"/>
      <c r="FZ533" s="148"/>
      <c r="GA533" s="148"/>
      <c r="GB533" s="148"/>
      <c r="GC533" s="148"/>
      <c r="GD533" s="148"/>
      <c r="GE533" s="148"/>
      <c r="GF533" s="148"/>
      <c r="GG533" s="148"/>
      <c r="GH533" s="148"/>
      <c r="GI533" s="148"/>
      <c r="GJ533" s="148"/>
      <c r="GK533" s="148"/>
      <c r="GL533" s="148"/>
      <c r="GM533" s="148"/>
      <c r="GN533" s="148"/>
      <c r="GO533" s="148"/>
      <c r="GP533" s="96"/>
    </row>
    <row r="534" spans="1:198" ht="20.25" hidden="1" customHeight="1">
      <c r="A534" s="421">
        <v>55</v>
      </c>
      <c r="B534" s="464" t="s">
        <v>161</v>
      </c>
      <c r="C534" s="352">
        <v>2021</v>
      </c>
      <c r="D534" s="352">
        <v>2022</v>
      </c>
      <c r="E534" s="382" t="s">
        <v>27</v>
      </c>
      <c r="F534" s="354">
        <v>0</v>
      </c>
      <c r="G534" s="355">
        <v>60095</v>
      </c>
      <c r="H534" s="200">
        <v>6050</v>
      </c>
      <c r="I534" s="183" t="s">
        <v>28</v>
      </c>
      <c r="J534" s="161"/>
      <c r="K534" s="161"/>
      <c r="L534" s="156"/>
      <c r="M534" s="156"/>
      <c r="N534" s="156"/>
      <c r="O534" s="156"/>
      <c r="P534" s="187"/>
      <c r="Q534" s="187"/>
      <c r="R534" s="187"/>
      <c r="S534" s="187"/>
      <c r="T534" s="187"/>
      <c r="U534" s="187"/>
      <c r="V534" s="187"/>
      <c r="W534" s="187"/>
      <c r="X534" s="356">
        <f t="shared" ref="X534" si="167">SUM(L538:W538)</f>
        <v>0</v>
      </c>
      <c r="Y534" s="40"/>
      <c r="Z534" s="148"/>
      <c r="AA534" s="148"/>
      <c r="AB534" s="148"/>
      <c r="AC534" s="148"/>
      <c r="AD534" s="148"/>
      <c r="AE534" s="148"/>
      <c r="AF534" s="148"/>
      <c r="AG534" s="148"/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  <c r="BI534" s="148"/>
      <c r="BJ534" s="148"/>
      <c r="BK534" s="148"/>
      <c r="BL534" s="148"/>
      <c r="BM534" s="148"/>
      <c r="BN534" s="148"/>
      <c r="BO534" s="148"/>
      <c r="BP534" s="148"/>
      <c r="BQ534" s="148"/>
      <c r="BR534" s="148"/>
      <c r="BS534" s="148"/>
      <c r="BT534" s="148"/>
      <c r="BU534" s="148"/>
      <c r="BV534" s="148"/>
      <c r="BW534" s="148"/>
      <c r="BX534" s="148"/>
      <c r="BY534" s="148"/>
      <c r="BZ534" s="148"/>
      <c r="CA534" s="148"/>
      <c r="CB534" s="148"/>
      <c r="CC534" s="148"/>
      <c r="CD534" s="148"/>
      <c r="CE534" s="148"/>
      <c r="CF534" s="148"/>
      <c r="CG534" s="148"/>
      <c r="CH534" s="148"/>
      <c r="CI534" s="148"/>
      <c r="CJ534" s="148"/>
      <c r="CK534" s="148"/>
      <c r="CL534" s="148"/>
      <c r="CM534" s="148"/>
      <c r="CN534" s="148"/>
      <c r="CO534" s="148"/>
      <c r="CP534" s="148"/>
      <c r="CQ534" s="148"/>
      <c r="CR534" s="148"/>
      <c r="CS534" s="148"/>
      <c r="CT534" s="148"/>
      <c r="CU534" s="148"/>
      <c r="CV534" s="148"/>
      <c r="CW534" s="148"/>
      <c r="CX534" s="148"/>
      <c r="CY534" s="148"/>
      <c r="CZ534" s="148"/>
      <c r="DA534" s="148"/>
      <c r="DB534" s="148"/>
      <c r="DC534" s="148"/>
      <c r="DD534" s="148"/>
      <c r="DE534" s="148"/>
      <c r="DF534" s="148"/>
      <c r="DG534" s="148"/>
      <c r="DH534" s="148"/>
      <c r="DI534" s="148"/>
      <c r="DJ534" s="148"/>
      <c r="DK534" s="148"/>
      <c r="DL534" s="148"/>
      <c r="DM534" s="148"/>
      <c r="DN534" s="148"/>
      <c r="DO534" s="148"/>
      <c r="DP534" s="148"/>
      <c r="DQ534" s="148"/>
      <c r="DR534" s="148"/>
      <c r="DS534" s="148"/>
      <c r="DT534" s="148"/>
      <c r="DU534" s="148"/>
      <c r="DV534" s="148"/>
      <c r="DW534" s="148"/>
      <c r="DX534" s="148"/>
      <c r="DY534" s="148"/>
      <c r="DZ534" s="148"/>
      <c r="EA534" s="148"/>
      <c r="EB534" s="148"/>
      <c r="EC534" s="148"/>
      <c r="ED534" s="148"/>
      <c r="EE534" s="148"/>
      <c r="EF534" s="148"/>
      <c r="EG534" s="148"/>
      <c r="EH534" s="148"/>
      <c r="EI534" s="148"/>
      <c r="EJ534" s="148"/>
      <c r="EK534" s="148"/>
      <c r="EL534" s="148"/>
      <c r="EM534" s="148"/>
      <c r="EN534" s="148"/>
      <c r="EO534" s="148"/>
      <c r="EP534" s="148"/>
      <c r="EQ534" s="148"/>
      <c r="ER534" s="148"/>
      <c r="ES534" s="148"/>
      <c r="ET534" s="148"/>
      <c r="EU534" s="148"/>
      <c r="EV534" s="148"/>
      <c r="EW534" s="148"/>
      <c r="EX534" s="148"/>
      <c r="EY534" s="148"/>
      <c r="EZ534" s="148"/>
      <c r="FA534" s="148"/>
      <c r="FB534" s="148"/>
      <c r="FC534" s="148"/>
      <c r="FD534" s="148"/>
      <c r="FE534" s="148"/>
      <c r="FF534" s="148"/>
      <c r="FG534" s="148"/>
      <c r="FH534" s="148"/>
      <c r="FI534" s="148"/>
      <c r="FJ534" s="148"/>
      <c r="FK534" s="148"/>
      <c r="FL534" s="148"/>
      <c r="FM534" s="148"/>
      <c r="FN534" s="148"/>
      <c r="FO534" s="148"/>
      <c r="FP534" s="148"/>
      <c r="FQ534" s="148"/>
      <c r="FR534" s="148"/>
      <c r="FS534" s="148"/>
      <c r="FT534" s="148"/>
      <c r="FU534" s="148"/>
      <c r="FV534" s="148"/>
      <c r="FW534" s="148"/>
      <c r="FX534" s="148"/>
      <c r="FY534" s="148"/>
      <c r="FZ534" s="148"/>
      <c r="GA534" s="148"/>
      <c r="GB534" s="148"/>
      <c r="GC534" s="148"/>
      <c r="GD534" s="148"/>
      <c r="GE534" s="148"/>
      <c r="GF534" s="148"/>
      <c r="GG534" s="148"/>
      <c r="GH534" s="148"/>
      <c r="GI534" s="148"/>
      <c r="GJ534" s="148"/>
      <c r="GK534" s="148"/>
      <c r="GL534" s="148"/>
      <c r="GM534" s="148"/>
      <c r="GN534" s="148"/>
      <c r="GO534" s="148"/>
      <c r="GP534" s="96"/>
    </row>
    <row r="535" spans="1:198" ht="20.25" hidden="1" customHeight="1">
      <c r="A535" s="421"/>
      <c r="B535" s="465"/>
      <c r="C535" s="352"/>
      <c r="D535" s="352"/>
      <c r="E535" s="382"/>
      <c r="F535" s="354"/>
      <c r="G535" s="355"/>
      <c r="H535" s="200">
        <v>6050</v>
      </c>
      <c r="I535" s="166" t="s">
        <v>31</v>
      </c>
      <c r="J535" s="161"/>
      <c r="K535" s="161"/>
      <c r="L535" s="156"/>
      <c r="M535" s="187"/>
      <c r="N535" s="187"/>
      <c r="O535" s="187"/>
      <c r="P535" s="187"/>
      <c r="Q535" s="187"/>
      <c r="R535" s="187"/>
      <c r="S535" s="187"/>
      <c r="T535" s="187"/>
      <c r="U535" s="187"/>
      <c r="V535" s="187"/>
      <c r="W535" s="187"/>
      <c r="X535" s="356"/>
      <c r="Y535" s="40"/>
      <c r="Z535" s="148"/>
      <c r="AA535" s="148"/>
      <c r="AB535" s="148"/>
      <c r="AC535" s="148"/>
      <c r="AD535" s="148"/>
      <c r="AE535" s="148"/>
      <c r="AF535" s="148"/>
      <c r="AG535" s="148"/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  <c r="BI535" s="148"/>
      <c r="BJ535" s="148"/>
      <c r="BK535" s="148"/>
      <c r="BL535" s="148"/>
      <c r="BM535" s="148"/>
      <c r="BN535" s="148"/>
      <c r="BO535" s="148"/>
      <c r="BP535" s="148"/>
      <c r="BQ535" s="148"/>
      <c r="BR535" s="148"/>
      <c r="BS535" s="148"/>
      <c r="BT535" s="148"/>
      <c r="BU535" s="148"/>
      <c r="BV535" s="148"/>
      <c r="BW535" s="148"/>
      <c r="BX535" s="148"/>
      <c r="BY535" s="148"/>
      <c r="BZ535" s="148"/>
      <c r="CA535" s="148"/>
      <c r="CB535" s="148"/>
      <c r="CC535" s="148"/>
      <c r="CD535" s="148"/>
      <c r="CE535" s="148"/>
      <c r="CF535" s="148"/>
      <c r="CG535" s="148"/>
      <c r="CH535" s="148"/>
      <c r="CI535" s="148"/>
      <c r="CJ535" s="148"/>
      <c r="CK535" s="148"/>
      <c r="CL535" s="148"/>
      <c r="CM535" s="148"/>
      <c r="CN535" s="148"/>
      <c r="CO535" s="148"/>
      <c r="CP535" s="148"/>
      <c r="CQ535" s="148"/>
      <c r="CR535" s="148"/>
      <c r="CS535" s="148"/>
      <c r="CT535" s="148"/>
      <c r="CU535" s="148"/>
      <c r="CV535" s="148"/>
      <c r="CW535" s="148"/>
      <c r="CX535" s="148"/>
      <c r="CY535" s="148"/>
      <c r="CZ535" s="148"/>
      <c r="DA535" s="148"/>
      <c r="DB535" s="148"/>
      <c r="DC535" s="148"/>
      <c r="DD535" s="148"/>
      <c r="DE535" s="148"/>
      <c r="DF535" s="148"/>
      <c r="DG535" s="148"/>
      <c r="DH535" s="148"/>
      <c r="DI535" s="148"/>
      <c r="DJ535" s="148"/>
      <c r="DK535" s="148"/>
      <c r="DL535" s="148"/>
      <c r="DM535" s="148"/>
      <c r="DN535" s="148"/>
      <c r="DO535" s="148"/>
      <c r="DP535" s="148"/>
      <c r="DQ535" s="148"/>
      <c r="DR535" s="148"/>
      <c r="DS535" s="148"/>
      <c r="DT535" s="148"/>
      <c r="DU535" s="148"/>
      <c r="DV535" s="148"/>
      <c r="DW535" s="148"/>
      <c r="DX535" s="148"/>
      <c r="DY535" s="148"/>
      <c r="DZ535" s="148"/>
      <c r="EA535" s="148"/>
      <c r="EB535" s="148"/>
      <c r="EC535" s="148"/>
      <c r="ED535" s="148"/>
      <c r="EE535" s="148"/>
      <c r="EF535" s="148"/>
      <c r="EG535" s="148"/>
      <c r="EH535" s="148"/>
      <c r="EI535" s="148"/>
      <c r="EJ535" s="148"/>
      <c r="EK535" s="148"/>
      <c r="EL535" s="148"/>
      <c r="EM535" s="148"/>
      <c r="EN535" s="148"/>
      <c r="EO535" s="148"/>
      <c r="EP535" s="148"/>
      <c r="EQ535" s="148"/>
      <c r="ER535" s="148"/>
      <c r="ES535" s="148"/>
      <c r="ET535" s="148"/>
      <c r="EU535" s="148"/>
      <c r="EV535" s="148"/>
      <c r="EW535" s="148"/>
      <c r="EX535" s="148"/>
      <c r="EY535" s="148"/>
      <c r="EZ535" s="148"/>
      <c r="FA535" s="148"/>
      <c r="FB535" s="148"/>
      <c r="FC535" s="148"/>
      <c r="FD535" s="148"/>
      <c r="FE535" s="148"/>
      <c r="FF535" s="148"/>
      <c r="FG535" s="148"/>
      <c r="FH535" s="148"/>
      <c r="FI535" s="148"/>
      <c r="FJ535" s="148"/>
      <c r="FK535" s="148"/>
      <c r="FL535" s="148"/>
      <c r="FM535" s="148"/>
      <c r="FN535" s="148"/>
      <c r="FO535" s="148"/>
      <c r="FP535" s="148"/>
      <c r="FQ535" s="148"/>
      <c r="FR535" s="148"/>
      <c r="FS535" s="148"/>
      <c r="FT535" s="148"/>
      <c r="FU535" s="148"/>
      <c r="FV535" s="148"/>
      <c r="FW535" s="148"/>
      <c r="FX535" s="148"/>
      <c r="FY535" s="148"/>
      <c r="FZ535" s="148"/>
      <c r="GA535" s="148"/>
      <c r="GB535" s="148"/>
      <c r="GC535" s="148"/>
      <c r="GD535" s="148"/>
      <c r="GE535" s="148"/>
      <c r="GF535" s="148"/>
      <c r="GG535" s="148"/>
      <c r="GH535" s="148"/>
      <c r="GI535" s="148"/>
      <c r="GJ535" s="148"/>
      <c r="GK535" s="148"/>
      <c r="GL535" s="148"/>
      <c r="GM535" s="148"/>
      <c r="GN535" s="148"/>
      <c r="GO535" s="148"/>
      <c r="GP535" s="96"/>
    </row>
    <row r="536" spans="1:198" ht="20.25" hidden="1" customHeight="1">
      <c r="A536" s="421"/>
      <c r="B536" s="465"/>
      <c r="C536" s="352"/>
      <c r="D536" s="352"/>
      <c r="E536" s="382"/>
      <c r="F536" s="354"/>
      <c r="G536" s="355"/>
      <c r="H536" s="200"/>
      <c r="I536" s="166" t="s">
        <v>30</v>
      </c>
      <c r="J536" s="161"/>
      <c r="K536" s="161"/>
      <c r="L536" s="187"/>
      <c r="M536" s="187"/>
      <c r="N536" s="187"/>
      <c r="O536" s="187"/>
      <c r="P536" s="187"/>
      <c r="Q536" s="187"/>
      <c r="R536" s="187"/>
      <c r="S536" s="187"/>
      <c r="T536" s="187"/>
      <c r="U536" s="187"/>
      <c r="V536" s="187"/>
      <c r="W536" s="187"/>
      <c r="X536" s="356"/>
      <c r="Y536" s="40"/>
      <c r="Z536" s="148"/>
      <c r="AA536" s="148"/>
      <c r="AB536" s="148"/>
      <c r="AC536" s="148"/>
      <c r="AD536" s="148"/>
      <c r="AE536" s="148"/>
      <c r="AF536" s="148"/>
      <c r="AG536" s="148"/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  <c r="BI536" s="148"/>
      <c r="BJ536" s="148"/>
      <c r="BK536" s="148"/>
      <c r="BL536" s="148"/>
      <c r="BM536" s="148"/>
      <c r="BN536" s="148"/>
      <c r="BO536" s="148"/>
      <c r="BP536" s="148"/>
      <c r="BQ536" s="148"/>
      <c r="BR536" s="148"/>
      <c r="BS536" s="148"/>
      <c r="BT536" s="148"/>
      <c r="BU536" s="148"/>
      <c r="BV536" s="148"/>
      <c r="BW536" s="148"/>
      <c r="BX536" s="148"/>
      <c r="BY536" s="148"/>
      <c r="BZ536" s="148"/>
      <c r="CA536" s="148"/>
      <c r="CB536" s="148"/>
      <c r="CC536" s="148"/>
      <c r="CD536" s="148"/>
      <c r="CE536" s="148"/>
      <c r="CF536" s="148"/>
      <c r="CG536" s="148"/>
      <c r="CH536" s="148"/>
      <c r="CI536" s="148"/>
      <c r="CJ536" s="148"/>
      <c r="CK536" s="148"/>
      <c r="CL536" s="148"/>
      <c r="CM536" s="148"/>
      <c r="CN536" s="148"/>
      <c r="CO536" s="148"/>
      <c r="CP536" s="148"/>
      <c r="CQ536" s="148"/>
      <c r="CR536" s="148"/>
      <c r="CS536" s="148"/>
      <c r="CT536" s="148"/>
      <c r="CU536" s="148"/>
      <c r="CV536" s="148"/>
      <c r="CW536" s="148"/>
      <c r="CX536" s="148"/>
      <c r="CY536" s="148"/>
      <c r="CZ536" s="148"/>
      <c r="DA536" s="148"/>
      <c r="DB536" s="148"/>
      <c r="DC536" s="148"/>
      <c r="DD536" s="148"/>
      <c r="DE536" s="148"/>
      <c r="DF536" s="148"/>
      <c r="DG536" s="148"/>
      <c r="DH536" s="148"/>
      <c r="DI536" s="148"/>
      <c r="DJ536" s="148"/>
      <c r="DK536" s="148"/>
      <c r="DL536" s="148"/>
      <c r="DM536" s="148"/>
      <c r="DN536" s="148"/>
      <c r="DO536" s="148"/>
      <c r="DP536" s="148"/>
      <c r="DQ536" s="148"/>
      <c r="DR536" s="148"/>
      <c r="DS536" s="148"/>
      <c r="DT536" s="148"/>
      <c r="DU536" s="148"/>
      <c r="DV536" s="148"/>
      <c r="DW536" s="148"/>
      <c r="DX536" s="148"/>
      <c r="DY536" s="148"/>
      <c r="DZ536" s="148"/>
      <c r="EA536" s="148"/>
      <c r="EB536" s="148"/>
      <c r="EC536" s="148"/>
      <c r="ED536" s="148"/>
      <c r="EE536" s="148"/>
      <c r="EF536" s="148"/>
      <c r="EG536" s="148"/>
      <c r="EH536" s="148"/>
      <c r="EI536" s="148"/>
      <c r="EJ536" s="148"/>
      <c r="EK536" s="148"/>
      <c r="EL536" s="148"/>
      <c r="EM536" s="148"/>
      <c r="EN536" s="148"/>
      <c r="EO536" s="148"/>
      <c r="EP536" s="148"/>
      <c r="EQ536" s="148"/>
      <c r="ER536" s="148"/>
      <c r="ES536" s="148"/>
      <c r="ET536" s="148"/>
      <c r="EU536" s="148"/>
      <c r="EV536" s="148"/>
      <c r="EW536" s="148"/>
      <c r="EX536" s="148"/>
      <c r="EY536" s="148"/>
      <c r="EZ536" s="148"/>
      <c r="FA536" s="148"/>
      <c r="FB536" s="148"/>
      <c r="FC536" s="148"/>
      <c r="FD536" s="148"/>
      <c r="FE536" s="148"/>
      <c r="FF536" s="148"/>
      <c r="FG536" s="148"/>
      <c r="FH536" s="148"/>
      <c r="FI536" s="148"/>
      <c r="FJ536" s="148"/>
      <c r="FK536" s="148"/>
      <c r="FL536" s="148"/>
      <c r="FM536" s="148"/>
      <c r="FN536" s="148"/>
      <c r="FO536" s="148"/>
      <c r="FP536" s="148"/>
      <c r="FQ536" s="148"/>
      <c r="FR536" s="148"/>
      <c r="FS536" s="148"/>
      <c r="FT536" s="148"/>
      <c r="FU536" s="148"/>
      <c r="FV536" s="148"/>
      <c r="FW536" s="148"/>
      <c r="FX536" s="148"/>
      <c r="FY536" s="148"/>
      <c r="FZ536" s="148"/>
      <c r="GA536" s="148"/>
      <c r="GB536" s="148"/>
      <c r="GC536" s="148"/>
      <c r="GD536" s="148"/>
      <c r="GE536" s="148"/>
      <c r="GF536" s="148"/>
      <c r="GG536" s="148"/>
      <c r="GH536" s="148"/>
      <c r="GI536" s="148"/>
      <c r="GJ536" s="148"/>
      <c r="GK536" s="148"/>
      <c r="GL536" s="148"/>
      <c r="GM536" s="148"/>
      <c r="GN536" s="148"/>
      <c r="GO536" s="148"/>
      <c r="GP536" s="96"/>
    </row>
    <row r="537" spans="1:198" ht="12" hidden="1" customHeight="1">
      <c r="A537" s="421"/>
      <c r="B537" s="465"/>
      <c r="C537" s="352"/>
      <c r="D537" s="352"/>
      <c r="E537" s="382"/>
      <c r="F537" s="354"/>
      <c r="G537" s="355"/>
      <c r="H537" s="200"/>
      <c r="I537" s="166" t="s">
        <v>70</v>
      </c>
      <c r="J537" s="161"/>
      <c r="K537" s="161"/>
      <c r="L537" s="156"/>
      <c r="M537" s="187"/>
      <c r="N537" s="187"/>
      <c r="O537" s="187"/>
      <c r="P537" s="187"/>
      <c r="Q537" s="187"/>
      <c r="R537" s="187"/>
      <c r="S537" s="187"/>
      <c r="T537" s="187"/>
      <c r="U537" s="187"/>
      <c r="V537" s="187"/>
      <c r="W537" s="187"/>
      <c r="X537" s="356"/>
      <c r="Y537" s="40"/>
      <c r="Z537" s="148"/>
      <c r="AA537" s="148"/>
      <c r="AB537" s="148"/>
      <c r="AC537" s="148"/>
      <c r="AD537" s="148"/>
      <c r="AE537" s="148"/>
      <c r="AF537" s="148"/>
      <c r="AG537" s="148"/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  <c r="BI537" s="148"/>
      <c r="BJ537" s="148"/>
      <c r="BK537" s="148"/>
      <c r="BL537" s="148"/>
      <c r="BM537" s="148"/>
      <c r="BN537" s="148"/>
      <c r="BO537" s="148"/>
      <c r="BP537" s="148"/>
      <c r="BQ537" s="148"/>
      <c r="BR537" s="148"/>
      <c r="BS537" s="148"/>
      <c r="BT537" s="148"/>
      <c r="BU537" s="148"/>
      <c r="BV537" s="148"/>
      <c r="BW537" s="148"/>
      <c r="BX537" s="148"/>
      <c r="BY537" s="148"/>
      <c r="BZ537" s="148"/>
      <c r="CA537" s="148"/>
      <c r="CB537" s="148"/>
      <c r="CC537" s="148"/>
      <c r="CD537" s="148"/>
      <c r="CE537" s="148"/>
      <c r="CF537" s="148"/>
      <c r="CG537" s="148"/>
      <c r="CH537" s="148"/>
      <c r="CI537" s="148"/>
      <c r="CJ537" s="148"/>
      <c r="CK537" s="148"/>
      <c r="CL537" s="148"/>
      <c r="CM537" s="148"/>
      <c r="CN537" s="148"/>
      <c r="CO537" s="148"/>
      <c r="CP537" s="148"/>
      <c r="CQ537" s="148"/>
      <c r="CR537" s="148"/>
      <c r="CS537" s="148"/>
      <c r="CT537" s="148"/>
      <c r="CU537" s="148"/>
      <c r="CV537" s="148"/>
      <c r="CW537" s="148"/>
      <c r="CX537" s="148"/>
      <c r="CY537" s="148"/>
      <c r="CZ537" s="148"/>
      <c r="DA537" s="148"/>
      <c r="DB537" s="148"/>
      <c r="DC537" s="148"/>
      <c r="DD537" s="148"/>
      <c r="DE537" s="148"/>
      <c r="DF537" s="148"/>
      <c r="DG537" s="148"/>
      <c r="DH537" s="148"/>
      <c r="DI537" s="148"/>
      <c r="DJ537" s="148"/>
      <c r="DK537" s="148"/>
      <c r="DL537" s="148"/>
      <c r="DM537" s="148"/>
      <c r="DN537" s="148"/>
      <c r="DO537" s="148"/>
      <c r="DP537" s="148"/>
      <c r="DQ537" s="148"/>
      <c r="DR537" s="148"/>
      <c r="DS537" s="148"/>
      <c r="DT537" s="148"/>
      <c r="DU537" s="148"/>
      <c r="DV537" s="148"/>
      <c r="DW537" s="148"/>
      <c r="DX537" s="148"/>
      <c r="DY537" s="148"/>
      <c r="DZ537" s="148"/>
      <c r="EA537" s="148"/>
      <c r="EB537" s="148"/>
      <c r="EC537" s="148"/>
      <c r="ED537" s="148"/>
      <c r="EE537" s="148"/>
      <c r="EF537" s="148"/>
      <c r="EG537" s="148"/>
      <c r="EH537" s="148"/>
      <c r="EI537" s="148"/>
      <c r="EJ537" s="148"/>
      <c r="EK537" s="148"/>
      <c r="EL537" s="148"/>
      <c r="EM537" s="148"/>
      <c r="EN537" s="148"/>
      <c r="EO537" s="148"/>
      <c r="EP537" s="148"/>
      <c r="EQ537" s="148"/>
      <c r="ER537" s="148"/>
      <c r="ES537" s="148"/>
      <c r="ET537" s="148"/>
      <c r="EU537" s="148"/>
      <c r="EV537" s="148"/>
      <c r="EW537" s="148"/>
      <c r="EX537" s="148"/>
      <c r="EY537" s="148"/>
      <c r="EZ537" s="148"/>
      <c r="FA537" s="148"/>
      <c r="FB537" s="148"/>
      <c r="FC537" s="148"/>
      <c r="FD537" s="148"/>
      <c r="FE537" s="148"/>
      <c r="FF537" s="148"/>
      <c r="FG537" s="148"/>
      <c r="FH537" s="148"/>
      <c r="FI537" s="148"/>
      <c r="FJ537" s="148"/>
      <c r="FK537" s="148"/>
      <c r="FL537" s="148"/>
      <c r="FM537" s="148"/>
      <c r="FN537" s="148"/>
      <c r="FO537" s="148"/>
      <c r="FP537" s="148"/>
      <c r="FQ537" s="148"/>
      <c r="FR537" s="148"/>
      <c r="FS537" s="148"/>
      <c r="FT537" s="148"/>
      <c r="FU537" s="148"/>
      <c r="FV537" s="148"/>
      <c r="FW537" s="148"/>
      <c r="FX537" s="148"/>
      <c r="FY537" s="148"/>
      <c r="FZ537" s="148"/>
      <c r="GA537" s="148"/>
      <c r="GB537" s="148"/>
      <c r="GC537" s="148"/>
      <c r="GD537" s="148"/>
      <c r="GE537" s="148"/>
      <c r="GF537" s="148"/>
      <c r="GG537" s="148"/>
      <c r="GH537" s="148"/>
      <c r="GI537" s="148"/>
      <c r="GJ537" s="148"/>
      <c r="GK537" s="148"/>
      <c r="GL537" s="148"/>
      <c r="GM537" s="148"/>
      <c r="GN537" s="148"/>
      <c r="GO537" s="148"/>
      <c r="GP537" s="96"/>
    </row>
    <row r="538" spans="1:198" ht="15" hidden="1" customHeight="1">
      <c r="A538" s="421"/>
      <c r="B538" s="465"/>
      <c r="C538" s="352"/>
      <c r="D538" s="352"/>
      <c r="E538" s="382"/>
      <c r="F538" s="354"/>
      <c r="G538" s="355"/>
      <c r="H538" s="200"/>
      <c r="I538" s="160" t="s">
        <v>26</v>
      </c>
      <c r="J538" s="161"/>
      <c r="K538" s="161"/>
      <c r="L538" s="161">
        <f t="shared" ref="L538:P538" si="168">SUM(L534:L537)</f>
        <v>0</v>
      </c>
      <c r="M538" s="161">
        <f t="shared" si="168"/>
        <v>0</v>
      </c>
      <c r="N538" s="161">
        <f t="shared" si="168"/>
        <v>0</v>
      </c>
      <c r="O538" s="161">
        <f t="shared" si="168"/>
        <v>0</v>
      </c>
      <c r="P538" s="161">
        <f t="shared" si="168"/>
        <v>0</v>
      </c>
      <c r="Q538" s="161"/>
      <c r="R538" s="161"/>
      <c r="S538" s="161"/>
      <c r="T538" s="161"/>
      <c r="U538" s="161"/>
      <c r="V538" s="161"/>
      <c r="W538" s="161"/>
      <c r="X538" s="356"/>
      <c r="Y538" s="40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  <c r="BI538" s="148"/>
      <c r="BJ538" s="148"/>
      <c r="BK538" s="148"/>
      <c r="BL538" s="148"/>
      <c r="BM538" s="148"/>
      <c r="BN538" s="148"/>
      <c r="BO538" s="148"/>
      <c r="BP538" s="148"/>
      <c r="BQ538" s="148"/>
      <c r="BR538" s="148"/>
      <c r="BS538" s="148"/>
      <c r="BT538" s="148"/>
      <c r="BU538" s="148"/>
      <c r="BV538" s="148"/>
      <c r="BW538" s="148"/>
      <c r="BX538" s="148"/>
      <c r="BY538" s="148"/>
      <c r="BZ538" s="148"/>
      <c r="CA538" s="148"/>
      <c r="CB538" s="148"/>
      <c r="CC538" s="148"/>
      <c r="CD538" s="148"/>
      <c r="CE538" s="148"/>
      <c r="CF538" s="148"/>
      <c r="CG538" s="148"/>
      <c r="CH538" s="148"/>
      <c r="CI538" s="148"/>
      <c r="CJ538" s="148"/>
      <c r="CK538" s="148"/>
      <c r="CL538" s="148"/>
      <c r="CM538" s="148"/>
      <c r="CN538" s="148"/>
      <c r="CO538" s="148"/>
      <c r="CP538" s="148"/>
      <c r="CQ538" s="148"/>
      <c r="CR538" s="148"/>
      <c r="CS538" s="148"/>
      <c r="CT538" s="148"/>
      <c r="CU538" s="148"/>
      <c r="CV538" s="148"/>
      <c r="CW538" s="148"/>
      <c r="CX538" s="148"/>
      <c r="CY538" s="148"/>
      <c r="CZ538" s="148"/>
      <c r="DA538" s="148"/>
      <c r="DB538" s="148"/>
      <c r="DC538" s="148"/>
      <c r="DD538" s="148"/>
      <c r="DE538" s="148"/>
      <c r="DF538" s="148"/>
      <c r="DG538" s="148"/>
      <c r="DH538" s="148"/>
      <c r="DI538" s="148"/>
      <c r="DJ538" s="148"/>
      <c r="DK538" s="148"/>
      <c r="DL538" s="148"/>
      <c r="DM538" s="148"/>
      <c r="DN538" s="148"/>
      <c r="DO538" s="148"/>
      <c r="DP538" s="148"/>
      <c r="DQ538" s="148"/>
      <c r="DR538" s="148"/>
      <c r="DS538" s="148"/>
      <c r="DT538" s="148"/>
      <c r="DU538" s="148"/>
      <c r="DV538" s="148"/>
      <c r="DW538" s="148"/>
      <c r="DX538" s="148"/>
      <c r="DY538" s="148"/>
      <c r="DZ538" s="148"/>
      <c r="EA538" s="148"/>
      <c r="EB538" s="148"/>
      <c r="EC538" s="148"/>
      <c r="ED538" s="148"/>
      <c r="EE538" s="148"/>
      <c r="EF538" s="148"/>
      <c r="EG538" s="148"/>
      <c r="EH538" s="148"/>
      <c r="EI538" s="148"/>
      <c r="EJ538" s="148"/>
      <c r="EK538" s="148"/>
      <c r="EL538" s="148"/>
      <c r="EM538" s="148"/>
      <c r="EN538" s="148"/>
      <c r="EO538" s="148"/>
      <c r="EP538" s="148"/>
      <c r="EQ538" s="148"/>
      <c r="ER538" s="148"/>
      <c r="ES538" s="148"/>
      <c r="ET538" s="148"/>
      <c r="EU538" s="148"/>
      <c r="EV538" s="148"/>
      <c r="EW538" s="148"/>
      <c r="EX538" s="148"/>
      <c r="EY538" s="148"/>
      <c r="EZ538" s="148"/>
      <c r="FA538" s="148"/>
      <c r="FB538" s="148"/>
      <c r="FC538" s="148"/>
      <c r="FD538" s="148"/>
      <c r="FE538" s="148"/>
      <c r="FF538" s="148"/>
      <c r="FG538" s="148"/>
      <c r="FH538" s="148"/>
      <c r="FI538" s="148"/>
      <c r="FJ538" s="148"/>
      <c r="FK538" s="148"/>
      <c r="FL538" s="148"/>
      <c r="FM538" s="148"/>
      <c r="FN538" s="148"/>
      <c r="FO538" s="148"/>
      <c r="FP538" s="148"/>
      <c r="FQ538" s="148"/>
      <c r="FR538" s="148"/>
      <c r="FS538" s="148"/>
      <c r="FT538" s="148"/>
      <c r="FU538" s="148"/>
      <c r="FV538" s="148"/>
      <c r="FW538" s="148"/>
      <c r="FX538" s="148"/>
      <c r="FY538" s="148"/>
      <c r="FZ538" s="148"/>
      <c r="GA538" s="148"/>
      <c r="GB538" s="148"/>
      <c r="GC538" s="148"/>
      <c r="GD538" s="148"/>
      <c r="GE538" s="148"/>
      <c r="GF538" s="148"/>
      <c r="GG538" s="148"/>
      <c r="GH538" s="148"/>
      <c r="GI538" s="148"/>
      <c r="GJ538" s="148"/>
      <c r="GK538" s="148"/>
      <c r="GL538" s="148"/>
      <c r="GM538" s="148"/>
      <c r="GN538" s="148"/>
      <c r="GO538" s="148"/>
      <c r="GP538" s="96"/>
    </row>
    <row r="539" spans="1:198" ht="18" hidden="1" customHeight="1">
      <c r="A539" s="421">
        <v>56</v>
      </c>
      <c r="B539" s="464" t="s">
        <v>163</v>
      </c>
      <c r="C539" s="352">
        <v>2021</v>
      </c>
      <c r="D539" s="352">
        <v>2022</v>
      </c>
      <c r="E539" s="382" t="s">
        <v>27</v>
      </c>
      <c r="F539" s="354">
        <v>0</v>
      </c>
      <c r="G539" s="355">
        <v>60095</v>
      </c>
      <c r="H539" s="200">
        <v>6050</v>
      </c>
      <c r="I539" s="183" t="s">
        <v>28</v>
      </c>
      <c r="J539" s="161"/>
      <c r="K539" s="161"/>
      <c r="L539" s="156"/>
      <c r="M539" s="156"/>
      <c r="N539" s="156"/>
      <c r="O539" s="156"/>
      <c r="P539" s="187"/>
      <c r="Q539" s="187"/>
      <c r="R539" s="187"/>
      <c r="S539" s="187"/>
      <c r="T539" s="187"/>
      <c r="U539" s="187"/>
      <c r="V539" s="187"/>
      <c r="W539" s="187"/>
      <c r="X539" s="356">
        <f t="shared" ref="X539" si="169">SUM(L543:W543)</f>
        <v>0</v>
      </c>
      <c r="Y539" s="40"/>
      <c r="Z539" s="148"/>
      <c r="AA539" s="148"/>
      <c r="AB539" s="148"/>
      <c r="AC539" s="148"/>
      <c r="AD539" s="148"/>
      <c r="AE539" s="148"/>
      <c r="AF539" s="148"/>
      <c r="AG539" s="148"/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  <c r="BI539" s="148"/>
      <c r="BJ539" s="148"/>
      <c r="BK539" s="148"/>
      <c r="BL539" s="148"/>
      <c r="BM539" s="148"/>
      <c r="BN539" s="148"/>
      <c r="BO539" s="148"/>
      <c r="BP539" s="148"/>
      <c r="BQ539" s="148"/>
      <c r="BR539" s="148"/>
      <c r="BS539" s="148"/>
      <c r="BT539" s="148"/>
      <c r="BU539" s="148"/>
      <c r="BV539" s="148"/>
      <c r="BW539" s="148"/>
      <c r="BX539" s="148"/>
      <c r="BY539" s="148"/>
      <c r="BZ539" s="148"/>
      <c r="CA539" s="148"/>
      <c r="CB539" s="148"/>
      <c r="CC539" s="148"/>
      <c r="CD539" s="148"/>
      <c r="CE539" s="148"/>
      <c r="CF539" s="148"/>
      <c r="CG539" s="148"/>
      <c r="CH539" s="148"/>
      <c r="CI539" s="148"/>
      <c r="CJ539" s="148"/>
      <c r="CK539" s="148"/>
      <c r="CL539" s="148"/>
      <c r="CM539" s="148"/>
      <c r="CN539" s="148"/>
      <c r="CO539" s="148"/>
      <c r="CP539" s="148"/>
      <c r="CQ539" s="148"/>
      <c r="CR539" s="148"/>
      <c r="CS539" s="148"/>
      <c r="CT539" s="148"/>
      <c r="CU539" s="148"/>
      <c r="CV539" s="148"/>
      <c r="CW539" s="148"/>
      <c r="CX539" s="148"/>
      <c r="CY539" s="148"/>
      <c r="CZ539" s="148"/>
      <c r="DA539" s="148"/>
      <c r="DB539" s="148"/>
      <c r="DC539" s="148"/>
      <c r="DD539" s="148"/>
      <c r="DE539" s="148"/>
      <c r="DF539" s="148"/>
      <c r="DG539" s="148"/>
      <c r="DH539" s="148"/>
      <c r="DI539" s="148"/>
      <c r="DJ539" s="148"/>
      <c r="DK539" s="148"/>
      <c r="DL539" s="148"/>
      <c r="DM539" s="148"/>
      <c r="DN539" s="148"/>
      <c r="DO539" s="148"/>
      <c r="DP539" s="148"/>
      <c r="DQ539" s="148"/>
      <c r="DR539" s="148"/>
      <c r="DS539" s="148"/>
      <c r="DT539" s="148"/>
      <c r="DU539" s="148"/>
      <c r="DV539" s="148"/>
      <c r="DW539" s="148"/>
      <c r="DX539" s="148"/>
      <c r="DY539" s="148"/>
      <c r="DZ539" s="148"/>
      <c r="EA539" s="148"/>
      <c r="EB539" s="148"/>
      <c r="EC539" s="148"/>
      <c r="ED539" s="148"/>
      <c r="EE539" s="148"/>
      <c r="EF539" s="148"/>
      <c r="EG539" s="148"/>
      <c r="EH539" s="148"/>
      <c r="EI539" s="148"/>
      <c r="EJ539" s="148"/>
      <c r="EK539" s="148"/>
      <c r="EL539" s="148"/>
      <c r="EM539" s="148"/>
      <c r="EN539" s="148"/>
      <c r="EO539" s="148"/>
      <c r="EP539" s="148"/>
      <c r="EQ539" s="148"/>
      <c r="ER539" s="148"/>
      <c r="ES539" s="148"/>
      <c r="ET539" s="148"/>
      <c r="EU539" s="148"/>
      <c r="EV539" s="148"/>
      <c r="EW539" s="148"/>
      <c r="EX539" s="148"/>
      <c r="EY539" s="148"/>
      <c r="EZ539" s="148"/>
      <c r="FA539" s="148"/>
      <c r="FB539" s="148"/>
      <c r="FC539" s="148"/>
      <c r="FD539" s="148"/>
      <c r="FE539" s="148"/>
      <c r="FF539" s="148"/>
      <c r="FG539" s="148"/>
      <c r="FH539" s="148"/>
      <c r="FI539" s="148"/>
      <c r="FJ539" s="148"/>
      <c r="FK539" s="148"/>
      <c r="FL539" s="148"/>
      <c r="FM539" s="148"/>
      <c r="FN539" s="148"/>
      <c r="FO539" s="148"/>
      <c r="FP539" s="148"/>
      <c r="FQ539" s="148"/>
      <c r="FR539" s="148"/>
      <c r="FS539" s="148"/>
      <c r="FT539" s="148"/>
      <c r="FU539" s="148"/>
      <c r="FV539" s="148"/>
      <c r="FW539" s="148"/>
      <c r="FX539" s="148"/>
      <c r="FY539" s="148"/>
      <c r="FZ539" s="148"/>
      <c r="GA539" s="148"/>
      <c r="GB539" s="148"/>
      <c r="GC539" s="148"/>
      <c r="GD539" s="148"/>
      <c r="GE539" s="148"/>
      <c r="GF539" s="148"/>
      <c r="GG539" s="148"/>
      <c r="GH539" s="148"/>
      <c r="GI539" s="148"/>
      <c r="GJ539" s="148"/>
      <c r="GK539" s="148"/>
      <c r="GL539" s="148"/>
      <c r="GM539" s="148"/>
      <c r="GN539" s="148"/>
      <c r="GO539" s="148"/>
      <c r="GP539" s="96"/>
    </row>
    <row r="540" spans="1:198" ht="18" hidden="1" customHeight="1">
      <c r="A540" s="421"/>
      <c r="B540" s="465"/>
      <c r="C540" s="352"/>
      <c r="D540" s="352"/>
      <c r="E540" s="382"/>
      <c r="F540" s="354"/>
      <c r="G540" s="355"/>
      <c r="H540" s="200">
        <v>6050</v>
      </c>
      <c r="I540" s="166" t="s">
        <v>31</v>
      </c>
      <c r="J540" s="161"/>
      <c r="K540" s="161"/>
      <c r="L540" s="156"/>
      <c r="M540" s="187"/>
      <c r="N540" s="187"/>
      <c r="O540" s="187"/>
      <c r="P540" s="187"/>
      <c r="Q540" s="187"/>
      <c r="R540" s="187"/>
      <c r="S540" s="187"/>
      <c r="T540" s="187"/>
      <c r="U540" s="187"/>
      <c r="V540" s="187"/>
      <c r="W540" s="187"/>
      <c r="X540" s="356"/>
      <c r="Y540" s="40"/>
      <c r="Z540" s="148"/>
      <c r="AA540" s="148"/>
      <c r="AB540" s="148"/>
      <c r="AC540" s="148"/>
      <c r="AD540" s="148"/>
      <c r="AE540" s="148"/>
      <c r="AF540" s="148"/>
      <c r="AG540" s="148"/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  <c r="BI540" s="148"/>
      <c r="BJ540" s="148"/>
      <c r="BK540" s="148"/>
      <c r="BL540" s="148"/>
      <c r="BM540" s="148"/>
      <c r="BN540" s="148"/>
      <c r="BO540" s="148"/>
      <c r="BP540" s="148"/>
      <c r="BQ540" s="148"/>
      <c r="BR540" s="148"/>
      <c r="BS540" s="148"/>
      <c r="BT540" s="148"/>
      <c r="BU540" s="148"/>
      <c r="BV540" s="148"/>
      <c r="BW540" s="148"/>
      <c r="BX540" s="148"/>
      <c r="BY540" s="148"/>
      <c r="BZ540" s="148"/>
      <c r="CA540" s="148"/>
      <c r="CB540" s="148"/>
      <c r="CC540" s="148"/>
      <c r="CD540" s="148"/>
      <c r="CE540" s="148"/>
      <c r="CF540" s="148"/>
      <c r="CG540" s="148"/>
      <c r="CH540" s="148"/>
      <c r="CI540" s="148"/>
      <c r="CJ540" s="148"/>
      <c r="CK540" s="148"/>
      <c r="CL540" s="148"/>
      <c r="CM540" s="148"/>
      <c r="CN540" s="148"/>
      <c r="CO540" s="148"/>
      <c r="CP540" s="148"/>
      <c r="CQ540" s="148"/>
      <c r="CR540" s="148"/>
      <c r="CS540" s="148"/>
      <c r="CT540" s="148"/>
      <c r="CU540" s="148"/>
      <c r="CV540" s="148"/>
      <c r="CW540" s="148"/>
      <c r="CX540" s="148"/>
      <c r="CY540" s="148"/>
      <c r="CZ540" s="148"/>
      <c r="DA540" s="148"/>
      <c r="DB540" s="148"/>
      <c r="DC540" s="148"/>
      <c r="DD540" s="148"/>
      <c r="DE540" s="148"/>
      <c r="DF540" s="148"/>
      <c r="DG540" s="148"/>
      <c r="DH540" s="148"/>
      <c r="DI540" s="148"/>
      <c r="DJ540" s="148"/>
      <c r="DK540" s="148"/>
      <c r="DL540" s="148"/>
      <c r="DM540" s="148"/>
      <c r="DN540" s="148"/>
      <c r="DO540" s="148"/>
      <c r="DP540" s="148"/>
      <c r="DQ540" s="148"/>
      <c r="DR540" s="148"/>
      <c r="DS540" s="148"/>
      <c r="DT540" s="148"/>
      <c r="DU540" s="148"/>
      <c r="DV540" s="148"/>
      <c r="DW540" s="148"/>
      <c r="DX540" s="148"/>
      <c r="DY540" s="148"/>
      <c r="DZ540" s="148"/>
      <c r="EA540" s="148"/>
      <c r="EB540" s="148"/>
      <c r="EC540" s="148"/>
      <c r="ED540" s="148"/>
      <c r="EE540" s="148"/>
      <c r="EF540" s="148"/>
      <c r="EG540" s="148"/>
      <c r="EH540" s="148"/>
      <c r="EI540" s="148"/>
      <c r="EJ540" s="148"/>
      <c r="EK540" s="148"/>
      <c r="EL540" s="148"/>
      <c r="EM540" s="148"/>
      <c r="EN540" s="148"/>
      <c r="EO540" s="148"/>
      <c r="EP540" s="148"/>
      <c r="EQ540" s="148"/>
      <c r="ER540" s="148"/>
      <c r="ES540" s="148"/>
      <c r="ET540" s="148"/>
      <c r="EU540" s="148"/>
      <c r="EV540" s="148"/>
      <c r="EW540" s="148"/>
      <c r="EX540" s="148"/>
      <c r="EY540" s="148"/>
      <c r="EZ540" s="148"/>
      <c r="FA540" s="148"/>
      <c r="FB540" s="148"/>
      <c r="FC540" s="148"/>
      <c r="FD540" s="148"/>
      <c r="FE540" s="148"/>
      <c r="FF540" s="148"/>
      <c r="FG540" s="148"/>
      <c r="FH540" s="148"/>
      <c r="FI540" s="148"/>
      <c r="FJ540" s="148"/>
      <c r="FK540" s="148"/>
      <c r="FL540" s="148"/>
      <c r="FM540" s="148"/>
      <c r="FN540" s="148"/>
      <c r="FO540" s="148"/>
      <c r="FP540" s="148"/>
      <c r="FQ540" s="148"/>
      <c r="FR540" s="148"/>
      <c r="FS540" s="148"/>
      <c r="FT540" s="148"/>
      <c r="FU540" s="148"/>
      <c r="FV540" s="148"/>
      <c r="FW540" s="148"/>
      <c r="FX540" s="148"/>
      <c r="FY540" s="148"/>
      <c r="FZ540" s="148"/>
      <c r="GA540" s="148"/>
      <c r="GB540" s="148"/>
      <c r="GC540" s="148"/>
      <c r="GD540" s="148"/>
      <c r="GE540" s="148"/>
      <c r="GF540" s="148"/>
      <c r="GG540" s="148"/>
      <c r="GH540" s="148"/>
      <c r="GI540" s="148"/>
      <c r="GJ540" s="148"/>
      <c r="GK540" s="148"/>
      <c r="GL540" s="148"/>
      <c r="GM540" s="148"/>
      <c r="GN540" s="148"/>
      <c r="GO540" s="148"/>
      <c r="GP540" s="96"/>
    </row>
    <row r="541" spans="1:198" ht="18" hidden="1" customHeight="1">
      <c r="A541" s="421"/>
      <c r="B541" s="465"/>
      <c r="C541" s="352"/>
      <c r="D541" s="352"/>
      <c r="E541" s="382"/>
      <c r="F541" s="354"/>
      <c r="G541" s="355"/>
      <c r="H541" s="200"/>
      <c r="I541" s="166" t="s">
        <v>30</v>
      </c>
      <c r="J541" s="161"/>
      <c r="K541" s="161"/>
      <c r="L541" s="187"/>
      <c r="M541" s="187"/>
      <c r="N541" s="187"/>
      <c r="O541" s="187"/>
      <c r="P541" s="187"/>
      <c r="Q541" s="187"/>
      <c r="R541" s="187"/>
      <c r="S541" s="187"/>
      <c r="T541" s="187"/>
      <c r="U541" s="187"/>
      <c r="V541" s="187"/>
      <c r="W541" s="187"/>
      <c r="X541" s="356"/>
      <c r="Y541" s="40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  <c r="BI541" s="148"/>
      <c r="BJ541" s="148"/>
      <c r="BK541" s="148"/>
      <c r="BL541" s="148"/>
      <c r="BM541" s="148"/>
      <c r="BN541" s="148"/>
      <c r="BO541" s="148"/>
      <c r="BP541" s="148"/>
      <c r="BQ541" s="148"/>
      <c r="BR541" s="148"/>
      <c r="BS541" s="148"/>
      <c r="BT541" s="148"/>
      <c r="BU541" s="148"/>
      <c r="BV541" s="148"/>
      <c r="BW541" s="148"/>
      <c r="BX541" s="148"/>
      <c r="BY541" s="148"/>
      <c r="BZ541" s="148"/>
      <c r="CA541" s="148"/>
      <c r="CB541" s="148"/>
      <c r="CC541" s="148"/>
      <c r="CD541" s="148"/>
      <c r="CE541" s="148"/>
      <c r="CF541" s="148"/>
      <c r="CG541" s="148"/>
      <c r="CH541" s="148"/>
      <c r="CI541" s="148"/>
      <c r="CJ541" s="148"/>
      <c r="CK541" s="148"/>
      <c r="CL541" s="148"/>
      <c r="CM541" s="148"/>
      <c r="CN541" s="148"/>
      <c r="CO541" s="148"/>
      <c r="CP541" s="148"/>
      <c r="CQ541" s="148"/>
      <c r="CR541" s="148"/>
      <c r="CS541" s="148"/>
      <c r="CT541" s="148"/>
      <c r="CU541" s="148"/>
      <c r="CV541" s="148"/>
      <c r="CW541" s="148"/>
      <c r="CX541" s="148"/>
      <c r="CY541" s="148"/>
      <c r="CZ541" s="148"/>
      <c r="DA541" s="148"/>
      <c r="DB541" s="148"/>
      <c r="DC541" s="148"/>
      <c r="DD541" s="148"/>
      <c r="DE541" s="148"/>
      <c r="DF541" s="148"/>
      <c r="DG541" s="148"/>
      <c r="DH541" s="148"/>
      <c r="DI541" s="148"/>
      <c r="DJ541" s="148"/>
      <c r="DK541" s="148"/>
      <c r="DL541" s="148"/>
      <c r="DM541" s="148"/>
      <c r="DN541" s="148"/>
      <c r="DO541" s="148"/>
      <c r="DP541" s="148"/>
      <c r="DQ541" s="148"/>
      <c r="DR541" s="148"/>
      <c r="DS541" s="148"/>
      <c r="DT541" s="148"/>
      <c r="DU541" s="148"/>
      <c r="DV541" s="148"/>
      <c r="DW541" s="148"/>
      <c r="DX541" s="148"/>
      <c r="DY541" s="148"/>
      <c r="DZ541" s="148"/>
      <c r="EA541" s="148"/>
      <c r="EB541" s="148"/>
      <c r="EC541" s="148"/>
      <c r="ED541" s="148"/>
      <c r="EE541" s="148"/>
      <c r="EF541" s="148"/>
      <c r="EG541" s="148"/>
      <c r="EH541" s="148"/>
      <c r="EI541" s="148"/>
      <c r="EJ541" s="148"/>
      <c r="EK541" s="148"/>
      <c r="EL541" s="148"/>
      <c r="EM541" s="148"/>
      <c r="EN541" s="148"/>
      <c r="EO541" s="148"/>
      <c r="EP541" s="148"/>
      <c r="EQ541" s="148"/>
      <c r="ER541" s="148"/>
      <c r="ES541" s="148"/>
      <c r="ET541" s="148"/>
      <c r="EU541" s="148"/>
      <c r="EV541" s="148"/>
      <c r="EW541" s="148"/>
      <c r="EX541" s="148"/>
      <c r="EY541" s="148"/>
      <c r="EZ541" s="148"/>
      <c r="FA541" s="148"/>
      <c r="FB541" s="148"/>
      <c r="FC541" s="148"/>
      <c r="FD541" s="148"/>
      <c r="FE541" s="148"/>
      <c r="FF541" s="148"/>
      <c r="FG541" s="148"/>
      <c r="FH541" s="148"/>
      <c r="FI541" s="148"/>
      <c r="FJ541" s="148"/>
      <c r="FK541" s="148"/>
      <c r="FL541" s="148"/>
      <c r="FM541" s="148"/>
      <c r="FN541" s="148"/>
      <c r="FO541" s="148"/>
      <c r="FP541" s="148"/>
      <c r="FQ541" s="148"/>
      <c r="FR541" s="148"/>
      <c r="FS541" s="148"/>
      <c r="FT541" s="148"/>
      <c r="FU541" s="148"/>
      <c r="FV541" s="148"/>
      <c r="FW541" s="148"/>
      <c r="FX541" s="148"/>
      <c r="FY541" s="148"/>
      <c r="FZ541" s="148"/>
      <c r="GA541" s="148"/>
      <c r="GB541" s="148"/>
      <c r="GC541" s="148"/>
      <c r="GD541" s="148"/>
      <c r="GE541" s="148"/>
      <c r="GF541" s="148"/>
      <c r="GG541" s="148"/>
      <c r="GH541" s="148"/>
      <c r="GI541" s="148"/>
      <c r="GJ541" s="148"/>
      <c r="GK541" s="148"/>
      <c r="GL541" s="148"/>
      <c r="GM541" s="148"/>
      <c r="GN541" s="148"/>
      <c r="GO541" s="148"/>
      <c r="GP541" s="96"/>
    </row>
    <row r="542" spans="1:198" ht="18" hidden="1" customHeight="1">
      <c r="A542" s="421"/>
      <c r="B542" s="465"/>
      <c r="C542" s="352"/>
      <c r="D542" s="352"/>
      <c r="E542" s="382"/>
      <c r="F542" s="354"/>
      <c r="G542" s="355"/>
      <c r="H542" s="200"/>
      <c r="I542" s="166" t="s">
        <v>70</v>
      </c>
      <c r="J542" s="161"/>
      <c r="K542" s="161"/>
      <c r="L542" s="156"/>
      <c r="M542" s="187"/>
      <c r="N542" s="187"/>
      <c r="O542" s="187"/>
      <c r="P542" s="187"/>
      <c r="Q542" s="187"/>
      <c r="R542" s="187"/>
      <c r="S542" s="187"/>
      <c r="T542" s="187"/>
      <c r="U542" s="187"/>
      <c r="V542" s="187"/>
      <c r="W542" s="187"/>
      <c r="X542" s="356"/>
      <c r="Y542" s="40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  <c r="BI542" s="148"/>
      <c r="BJ542" s="148"/>
      <c r="BK542" s="148"/>
      <c r="BL542" s="148"/>
      <c r="BM542" s="148"/>
      <c r="BN542" s="148"/>
      <c r="BO542" s="148"/>
      <c r="BP542" s="148"/>
      <c r="BQ542" s="148"/>
      <c r="BR542" s="148"/>
      <c r="BS542" s="148"/>
      <c r="BT542" s="148"/>
      <c r="BU542" s="148"/>
      <c r="BV542" s="148"/>
      <c r="BW542" s="148"/>
      <c r="BX542" s="148"/>
      <c r="BY542" s="148"/>
      <c r="BZ542" s="148"/>
      <c r="CA542" s="148"/>
      <c r="CB542" s="148"/>
      <c r="CC542" s="148"/>
      <c r="CD542" s="148"/>
      <c r="CE542" s="148"/>
      <c r="CF542" s="148"/>
      <c r="CG542" s="148"/>
      <c r="CH542" s="148"/>
      <c r="CI542" s="148"/>
      <c r="CJ542" s="148"/>
      <c r="CK542" s="148"/>
      <c r="CL542" s="148"/>
      <c r="CM542" s="148"/>
      <c r="CN542" s="148"/>
      <c r="CO542" s="148"/>
      <c r="CP542" s="148"/>
      <c r="CQ542" s="148"/>
      <c r="CR542" s="148"/>
      <c r="CS542" s="148"/>
      <c r="CT542" s="148"/>
      <c r="CU542" s="148"/>
      <c r="CV542" s="148"/>
      <c r="CW542" s="148"/>
      <c r="CX542" s="148"/>
      <c r="CY542" s="148"/>
      <c r="CZ542" s="148"/>
      <c r="DA542" s="148"/>
      <c r="DB542" s="148"/>
      <c r="DC542" s="148"/>
      <c r="DD542" s="148"/>
      <c r="DE542" s="148"/>
      <c r="DF542" s="148"/>
      <c r="DG542" s="148"/>
      <c r="DH542" s="148"/>
      <c r="DI542" s="148"/>
      <c r="DJ542" s="148"/>
      <c r="DK542" s="148"/>
      <c r="DL542" s="148"/>
      <c r="DM542" s="148"/>
      <c r="DN542" s="148"/>
      <c r="DO542" s="148"/>
      <c r="DP542" s="148"/>
      <c r="DQ542" s="148"/>
      <c r="DR542" s="148"/>
      <c r="DS542" s="148"/>
      <c r="DT542" s="148"/>
      <c r="DU542" s="148"/>
      <c r="DV542" s="148"/>
      <c r="DW542" s="148"/>
      <c r="DX542" s="148"/>
      <c r="DY542" s="148"/>
      <c r="DZ542" s="148"/>
      <c r="EA542" s="148"/>
      <c r="EB542" s="148"/>
      <c r="EC542" s="148"/>
      <c r="ED542" s="148"/>
      <c r="EE542" s="148"/>
      <c r="EF542" s="148"/>
      <c r="EG542" s="148"/>
      <c r="EH542" s="148"/>
      <c r="EI542" s="148"/>
      <c r="EJ542" s="148"/>
      <c r="EK542" s="148"/>
      <c r="EL542" s="148"/>
      <c r="EM542" s="148"/>
      <c r="EN542" s="148"/>
      <c r="EO542" s="148"/>
      <c r="EP542" s="148"/>
      <c r="EQ542" s="148"/>
      <c r="ER542" s="148"/>
      <c r="ES542" s="148"/>
      <c r="ET542" s="148"/>
      <c r="EU542" s="148"/>
      <c r="EV542" s="148"/>
      <c r="EW542" s="148"/>
      <c r="EX542" s="148"/>
      <c r="EY542" s="148"/>
      <c r="EZ542" s="148"/>
      <c r="FA542" s="148"/>
      <c r="FB542" s="148"/>
      <c r="FC542" s="148"/>
      <c r="FD542" s="148"/>
      <c r="FE542" s="148"/>
      <c r="FF542" s="148"/>
      <c r="FG542" s="148"/>
      <c r="FH542" s="148"/>
      <c r="FI542" s="148"/>
      <c r="FJ542" s="148"/>
      <c r="FK542" s="148"/>
      <c r="FL542" s="148"/>
      <c r="FM542" s="148"/>
      <c r="FN542" s="148"/>
      <c r="FO542" s="148"/>
      <c r="FP542" s="148"/>
      <c r="FQ542" s="148"/>
      <c r="FR542" s="148"/>
      <c r="FS542" s="148"/>
      <c r="FT542" s="148"/>
      <c r="FU542" s="148"/>
      <c r="FV542" s="148"/>
      <c r="FW542" s="148"/>
      <c r="FX542" s="148"/>
      <c r="FY542" s="148"/>
      <c r="FZ542" s="148"/>
      <c r="GA542" s="148"/>
      <c r="GB542" s="148"/>
      <c r="GC542" s="148"/>
      <c r="GD542" s="148"/>
      <c r="GE542" s="148"/>
      <c r="GF542" s="148"/>
      <c r="GG542" s="148"/>
      <c r="GH542" s="148"/>
      <c r="GI542" s="148"/>
      <c r="GJ542" s="148"/>
      <c r="GK542" s="148"/>
      <c r="GL542" s="148"/>
      <c r="GM542" s="148"/>
      <c r="GN542" s="148"/>
      <c r="GO542" s="148"/>
      <c r="GP542" s="96"/>
    </row>
    <row r="543" spans="1:198" ht="15.75" hidden="1" customHeight="1">
      <c r="A543" s="421"/>
      <c r="B543" s="465"/>
      <c r="C543" s="352"/>
      <c r="D543" s="352"/>
      <c r="E543" s="382"/>
      <c r="F543" s="354"/>
      <c r="G543" s="355"/>
      <c r="H543" s="200"/>
      <c r="I543" s="160" t="s">
        <v>26</v>
      </c>
      <c r="J543" s="161"/>
      <c r="K543" s="161"/>
      <c r="L543" s="161">
        <f t="shared" ref="L543:P543" si="170">SUM(L539:L542)</f>
        <v>0</v>
      </c>
      <c r="M543" s="161">
        <f t="shared" si="170"/>
        <v>0</v>
      </c>
      <c r="N543" s="161">
        <f t="shared" si="170"/>
        <v>0</v>
      </c>
      <c r="O543" s="161">
        <f t="shared" si="170"/>
        <v>0</v>
      </c>
      <c r="P543" s="161">
        <f t="shared" si="170"/>
        <v>0</v>
      </c>
      <c r="Q543" s="161"/>
      <c r="R543" s="161"/>
      <c r="S543" s="161"/>
      <c r="T543" s="161"/>
      <c r="U543" s="161"/>
      <c r="V543" s="161"/>
      <c r="W543" s="161"/>
      <c r="X543" s="356"/>
      <c r="Y543" s="40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  <c r="BI543" s="148"/>
      <c r="BJ543" s="148"/>
      <c r="BK543" s="148"/>
      <c r="BL543" s="148"/>
      <c r="BM543" s="148"/>
      <c r="BN543" s="148"/>
      <c r="BO543" s="148"/>
      <c r="BP543" s="148"/>
      <c r="BQ543" s="148"/>
      <c r="BR543" s="148"/>
      <c r="BS543" s="148"/>
      <c r="BT543" s="148"/>
      <c r="BU543" s="148"/>
      <c r="BV543" s="148"/>
      <c r="BW543" s="148"/>
      <c r="BX543" s="148"/>
      <c r="BY543" s="148"/>
      <c r="BZ543" s="148"/>
      <c r="CA543" s="148"/>
      <c r="CB543" s="148"/>
      <c r="CC543" s="148"/>
      <c r="CD543" s="148"/>
      <c r="CE543" s="148"/>
      <c r="CF543" s="148"/>
      <c r="CG543" s="148"/>
      <c r="CH543" s="148"/>
      <c r="CI543" s="148"/>
      <c r="CJ543" s="148"/>
      <c r="CK543" s="148"/>
      <c r="CL543" s="148"/>
      <c r="CM543" s="148"/>
      <c r="CN543" s="148"/>
      <c r="CO543" s="148"/>
      <c r="CP543" s="148"/>
      <c r="CQ543" s="148"/>
      <c r="CR543" s="148"/>
      <c r="CS543" s="148"/>
      <c r="CT543" s="148"/>
      <c r="CU543" s="148"/>
      <c r="CV543" s="148"/>
      <c r="CW543" s="148"/>
      <c r="CX543" s="148"/>
      <c r="CY543" s="148"/>
      <c r="CZ543" s="148"/>
      <c r="DA543" s="148"/>
      <c r="DB543" s="148"/>
      <c r="DC543" s="148"/>
      <c r="DD543" s="148"/>
      <c r="DE543" s="148"/>
      <c r="DF543" s="148"/>
      <c r="DG543" s="148"/>
      <c r="DH543" s="148"/>
      <c r="DI543" s="148"/>
      <c r="DJ543" s="148"/>
      <c r="DK543" s="148"/>
      <c r="DL543" s="148"/>
      <c r="DM543" s="148"/>
      <c r="DN543" s="148"/>
      <c r="DO543" s="148"/>
      <c r="DP543" s="148"/>
      <c r="DQ543" s="148"/>
      <c r="DR543" s="148"/>
      <c r="DS543" s="148"/>
      <c r="DT543" s="148"/>
      <c r="DU543" s="148"/>
      <c r="DV543" s="148"/>
      <c r="DW543" s="148"/>
      <c r="DX543" s="148"/>
      <c r="DY543" s="148"/>
      <c r="DZ543" s="148"/>
      <c r="EA543" s="148"/>
      <c r="EB543" s="148"/>
      <c r="EC543" s="148"/>
      <c r="ED543" s="148"/>
      <c r="EE543" s="148"/>
      <c r="EF543" s="148"/>
      <c r="EG543" s="148"/>
      <c r="EH543" s="148"/>
      <c r="EI543" s="148"/>
      <c r="EJ543" s="148"/>
      <c r="EK543" s="148"/>
      <c r="EL543" s="148"/>
      <c r="EM543" s="148"/>
      <c r="EN543" s="148"/>
      <c r="EO543" s="148"/>
      <c r="EP543" s="148"/>
      <c r="EQ543" s="148"/>
      <c r="ER543" s="148"/>
      <c r="ES543" s="148"/>
      <c r="ET543" s="148"/>
      <c r="EU543" s="148"/>
      <c r="EV543" s="148"/>
      <c r="EW543" s="148"/>
      <c r="EX543" s="148"/>
      <c r="EY543" s="148"/>
      <c r="EZ543" s="148"/>
      <c r="FA543" s="148"/>
      <c r="FB543" s="148"/>
      <c r="FC543" s="148"/>
      <c r="FD543" s="148"/>
      <c r="FE543" s="148"/>
      <c r="FF543" s="148"/>
      <c r="FG543" s="148"/>
      <c r="FH543" s="148"/>
      <c r="FI543" s="148"/>
      <c r="FJ543" s="148"/>
      <c r="FK543" s="148"/>
      <c r="FL543" s="148"/>
      <c r="FM543" s="148"/>
      <c r="FN543" s="148"/>
      <c r="FO543" s="148"/>
      <c r="FP543" s="148"/>
      <c r="FQ543" s="148"/>
      <c r="FR543" s="148"/>
      <c r="FS543" s="148"/>
      <c r="FT543" s="148"/>
      <c r="FU543" s="148"/>
      <c r="FV543" s="148"/>
      <c r="FW543" s="148"/>
      <c r="FX543" s="148"/>
      <c r="FY543" s="148"/>
      <c r="FZ543" s="148"/>
      <c r="GA543" s="148"/>
      <c r="GB543" s="148"/>
      <c r="GC543" s="148"/>
      <c r="GD543" s="148"/>
      <c r="GE543" s="148"/>
      <c r="GF543" s="148"/>
      <c r="GG543" s="148"/>
      <c r="GH543" s="148"/>
      <c r="GI543" s="148"/>
      <c r="GJ543" s="148"/>
      <c r="GK543" s="148"/>
      <c r="GL543" s="148"/>
      <c r="GM543" s="148"/>
      <c r="GN543" s="148"/>
      <c r="GO543" s="148"/>
      <c r="GP543" s="96"/>
    </row>
    <row r="544" spans="1:198" ht="18" hidden="1" customHeight="1">
      <c r="A544" s="421">
        <v>57</v>
      </c>
      <c r="B544" s="464" t="s">
        <v>164</v>
      </c>
      <c r="C544" s="352">
        <v>2021</v>
      </c>
      <c r="D544" s="352">
        <v>2022</v>
      </c>
      <c r="E544" s="382" t="s">
        <v>27</v>
      </c>
      <c r="F544" s="354">
        <v>0</v>
      </c>
      <c r="G544" s="355">
        <v>60095</v>
      </c>
      <c r="H544" s="200">
        <v>6050</v>
      </c>
      <c r="I544" s="183" t="s">
        <v>28</v>
      </c>
      <c r="J544" s="161"/>
      <c r="K544" s="161"/>
      <c r="L544" s="156"/>
      <c r="M544" s="156"/>
      <c r="N544" s="156"/>
      <c r="O544" s="156"/>
      <c r="P544" s="187"/>
      <c r="Q544" s="187"/>
      <c r="R544" s="187"/>
      <c r="S544" s="187"/>
      <c r="T544" s="187"/>
      <c r="U544" s="187"/>
      <c r="V544" s="187"/>
      <c r="W544" s="187"/>
      <c r="X544" s="356">
        <f t="shared" ref="X544" si="171">SUM(L548:W548)</f>
        <v>0</v>
      </c>
      <c r="Y544" s="40"/>
      <c r="Z544" s="148"/>
      <c r="AA544" s="148"/>
      <c r="AB544" s="148"/>
      <c r="AC544" s="148"/>
      <c r="AD544" s="148"/>
      <c r="AE544" s="148"/>
      <c r="AF544" s="148"/>
      <c r="AG544" s="148"/>
      <c r="AH544" s="148"/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  <c r="BI544" s="148"/>
      <c r="BJ544" s="148"/>
      <c r="BK544" s="148"/>
      <c r="BL544" s="148"/>
      <c r="BM544" s="148"/>
      <c r="BN544" s="148"/>
      <c r="BO544" s="148"/>
      <c r="BP544" s="148"/>
      <c r="BQ544" s="148"/>
      <c r="BR544" s="148"/>
      <c r="BS544" s="148"/>
      <c r="BT544" s="148"/>
      <c r="BU544" s="148"/>
      <c r="BV544" s="148"/>
      <c r="BW544" s="148"/>
      <c r="BX544" s="148"/>
      <c r="BY544" s="148"/>
      <c r="BZ544" s="148"/>
      <c r="CA544" s="148"/>
      <c r="CB544" s="148"/>
      <c r="CC544" s="148"/>
      <c r="CD544" s="148"/>
      <c r="CE544" s="148"/>
      <c r="CF544" s="148"/>
      <c r="CG544" s="148"/>
      <c r="CH544" s="148"/>
      <c r="CI544" s="148"/>
      <c r="CJ544" s="148"/>
      <c r="CK544" s="148"/>
      <c r="CL544" s="148"/>
      <c r="CM544" s="148"/>
      <c r="CN544" s="148"/>
      <c r="CO544" s="148"/>
      <c r="CP544" s="148"/>
      <c r="CQ544" s="148"/>
      <c r="CR544" s="148"/>
      <c r="CS544" s="148"/>
      <c r="CT544" s="148"/>
      <c r="CU544" s="148"/>
      <c r="CV544" s="148"/>
      <c r="CW544" s="148"/>
      <c r="CX544" s="148"/>
      <c r="CY544" s="148"/>
      <c r="CZ544" s="148"/>
      <c r="DA544" s="148"/>
      <c r="DB544" s="148"/>
      <c r="DC544" s="148"/>
      <c r="DD544" s="148"/>
      <c r="DE544" s="148"/>
      <c r="DF544" s="148"/>
      <c r="DG544" s="148"/>
      <c r="DH544" s="148"/>
      <c r="DI544" s="148"/>
      <c r="DJ544" s="148"/>
      <c r="DK544" s="148"/>
      <c r="DL544" s="148"/>
      <c r="DM544" s="148"/>
      <c r="DN544" s="148"/>
      <c r="DO544" s="148"/>
      <c r="DP544" s="148"/>
      <c r="DQ544" s="148"/>
      <c r="DR544" s="148"/>
      <c r="DS544" s="148"/>
      <c r="DT544" s="148"/>
      <c r="DU544" s="148"/>
      <c r="DV544" s="148"/>
      <c r="DW544" s="148"/>
      <c r="DX544" s="148"/>
      <c r="DY544" s="148"/>
      <c r="DZ544" s="148"/>
      <c r="EA544" s="148"/>
      <c r="EB544" s="148"/>
      <c r="EC544" s="148"/>
      <c r="ED544" s="148"/>
      <c r="EE544" s="148"/>
      <c r="EF544" s="148"/>
      <c r="EG544" s="148"/>
      <c r="EH544" s="148"/>
      <c r="EI544" s="148"/>
      <c r="EJ544" s="148"/>
      <c r="EK544" s="148"/>
      <c r="EL544" s="148"/>
      <c r="EM544" s="148"/>
      <c r="EN544" s="148"/>
      <c r="EO544" s="148"/>
      <c r="EP544" s="148"/>
      <c r="EQ544" s="148"/>
      <c r="ER544" s="148"/>
      <c r="ES544" s="148"/>
      <c r="ET544" s="148"/>
      <c r="EU544" s="148"/>
      <c r="EV544" s="148"/>
      <c r="EW544" s="148"/>
      <c r="EX544" s="148"/>
      <c r="EY544" s="148"/>
      <c r="EZ544" s="148"/>
      <c r="FA544" s="148"/>
      <c r="FB544" s="148"/>
      <c r="FC544" s="148"/>
      <c r="FD544" s="148"/>
      <c r="FE544" s="148"/>
      <c r="FF544" s="148"/>
      <c r="FG544" s="148"/>
      <c r="FH544" s="148"/>
      <c r="FI544" s="148"/>
      <c r="FJ544" s="148"/>
      <c r="FK544" s="148"/>
      <c r="FL544" s="148"/>
      <c r="FM544" s="148"/>
      <c r="FN544" s="148"/>
      <c r="FO544" s="148"/>
      <c r="FP544" s="148"/>
      <c r="FQ544" s="148"/>
      <c r="FR544" s="148"/>
      <c r="FS544" s="148"/>
      <c r="FT544" s="148"/>
      <c r="FU544" s="148"/>
      <c r="FV544" s="148"/>
      <c r="FW544" s="148"/>
      <c r="FX544" s="148"/>
      <c r="FY544" s="148"/>
      <c r="FZ544" s="148"/>
      <c r="GA544" s="148"/>
      <c r="GB544" s="148"/>
      <c r="GC544" s="148"/>
      <c r="GD544" s="148"/>
      <c r="GE544" s="148"/>
      <c r="GF544" s="148"/>
      <c r="GG544" s="148"/>
      <c r="GH544" s="148"/>
      <c r="GI544" s="148"/>
      <c r="GJ544" s="148"/>
      <c r="GK544" s="148"/>
      <c r="GL544" s="148"/>
      <c r="GM544" s="148"/>
      <c r="GN544" s="148"/>
      <c r="GO544" s="148"/>
      <c r="GP544" s="96"/>
    </row>
    <row r="545" spans="1:198" ht="18" hidden="1" customHeight="1">
      <c r="A545" s="421"/>
      <c r="B545" s="465"/>
      <c r="C545" s="352"/>
      <c r="D545" s="352"/>
      <c r="E545" s="382"/>
      <c r="F545" s="354"/>
      <c r="G545" s="355"/>
      <c r="H545" s="200"/>
      <c r="I545" s="166" t="s">
        <v>31</v>
      </c>
      <c r="J545" s="161"/>
      <c r="K545" s="161"/>
      <c r="L545" s="156"/>
      <c r="M545" s="187"/>
      <c r="N545" s="187"/>
      <c r="O545" s="187"/>
      <c r="P545" s="187"/>
      <c r="Q545" s="187"/>
      <c r="R545" s="187"/>
      <c r="S545" s="187"/>
      <c r="T545" s="187"/>
      <c r="U545" s="187"/>
      <c r="V545" s="187"/>
      <c r="W545" s="187"/>
      <c r="X545" s="356"/>
      <c r="Y545" s="40"/>
      <c r="Z545" s="148"/>
      <c r="AA545" s="148"/>
      <c r="AB545" s="148"/>
      <c r="AC545" s="148"/>
      <c r="AD545" s="148"/>
      <c r="AE545" s="148"/>
      <c r="AF545" s="148"/>
      <c r="AG545" s="148"/>
      <c r="AH545" s="148"/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  <c r="BI545" s="148"/>
      <c r="BJ545" s="148"/>
      <c r="BK545" s="148"/>
      <c r="BL545" s="148"/>
      <c r="BM545" s="148"/>
      <c r="BN545" s="148"/>
      <c r="BO545" s="148"/>
      <c r="BP545" s="148"/>
      <c r="BQ545" s="148"/>
      <c r="BR545" s="148"/>
      <c r="BS545" s="148"/>
      <c r="BT545" s="148"/>
      <c r="BU545" s="148"/>
      <c r="BV545" s="148"/>
      <c r="BW545" s="148"/>
      <c r="BX545" s="148"/>
      <c r="BY545" s="148"/>
      <c r="BZ545" s="148"/>
      <c r="CA545" s="148"/>
      <c r="CB545" s="148"/>
      <c r="CC545" s="148"/>
      <c r="CD545" s="148"/>
      <c r="CE545" s="148"/>
      <c r="CF545" s="148"/>
      <c r="CG545" s="148"/>
      <c r="CH545" s="148"/>
      <c r="CI545" s="148"/>
      <c r="CJ545" s="148"/>
      <c r="CK545" s="148"/>
      <c r="CL545" s="148"/>
      <c r="CM545" s="148"/>
      <c r="CN545" s="148"/>
      <c r="CO545" s="148"/>
      <c r="CP545" s="148"/>
      <c r="CQ545" s="148"/>
      <c r="CR545" s="148"/>
      <c r="CS545" s="148"/>
      <c r="CT545" s="148"/>
      <c r="CU545" s="148"/>
      <c r="CV545" s="148"/>
      <c r="CW545" s="148"/>
      <c r="CX545" s="148"/>
      <c r="CY545" s="148"/>
      <c r="CZ545" s="148"/>
      <c r="DA545" s="148"/>
      <c r="DB545" s="148"/>
      <c r="DC545" s="148"/>
      <c r="DD545" s="148"/>
      <c r="DE545" s="148"/>
      <c r="DF545" s="148"/>
      <c r="DG545" s="148"/>
      <c r="DH545" s="148"/>
      <c r="DI545" s="148"/>
      <c r="DJ545" s="148"/>
      <c r="DK545" s="148"/>
      <c r="DL545" s="148"/>
      <c r="DM545" s="148"/>
      <c r="DN545" s="148"/>
      <c r="DO545" s="148"/>
      <c r="DP545" s="148"/>
      <c r="DQ545" s="148"/>
      <c r="DR545" s="148"/>
      <c r="DS545" s="148"/>
      <c r="DT545" s="148"/>
      <c r="DU545" s="148"/>
      <c r="DV545" s="148"/>
      <c r="DW545" s="148"/>
      <c r="DX545" s="148"/>
      <c r="DY545" s="148"/>
      <c r="DZ545" s="148"/>
      <c r="EA545" s="148"/>
      <c r="EB545" s="148"/>
      <c r="EC545" s="148"/>
      <c r="ED545" s="148"/>
      <c r="EE545" s="148"/>
      <c r="EF545" s="148"/>
      <c r="EG545" s="148"/>
      <c r="EH545" s="148"/>
      <c r="EI545" s="148"/>
      <c r="EJ545" s="148"/>
      <c r="EK545" s="148"/>
      <c r="EL545" s="148"/>
      <c r="EM545" s="148"/>
      <c r="EN545" s="148"/>
      <c r="EO545" s="148"/>
      <c r="EP545" s="148"/>
      <c r="EQ545" s="148"/>
      <c r="ER545" s="148"/>
      <c r="ES545" s="148"/>
      <c r="ET545" s="148"/>
      <c r="EU545" s="148"/>
      <c r="EV545" s="148"/>
      <c r="EW545" s="148"/>
      <c r="EX545" s="148"/>
      <c r="EY545" s="148"/>
      <c r="EZ545" s="148"/>
      <c r="FA545" s="148"/>
      <c r="FB545" s="148"/>
      <c r="FC545" s="148"/>
      <c r="FD545" s="148"/>
      <c r="FE545" s="148"/>
      <c r="FF545" s="148"/>
      <c r="FG545" s="148"/>
      <c r="FH545" s="148"/>
      <c r="FI545" s="148"/>
      <c r="FJ545" s="148"/>
      <c r="FK545" s="148"/>
      <c r="FL545" s="148"/>
      <c r="FM545" s="148"/>
      <c r="FN545" s="148"/>
      <c r="FO545" s="148"/>
      <c r="FP545" s="148"/>
      <c r="FQ545" s="148"/>
      <c r="FR545" s="148"/>
      <c r="FS545" s="148"/>
      <c r="FT545" s="148"/>
      <c r="FU545" s="148"/>
      <c r="FV545" s="148"/>
      <c r="FW545" s="148"/>
      <c r="FX545" s="148"/>
      <c r="FY545" s="148"/>
      <c r="FZ545" s="148"/>
      <c r="GA545" s="148"/>
      <c r="GB545" s="148"/>
      <c r="GC545" s="148"/>
      <c r="GD545" s="148"/>
      <c r="GE545" s="148"/>
      <c r="GF545" s="148"/>
      <c r="GG545" s="148"/>
      <c r="GH545" s="148"/>
      <c r="GI545" s="148"/>
      <c r="GJ545" s="148"/>
      <c r="GK545" s="148"/>
      <c r="GL545" s="148"/>
      <c r="GM545" s="148"/>
      <c r="GN545" s="148"/>
      <c r="GO545" s="148"/>
      <c r="GP545" s="96"/>
    </row>
    <row r="546" spans="1:198" ht="18" hidden="1" customHeight="1">
      <c r="A546" s="421"/>
      <c r="B546" s="465"/>
      <c r="C546" s="352"/>
      <c r="D546" s="352"/>
      <c r="E546" s="382"/>
      <c r="F546" s="354"/>
      <c r="G546" s="355"/>
      <c r="H546" s="200"/>
      <c r="I546" s="166" t="s">
        <v>30</v>
      </c>
      <c r="J546" s="161"/>
      <c r="K546" s="161"/>
      <c r="L546" s="187"/>
      <c r="M546" s="187"/>
      <c r="N546" s="187"/>
      <c r="O546" s="187"/>
      <c r="P546" s="187"/>
      <c r="Q546" s="187"/>
      <c r="R546" s="187"/>
      <c r="S546" s="187"/>
      <c r="T546" s="187"/>
      <c r="U546" s="187"/>
      <c r="V546" s="187"/>
      <c r="W546" s="187"/>
      <c r="X546" s="356"/>
      <c r="Y546" s="40"/>
      <c r="Z546" s="148"/>
      <c r="AA546" s="148"/>
      <c r="AB546" s="148"/>
      <c r="AC546" s="148"/>
      <c r="AD546" s="148"/>
      <c r="AE546" s="148"/>
      <c r="AF546" s="148"/>
      <c r="AG546" s="148"/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  <c r="BI546" s="148"/>
      <c r="BJ546" s="148"/>
      <c r="BK546" s="148"/>
      <c r="BL546" s="148"/>
      <c r="BM546" s="148"/>
      <c r="BN546" s="148"/>
      <c r="BO546" s="148"/>
      <c r="BP546" s="148"/>
      <c r="BQ546" s="148"/>
      <c r="BR546" s="148"/>
      <c r="BS546" s="148"/>
      <c r="BT546" s="148"/>
      <c r="BU546" s="148"/>
      <c r="BV546" s="148"/>
      <c r="BW546" s="148"/>
      <c r="BX546" s="148"/>
      <c r="BY546" s="148"/>
      <c r="BZ546" s="148"/>
      <c r="CA546" s="148"/>
      <c r="CB546" s="148"/>
      <c r="CC546" s="148"/>
      <c r="CD546" s="148"/>
      <c r="CE546" s="148"/>
      <c r="CF546" s="148"/>
      <c r="CG546" s="148"/>
      <c r="CH546" s="148"/>
      <c r="CI546" s="148"/>
      <c r="CJ546" s="148"/>
      <c r="CK546" s="148"/>
      <c r="CL546" s="148"/>
      <c r="CM546" s="148"/>
      <c r="CN546" s="148"/>
      <c r="CO546" s="148"/>
      <c r="CP546" s="148"/>
      <c r="CQ546" s="148"/>
      <c r="CR546" s="148"/>
      <c r="CS546" s="148"/>
      <c r="CT546" s="148"/>
      <c r="CU546" s="148"/>
      <c r="CV546" s="148"/>
      <c r="CW546" s="148"/>
      <c r="CX546" s="148"/>
      <c r="CY546" s="148"/>
      <c r="CZ546" s="148"/>
      <c r="DA546" s="148"/>
      <c r="DB546" s="148"/>
      <c r="DC546" s="148"/>
      <c r="DD546" s="148"/>
      <c r="DE546" s="148"/>
      <c r="DF546" s="148"/>
      <c r="DG546" s="148"/>
      <c r="DH546" s="148"/>
      <c r="DI546" s="148"/>
      <c r="DJ546" s="148"/>
      <c r="DK546" s="148"/>
      <c r="DL546" s="148"/>
      <c r="DM546" s="148"/>
      <c r="DN546" s="148"/>
      <c r="DO546" s="148"/>
      <c r="DP546" s="148"/>
      <c r="DQ546" s="148"/>
      <c r="DR546" s="148"/>
      <c r="DS546" s="148"/>
      <c r="DT546" s="148"/>
      <c r="DU546" s="148"/>
      <c r="DV546" s="148"/>
      <c r="DW546" s="148"/>
      <c r="DX546" s="148"/>
      <c r="DY546" s="148"/>
      <c r="DZ546" s="148"/>
      <c r="EA546" s="148"/>
      <c r="EB546" s="148"/>
      <c r="EC546" s="148"/>
      <c r="ED546" s="148"/>
      <c r="EE546" s="148"/>
      <c r="EF546" s="148"/>
      <c r="EG546" s="148"/>
      <c r="EH546" s="148"/>
      <c r="EI546" s="148"/>
      <c r="EJ546" s="148"/>
      <c r="EK546" s="148"/>
      <c r="EL546" s="148"/>
      <c r="EM546" s="148"/>
      <c r="EN546" s="148"/>
      <c r="EO546" s="148"/>
      <c r="EP546" s="148"/>
      <c r="EQ546" s="148"/>
      <c r="ER546" s="148"/>
      <c r="ES546" s="148"/>
      <c r="ET546" s="148"/>
      <c r="EU546" s="148"/>
      <c r="EV546" s="148"/>
      <c r="EW546" s="148"/>
      <c r="EX546" s="148"/>
      <c r="EY546" s="148"/>
      <c r="EZ546" s="148"/>
      <c r="FA546" s="148"/>
      <c r="FB546" s="148"/>
      <c r="FC546" s="148"/>
      <c r="FD546" s="148"/>
      <c r="FE546" s="148"/>
      <c r="FF546" s="148"/>
      <c r="FG546" s="148"/>
      <c r="FH546" s="148"/>
      <c r="FI546" s="148"/>
      <c r="FJ546" s="148"/>
      <c r="FK546" s="148"/>
      <c r="FL546" s="148"/>
      <c r="FM546" s="148"/>
      <c r="FN546" s="148"/>
      <c r="FO546" s="148"/>
      <c r="FP546" s="148"/>
      <c r="FQ546" s="148"/>
      <c r="FR546" s="148"/>
      <c r="FS546" s="148"/>
      <c r="FT546" s="148"/>
      <c r="FU546" s="148"/>
      <c r="FV546" s="148"/>
      <c r="FW546" s="148"/>
      <c r="FX546" s="148"/>
      <c r="FY546" s="148"/>
      <c r="FZ546" s="148"/>
      <c r="GA546" s="148"/>
      <c r="GB546" s="148"/>
      <c r="GC546" s="148"/>
      <c r="GD546" s="148"/>
      <c r="GE546" s="148"/>
      <c r="GF546" s="148"/>
      <c r="GG546" s="148"/>
      <c r="GH546" s="148"/>
      <c r="GI546" s="148"/>
      <c r="GJ546" s="148"/>
      <c r="GK546" s="148"/>
      <c r="GL546" s="148"/>
      <c r="GM546" s="148"/>
      <c r="GN546" s="148"/>
      <c r="GO546" s="148"/>
      <c r="GP546" s="96"/>
    </row>
    <row r="547" spans="1:198" ht="18" hidden="1" customHeight="1">
      <c r="A547" s="421"/>
      <c r="B547" s="465"/>
      <c r="C547" s="352"/>
      <c r="D547" s="352"/>
      <c r="E547" s="382"/>
      <c r="F547" s="354"/>
      <c r="G547" s="355"/>
      <c r="H547" s="200"/>
      <c r="I547" s="166" t="s">
        <v>70</v>
      </c>
      <c r="J547" s="161"/>
      <c r="K547" s="161"/>
      <c r="L547" s="156"/>
      <c r="M547" s="187"/>
      <c r="N547" s="187"/>
      <c r="O547" s="187"/>
      <c r="P547" s="187"/>
      <c r="Q547" s="187"/>
      <c r="R547" s="187"/>
      <c r="S547" s="187"/>
      <c r="T547" s="187"/>
      <c r="U547" s="187"/>
      <c r="V547" s="187"/>
      <c r="W547" s="187"/>
      <c r="X547" s="356"/>
      <c r="Y547" s="40"/>
      <c r="Z547" s="148"/>
      <c r="AA547" s="148"/>
      <c r="AB547" s="148"/>
      <c r="AC547" s="148"/>
      <c r="AD547" s="148"/>
      <c r="AE547" s="148"/>
      <c r="AF547" s="148"/>
      <c r="AG547" s="148"/>
      <c r="AH547" s="148"/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  <c r="BI547" s="148"/>
      <c r="BJ547" s="148"/>
      <c r="BK547" s="148"/>
      <c r="BL547" s="148"/>
      <c r="BM547" s="148"/>
      <c r="BN547" s="148"/>
      <c r="BO547" s="148"/>
      <c r="BP547" s="148"/>
      <c r="BQ547" s="148"/>
      <c r="BR547" s="148"/>
      <c r="BS547" s="148"/>
      <c r="BT547" s="148"/>
      <c r="BU547" s="148"/>
      <c r="BV547" s="148"/>
      <c r="BW547" s="148"/>
      <c r="BX547" s="148"/>
      <c r="BY547" s="148"/>
      <c r="BZ547" s="148"/>
      <c r="CA547" s="148"/>
      <c r="CB547" s="148"/>
      <c r="CC547" s="148"/>
      <c r="CD547" s="148"/>
      <c r="CE547" s="148"/>
      <c r="CF547" s="148"/>
      <c r="CG547" s="148"/>
      <c r="CH547" s="148"/>
      <c r="CI547" s="148"/>
      <c r="CJ547" s="148"/>
      <c r="CK547" s="148"/>
      <c r="CL547" s="148"/>
      <c r="CM547" s="148"/>
      <c r="CN547" s="148"/>
      <c r="CO547" s="148"/>
      <c r="CP547" s="148"/>
      <c r="CQ547" s="148"/>
      <c r="CR547" s="148"/>
      <c r="CS547" s="148"/>
      <c r="CT547" s="148"/>
      <c r="CU547" s="148"/>
      <c r="CV547" s="148"/>
      <c r="CW547" s="148"/>
      <c r="CX547" s="148"/>
      <c r="CY547" s="148"/>
      <c r="CZ547" s="148"/>
      <c r="DA547" s="148"/>
      <c r="DB547" s="148"/>
      <c r="DC547" s="148"/>
      <c r="DD547" s="148"/>
      <c r="DE547" s="148"/>
      <c r="DF547" s="148"/>
      <c r="DG547" s="148"/>
      <c r="DH547" s="148"/>
      <c r="DI547" s="148"/>
      <c r="DJ547" s="148"/>
      <c r="DK547" s="148"/>
      <c r="DL547" s="148"/>
      <c r="DM547" s="148"/>
      <c r="DN547" s="148"/>
      <c r="DO547" s="148"/>
      <c r="DP547" s="148"/>
      <c r="DQ547" s="148"/>
      <c r="DR547" s="148"/>
      <c r="DS547" s="148"/>
      <c r="DT547" s="148"/>
      <c r="DU547" s="148"/>
      <c r="DV547" s="148"/>
      <c r="DW547" s="148"/>
      <c r="DX547" s="148"/>
      <c r="DY547" s="148"/>
      <c r="DZ547" s="148"/>
      <c r="EA547" s="148"/>
      <c r="EB547" s="148"/>
      <c r="EC547" s="148"/>
      <c r="ED547" s="148"/>
      <c r="EE547" s="148"/>
      <c r="EF547" s="148"/>
      <c r="EG547" s="148"/>
      <c r="EH547" s="148"/>
      <c r="EI547" s="148"/>
      <c r="EJ547" s="148"/>
      <c r="EK547" s="148"/>
      <c r="EL547" s="148"/>
      <c r="EM547" s="148"/>
      <c r="EN547" s="148"/>
      <c r="EO547" s="148"/>
      <c r="EP547" s="148"/>
      <c r="EQ547" s="148"/>
      <c r="ER547" s="148"/>
      <c r="ES547" s="148"/>
      <c r="ET547" s="148"/>
      <c r="EU547" s="148"/>
      <c r="EV547" s="148"/>
      <c r="EW547" s="148"/>
      <c r="EX547" s="148"/>
      <c r="EY547" s="148"/>
      <c r="EZ547" s="148"/>
      <c r="FA547" s="148"/>
      <c r="FB547" s="148"/>
      <c r="FC547" s="148"/>
      <c r="FD547" s="148"/>
      <c r="FE547" s="148"/>
      <c r="FF547" s="148"/>
      <c r="FG547" s="148"/>
      <c r="FH547" s="148"/>
      <c r="FI547" s="148"/>
      <c r="FJ547" s="148"/>
      <c r="FK547" s="148"/>
      <c r="FL547" s="148"/>
      <c r="FM547" s="148"/>
      <c r="FN547" s="148"/>
      <c r="FO547" s="148"/>
      <c r="FP547" s="148"/>
      <c r="FQ547" s="148"/>
      <c r="FR547" s="148"/>
      <c r="FS547" s="148"/>
      <c r="FT547" s="148"/>
      <c r="FU547" s="148"/>
      <c r="FV547" s="148"/>
      <c r="FW547" s="148"/>
      <c r="FX547" s="148"/>
      <c r="FY547" s="148"/>
      <c r="FZ547" s="148"/>
      <c r="GA547" s="148"/>
      <c r="GB547" s="148"/>
      <c r="GC547" s="148"/>
      <c r="GD547" s="148"/>
      <c r="GE547" s="148"/>
      <c r="GF547" s="148"/>
      <c r="GG547" s="148"/>
      <c r="GH547" s="148"/>
      <c r="GI547" s="148"/>
      <c r="GJ547" s="148"/>
      <c r="GK547" s="148"/>
      <c r="GL547" s="148"/>
      <c r="GM547" s="148"/>
      <c r="GN547" s="148"/>
      <c r="GO547" s="148"/>
      <c r="GP547" s="96"/>
    </row>
    <row r="548" spans="1:198" ht="21" hidden="1" customHeight="1">
      <c r="A548" s="421"/>
      <c r="B548" s="465"/>
      <c r="C548" s="352"/>
      <c r="D548" s="352"/>
      <c r="E548" s="382"/>
      <c r="F548" s="354"/>
      <c r="G548" s="355"/>
      <c r="H548" s="200"/>
      <c r="I548" s="160" t="s">
        <v>26</v>
      </c>
      <c r="J548" s="161"/>
      <c r="K548" s="161"/>
      <c r="L548" s="161">
        <f t="shared" ref="L548:P548" si="172">SUM(L544:L547)</f>
        <v>0</v>
      </c>
      <c r="M548" s="161">
        <f t="shared" si="172"/>
        <v>0</v>
      </c>
      <c r="N548" s="161">
        <f t="shared" si="172"/>
        <v>0</v>
      </c>
      <c r="O548" s="161">
        <f t="shared" si="172"/>
        <v>0</v>
      </c>
      <c r="P548" s="161">
        <f t="shared" si="172"/>
        <v>0</v>
      </c>
      <c r="Q548" s="161"/>
      <c r="R548" s="161"/>
      <c r="S548" s="161"/>
      <c r="T548" s="161"/>
      <c r="U548" s="161"/>
      <c r="V548" s="161"/>
      <c r="W548" s="161"/>
      <c r="X548" s="356"/>
      <c r="Y548" s="40"/>
      <c r="Z548" s="148"/>
      <c r="AA548" s="148"/>
      <c r="AB548" s="148"/>
      <c r="AC548" s="148"/>
      <c r="AD548" s="148"/>
      <c r="AE548" s="148"/>
      <c r="AF548" s="148"/>
      <c r="AG548" s="148"/>
      <c r="AH548" s="148"/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  <c r="BI548" s="148"/>
      <c r="BJ548" s="148"/>
      <c r="BK548" s="148"/>
      <c r="BL548" s="148"/>
      <c r="BM548" s="148"/>
      <c r="BN548" s="148"/>
      <c r="BO548" s="148"/>
      <c r="BP548" s="148"/>
      <c r="BQ548" s="148"/>
      <c r="BR548" s="148"/>
      <c r="BS548" s="148"/>
      <c r="BT548" s="148"/>
      <c r="BU548" s="148"/>
      <c r="BV548" s="148"/>
      <c r="BW548" s="148"/>
      <c r="BX548" s="148"/>
      <c r="BY548" s="148"/>
      <c r="BZ548" s="148"/>
      <c r="CA548" s="148"/>
      <c r="CB548" s="148"/>
      <c r="CC548" s="148"/>
      <c r="CD548" s="148"/>
      <c r="CE548" s="148"/>
      <c r="CF548" s="148"/>
      <c r="CG548" s="148"/>
      <c r="CH548" s="148"/>
      <c r="CI548" s="148"/>
      <c r="CJ548" s="148"/>
      <c r="CK548" s="148"/>
      <c r="CL548" s="148"/>
      <c r="CM548" s="148"/>
      <c r="CN548" s="148"/>
      <c r="CO548" s="148"/>
      <c r="CP548" s="148"/>
      <c r="CQ548" s="148"/>
      <c r="CR548" s="148"/>
      <c r="CS548" s="148"/>
      <c r="CT548" s="148"/>
      <c r="CU548" s="148"/>
      <c r="CV548" s="148"/>
      <c r="CW548" s="148"/>
      <c r="CX548" s="148"/>
      <c r="CY548" s="148"/>
      <c r="CZ548" s="148"/>
      <c r="DA548" s="148"/>
      <c r="DB548" s="148"/>
      <c r="DC548" s="148"/>
      <c r="DD548" s="148"/>
      <c r="DE548" s="148"/>
      <c r="DF548" s="148"/>
      <c r="DG548" s="148"/>
      <c r="DH548" s="148"/>
      <c r="DI548" s="148"/>
      <c r="DJ548" s="148"/>
      <c r="DK548" s="148"/>
      <c r="DL548" s="148"/>
      <c r="DM548" s="148"/>
      <c r="DN548" s="148"/>
      <c r="DO548" s="148"/>
      <c r="DP548" s="148"/>
      <c r="DQ548" s="148"/>
      <c r="DR548" s="148"/>
      <c r="DS548" s="148"/>
      <c r="DT548" s="148"/>
      <c r="DU548" s="148"/>
      <c r="DV548" s="148"/>
      <c r="DW548" s="148"/>
      <c r="DX548" s="148"/>
      <c r="DY548" s="148"/>
      <c r="DZ548" s="148"/>
      <c r="EA548" s="148"/>
      <c r="EB548" s="148"/>
      <c r="EC548" s="148"/>
      <c r="ED548" s="148"/>
      <c r="EE548" s="148"/>
      <c r="EF548" s="148"/>
      <c r="EG548" s="148"/>
      <c r="EH548" s="148"/>
      <c r="EI548" s="148"/>
      <c r="EJ548" s="148"/>
      <c r="EK548" s="148"/>
      <c r="EL548" s="148"/>
      <c r="EM548" s="148"/>
      <c r="EN548" s="148"/>
      <c r="EO548" s="148"/>
      <c r="EP548" s="148"/>
      <c r="EQ548" s="148"/>
      <c r="ER548" s="148"/>
      <c r="ES548" s="148"/>
      <c r="ET548" s="148"/>
      <c r="EU548" s="148"/>
      <c r="EV548" s="148"/>
      <c r="EW548" s="148"/>
      <c r="EX548" s="148"/>
      <c r="EY548" s="148"/>
      <c r="EZ548" s="148"/>
      <c r="FA548" s="148"/>
      <c r="FB548" s="148"/>
      <c r="FC548" s="148"/>
      <c r="FD548" s="148"/>
      <c r="FE548" s="148"/>
      <c r="FF548" s="148"/>
      <c r="FG548" s="148"/>
      <c r="FH548" s="148"/>
      <c r="FI548" s="148"/>
      <c r="FJ548" s="148"/>
      <c r="FK548" s="148"/>
      <c r="FL548" s="148"/>
      <c r="FM548" s="148"/>
      <c r="FN548" s="148"/>
      <c r="FO548" s="148"/>
      <c r="FP548" s="148"/>
      <c r="FQ548" s="148"/>
      <c r="FR548" s="148"/>
      <c r="FS548" s="148"/>
      <c r="FT548" s="148"/>
      <c r="FU548" s="148"/>
      <c r="FV548" s="148"/>
      <c r="FW548" s="148"/>
      <c r="FX548" s="148"/>
      <c r="FY548" s="148"/>
      <c r="FZ548" s="148"/>
      <c r="GA548" s="148"/>
      <c r="GB548" s="148"/>
      <c r="GC548" s="148"/>
      <c r="GD548" s="148"/>
      <c r="GE548" s="148"/>
      <c r="GF548" s="148"/>
      <c r="GG548" s="148"/>
      <c r="GH548" s="148"/>
      <c r="GI548" s="148"/>
      <c r="GJ548" s="148"/>
      <c r="GK548" s="148"/>
      <c r="GL548" s="148"/>
      <c r="GM548" s="148"/>
      <c r="GN548" s="148"/>
      <c r="GO548" s="148"/>
      <c r="GP548" s="96"/>
    </row>
    <row r="549" spans="1:198" ht="15.75" hidden="1" customHeight="1">
      <c r="A549" s="349">
        <v>41</v>
      </c>
      <c r="B549" s="350" t="s">
        <v>195</v>
      </c>
      <c r="C549" s="569">
        <v>2022</v>
      </c>
      <c r="D549" s="569">
        <v>2024</v>
      </c>
      <c r="E549" s="486" t="s">
        <v>27</v>
      </c>
      <c r="F549" s="493">
        <f>X549</f>
        <v>0</v>
      </c>
      <c r="G549" s="425">
        <v>60016</v>
      </c>
      <c r="H549" s="88">
        <v>6050</v>
      </c>
      <c r="I549" s="211" t="s">
        <v>28</v>
      </c>
      <c r="J549" s="65"/>
      <c r="K549" s="65"/>
      <c r="L549" s="84"/>
      <c r="M549" s="84"/>
      <c r="N549" s="84"/>
      <c r="O549" s="84"/>
      <c r="P549" s="62"/>
      <c r="Q549" s="62"/>
      <c r="R549" s="62"/>
      <c r="S549" s="62"/>
      <c r="T549" s="62"/>
      <c r="U549" s="62"/>
      <c r="V549" s="62"/>
      <c r="W549" s="62"/>
      <c r="X549" s="385">
        <f t="shared" ref="X549" si="173">SUM(L553:W553)</f>
        <v>0</v>
      </c>
      <c r="Y549" s="40"/>
      <c r="Z549" s="148"/>
      <c r="AA549" s="148"/>
      <c r="AB549" s="148"/>
      <c r="AC549" s="148"/>
      <c r="AD549" s="148"/>
      <c r="AE549" s="148"/>
      <c r="AF549" s="148"/>
      <c r="AG549" s="148"/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  <c r="BI549" s="148"/>
      <c r="BJ549" s="148"/>
      <c r="BK549" s="148"/>
      <c r="BL549" s="148"/>
      <c r="BM549" s="148"/>
      <c r="BN549" s="148"/>
      <c r="BO549" s="148"/>
      <c r="BP549" s="148"/>
      <c r="BQ549" s="148"/>
      <c r="BR549" s="148"/>
      <c r="BS549" s="148"/>
      <c r="BT549" s="148"/>
      <c r="BU549" s="148"/>
      <c r="BV549" s="148"/>
      <c r="BW549" s="148"/>
      <c r="BX549" s="148"/>
      <c r="BY549" s="148"/>
      <c r="BZ549" s="148"/>
      <c r="CA549" s="148"/>
      <c r="CB549" s="148"/>
      <c r="CC549" s="148"/>
      <c r="CD549" s="148"/>
      <c r="CE549" s="148"/>
      <c r="CF549" s="148"/>
      <c r="CG549" s="148"/>
      <c r="CH549" s="148"/>
      <c r="CI549" s="148"/>
      <c r="CJ549" s="148"/>
      <c r="CK549" s="148"/>
      <c r="CL549" s="148"/>
      <c r="CM549" s="148"/>
      <c r="CN549" s="148"/>
      <c r="CO549" s="148"/>
      <c r="CP549" s="148"/>
      <c r="CQ549" s="148"/>
      <c r="CR549" s="148"/>
      <c r="CS549" s="148"/>
      <c r="CT549" s="148"/>
      <c r="CU549" s="148"/>
      <c r="CV549" s="148"/>
      <c r="CW549" s="148"/>
      <c r="CX549" s="148"/>
      <c r="CY549" s="148"/>
      <c r="CZ549" s="148"/>
      <c r="DA549" s="148"/>
      <c r="DB549" s="148"/>
      <c r="DC549" s="148"/>
      <c r="DD549" s="148"/>
      <c r="DE549" s="148"/>
      <c r="DF549" s="148"/>
      <c r="DG549" s="148"/>
      <c r="DH549" s="148"/>
      <c r="DI549" s="148"/>
      <c r="DJ549" s="148"/>
      <c r="DK549" s="148"/>
      <c r="DL549" s="148"/>
      <c r="DM549" s="148"/>
      <c r="DN549" s="148"/>
      <c r="DO549" s="148"/>
      <c r="DP549" s="148"/>
      <c r="DQ549" s="148"/>
      <c r="DR549" s="148"/>
      <c r="DS549" s="148"/>
      <c r="DT549" s="148"/>
      <c r="DU549" s="148"/>
      <c r="DV549" s="148"/>
      <c r="DW549" s="148"/>
      <c r="DX549" s="148"/>
      <c r="DY549" s="148"/>
      <c r="DZ549" s="148"/>
      <c r="EA549" s="148"/>
      <c r="EB549" s="148"/>
      <c r="EC549" s="148"/>
      <c r="ED549" s="148"/>
      <c r="EE549" s="148"/>
      <c r="EF549" s="148"/>
      <c r="EG549" s="148"/>
      <c r="EH549" s="148"/>
      <c r="EI549" s="148"/>
      <c r="EJ549" s="148"/>
      <c r="EK549" s="148"/>
      <c r="EL549" s="148"/>
      <c r="EM549" s="148"/>
      <c r="EN549" s="148"/>
      <c r="EO549" s="148"/>
      <c r="EP549" s="148"/>
      <c r="EQ549" s="148"/>
      <c r="ER549" s="148"/>
      <c r="ES549" s="148"/>
      <c r="ET549" s="148"/>
      <c r="EU549" s="148"/>
      <c r="EV549" s="148"/>
      <c r="EW549" s="148"/>
      <c r="EX549" s="148"/>
      <c r="EY549" s="148"/>
      <c r="EZ549" s="148"/>
      <c r="FA549" s="148"/>
      <c r="FB549" s="148"/>
      <c r="FC549" s="148"/>
      <c r="FD549" s="148"/>
      <c r="FE549" s="148"/>
      <c r="FF549" s="148"/>
      <c r="FG549" s="148"/>
      <c r="FH549" s="148"/>
      <c r="FI549" s="148"/>
      <c r="FJ549" s="148"/>
      <c r="FK549" s="148"/>
      <c r="FL549" s="148"/>
      <c r="FM549" s="148"/>
      <c r="FN549" s="148"/>
      <c r="FO549" s="148"/>
      <c r="FP549" s="148"/>
      <c r="FQ549" s="148"/>
      <c r="FR549" s="148"/>
      <c r="FS549" s="148"/>
      <c r="FT549" s="148"/>
      <c r="FU549" s="148"/>
      <c r="FV549" s="148"/>
      <c r="FW549" s="148"/>
      <c r="FX549" s="148"/>
      <c r="FY549" s="148"/>
      <c r="FZ549" s="148"/>
      <c r="GA549" s="148"/>
      <c r="GB549" s="148"/>
      <c r="GC549" s="148"/>
      <c r="GD549" s="148"/>
      <c r="GE549" s="148"/>
      <c r="GF549" s="148"/>
      <c r="GG549" s="148"/>
      <c r="GH549" s="148"/>
      <c r="GI549" s="148"/>
      <c r="GJ549" s="148"/>
      <c r="GK549" s="148"/>
      <c r="GL549" s="148"/>
      <c r="GM549" s="148"/>
      <c r="GN549" s="148"/>
      <c r="GO549" s="148"/>
      <c r="GP549" s="96"/>
    </row>
    <row r="550" spans="1:198" ht="15.75" hidden="1" customHeight="1">
      <c r="A550" s="349"/>
      <c r="B550" s="350"/>
      <c r="C550" s="569"/>
      <c r="D550" s="569"/>
      <c r="E550" s="486"/>
      <c r="F550" s="494"/>
      <c r="G550" s="426"/>
      <c r="H550" s="225"/>
      <c r="I550" s="211" t="s">
        <v>28</v>
      </c>
      <c r="J550" s="65"/>
      <c r="K550" s="65"/>
      <c r="L550" s="84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385"/>
      <c r="Y550" s="40"/>
      <c r="Z550" s="148"/>
      <c r="AA550" s="148"/>
      <c r="AB550" s="148"/>
      <c r="AC550" s="148"/>
      <c r="AD550" s="148"/>
      <c r="AE550" s="148"/>
      <c r="AF550" s="148"/>
      <c r="AG550" s="148"/>
      <c r="AH550" s="148"/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  <c r="BI550" s="148"/>
      <c r="BJ550" s="148"/>
      <c r="BK550" s="148"/>
      <c r="BL550" s="148"/>
      <c r="BM550" s="148"/>
      <c r="BN550" s="148"/>
      <c r="BO550" s="148"/>
      <c r="BP550" s="148"/>
      <c r="BQ550" s="148"/>
      <c r="BR550" s="148"/>
      <c r="BS550" s="148"/>
      <c r="BT550" s="148"/>
      <c r="BU550" s="148"/>
      <c r="BV550" s="148"/>
      <c r="BW550" s="148"/>
      <c r="BX550" s="148"/>
      <c r="BY550" s="148"/>
      <c r="BZ550" s="148"/>
      <c r="CA550" s="148"/>
      <c r="CB550" s="148"/>
      <c r="CC550" s="148"/>
      <c r="CD550" s="148"/>
      <c r="CE550" s="148"/>
      <c r="CF550" s="148"/>
      <c r="CG550" s="148"/>
      <c r="CH550" s="148"/>
      <c r="CI550" s="148"/>
      <c r="CJ550" s="148"/>
      <c r="CK550" s="148"/>
      <c r="CL550" s="148"/>
      <c r="CM550" s="148"/>
      <c r="CN550" s="148"/>
      <c r="CO550" s="148"/>
      <c r="CP550" s="148"/>
      <c r="CQ550" s="148"/>
      <c r="CR550" s="148"/>
      <c r="CS550" s="148"/>
      <c r="CT550" s="148"/>
      <c r="CU550" s="148"/>
      <c r="CV550" s="148"/>
      <c r="CW550" s="148"/>
      <c r="CX550" s="148"/>
      <c r="CY550" s="148"/>
      <c r="CZ550" s="148"/>
      <c r="DA550" s="148"/>
      <c r="DB550" s="148"/>
      <c r="DC550" s="148"/>
      <c r="DD550" s="148"/>
      <c r="DE550" s="148"/>
      <c r="DF550" s="148"/>
      <c r="DG550" s="148"/>
      <c r="DH550" s="148"/>
      <c r="DI550" s="148"/>
      <c r="DJ550" s="148"/>
      <c r="DK550" s="148"/>
      <c r="DL550" s="148"/>
      <c r="DM550" s="148"/>
      <c r="DN550" s="148"/>
      <c r="DO550" s="148"/>
      <c r="DP550" s="148"/>
      <c r="DQ550" s="148"/>
      <c r="DR550" s="148"/>
      <c r="DS550" s="148"/>
      <c r="DT550" s="148"/>
      <c r="DU550" s="148"/>
      <c r="DV550" s="148"/>
      <c r="DW550" s="148"/>
      <c r="DX550" s="148"/>
      <c r="DY550" s="148"/>
      <c r="DZ550" s="148"/>
      <c r="EA550" s="148"/>
      <c r="EB550" s="148"/>
      <c r="EC550" s="148"/>
      <c r="ED550" s="148"/>
      <c r="EE550" s="148"/>
      <c r="EF550" s="148"/>
      <c r="EG550" s="148"/>
      <c r="EH550" s="148"/>
      <c r="EI550" s="148"/>
      <c r="EJ550" s="148"/>
      <c r="EK550" s="148"/>
      <c r="EL550" s="148"/>
      <c r="EM550" s="148"/>
      <c r="EN550" s="148"/>
      <c r="EO550" s="148"/>
      <c r="EP550" s="148"/>
      <c r="EQ550" s="148"/>
      <c r="ER550" s="148"/>
      <c r="ES550" s="148"/>
      <c r="ET550" s="148"/>
      <c r="EU550" s="148"/>
      <c r="EV550" s="148"/>
      <c r="EW550" s="148"/>
      <c r="EX550" s="148"/>
      <c r="EY550" s="148"/>
      <c r="EZ550" s="148"/>
      <c r="FA550" s="148"/>
      <c r="FB550" s="148"/>
      <c r="FC550" s="148"/>
      <c r="FD550" s="148"/>
      <c r="FE550" s="148"/>
      <c r="FF550" s="148"/>
      <c r="FG550" s="148"/>
      <c r="FH550" s="148"/>
      <c r="FI550" s="148"/>
      <c r="FJ550" s="148"/>
      <c r="FK550" s="148"/>
      <c r="FL550" s="148"/>
      <c r="FM550" s="148"/>
      <c r="FN550" s="148"/>
      <c r="FO550" s="148"/>
      <c r="FP550" s="148"/>
      <c r="FQ550" s="148"/>
      <c r="FR550" s="148"/>
      <c r="FS550" s="148"/>
      <c r="FT550" s="148"/>
      <c r="FU550" s="148"/>
      <c r="FV550" s="148"/>
      <c r="FW550" s="148"/>
      <c r="FX550" s="148"/>
      <c r="FY550" s="148"/>
      <c r="FZ550" s="148"/>
      <c r="GA550" s="148"/>
      <c r="GB550" s="148"/>
      <c r="GC550" s="148"/>
      <c r="GD550" s="148"/>
      <c r="GE550" s="148"/>
      <c r="GF550" s="148"/>
      <c r="GG550" s="148"/>
      <c r="GH550" s="148"/>
      <c r="GI550" s="148"/>
      <c r="GJ550" s="148"/>
      <c r="GK550" s="148"/>
      <c r="GL550" s="148"/>
      <c r="GM550" s="148"/>
      <c r="GN550" s="148"/>
      <c r="GO550" s="148"/>
      <c r="GP550" s="96"/>
    </row>
    <row r="551" spans="1:198" ht="15.75" hidden="1" customHeight="1">
      <c r="A551" s="349"/>
      <c r="B551" s="350"/>
      <c r="C551" s="569"/>
      <c r="D551" s="569"/>
      <c r="E551" s="486"/>
      <c r="F551" s="494"/>
      <c r="G551" s="426"/>
      <c r="H551" s="88"/>
      <c r="I551" s="211" t="s">
        <v>30</v>
      </c>
      <c r="J551" s="65"/>
      <c r="K551" s="65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385"/>
      <c r="Y551" s="40"/>
      <c r="Z551" s="148"/>
      <c r="AA551" s="148"/>
      <c r="AB551" s="148"/>
      <c r="AC551" s="148"/>
      <c r="AD551" s="148"/>
      <c r="AE551" s="148"/>
      <c r="AF551" s="148"/>
      <c r="AG551" s="148"/>
      <c r="AH551" s="148"/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  <c r="BI551" s="148"/>
      <c r="BJ551" s="148"/>
      <c r="BK551" s="148"/>
      <c r="BL551" s="148"/>
      <c r="BM551" s="148"/>
      <c r="BN551" s="148"/>
      <c r="BO551" s="148"/>
      <c r="BP551" s="148"/>
      <c r="BQ551" s="148"/>
      <c r="BR551" s="148"/>
      <c r="BS551" s="148"/>
      <c r="BT551" s="148"/>
      <c r="BU551" s="148"/>
      <c r="BV551" s="148"/>
      <c r="BW551" s="148"/>
      <c r="BX551" s="148"/>
      <c r="BY551" s="148"/>
      <c r="BZ551" s="148"/>
      <c r="CA551" s="148"/>
      <c r="CB551" s="148"/>
      <c r="CC551" s="148"/>
      <c r="CD551" s="148"/>
      <c r="CE551" s="148"/>
      <c r="CF551" s="148"/>
      <c r="CG551" s="148"/>
      <c r="CH551" s="148"/>
      <c r="CI551" s="148"/>
      <c r="CJ551" s="148"/>
      <c r="CK551" s="148"/>
      <c r="CL551" s="148"/>
      <c r="CM551" s="148"/>
      <c r="CN551" s="148"/>
      <c r="CO551" s="148"/>
      <c r="CP551" s="148"/>
      <c r="CQ551" s="148"/>
      <c r="CR551" s="148"/>
      <c r="CS551" s="148"/>
      <c r="CT551" s="148"/>
      <c r="CU551" s="148"/>
      <c r="CV551" s="148"/>
      <c r="CW551" s="148"/>
      <c r="CX551" s="148"/>
      <c r="CY551" s="148"/>
      <c r="CZ551" s="148"/>
      <c r="DA551" s="148"/>
      <c r="DB551" s="148"/>
      <c r="DC551" s="148"/>
      <c r="DD551" s="148"/>
      <c r="DE551" s="148"/>
      <c r="DF551" s="148"/>
      <c r="DG551" s="148"/>
      <c r="DH551" s="148"/>
      <c r="DI551" s="148"/>
      <c r="DJ551" s="148"/>
      <c r="DK551" s="148"/>
      <c r="DL551" s="148"/>
      <c r="DM551" s="148"/>
      <c r="DN551" s="148"/>
      <c r="DO551" s="148"/>
      <c r="DP551" s="148"/>
      <c r="DQ551" s="148"/>
      <c r="DR551" s="148"/>
      <c r="DS551" s="148"/>
      <c r="DT551" s="148"/>
      <c r="DU551" s="148"/>
      <c r="DV551" s="148"/>
      <c r="DW551" s="148"/>
      <c r="DX551" s="148"/>
      <c r="DY551" s="148"/>
      <c r="DZ551" s="148"/>
      <c r="EA551" s="148"/>
      <c r="EB551" s="148"/>
      <c r="EC551" s="148"/>
      <c r="ED551" s="148"/>
      <c r="EE551" s="148"/>
      <c r="EF551" s="148"/>
      <c r="EG551" s="148"/>
      <c r="EH551" s="148"/>
      <c r="EI551" s="148"/>
      <c r="EJ551" s="148"/>
      <c r="EK551" s="148"/>
      <c r="EL551" s="148"/>
      <c r="EM551" s="148"/>
      <c r="EN551" s="148"/>
      <c r="EO551" s="148"/>
      <c r="EP551" s="148"/>
      <c r="EQ551" s="148"/>
      <c r="ER551" s="148"/>
      <c r="ES551" s="148"/>
      <c r="ET551" s="148"/>
      <c r="EU551" s="148"/>
      <c r="EV551" s="148"/>
      <c r="EW551" s="148"/>
      <c r="EX551" s="148"/>
      <c r="EY551" s="148"/>
      <c r="EZ551" s="148"/>
      <c r="FA551" s="148"/>
      <c r="FB551" s="148"/>
      <c r="FC551" s="148"/>
      <c r="FD551" s="148"/>
      <c r="FE551" s="148"/>
      <c r="FF551" s="148"/>
      <c r="FG551" s="148"/>
      <c r="FH551" s="148"/>
      <c r="FI551" s="148"/>
      <c r="FJ551" s="148"/>
      <c r="FK551" s="148"/>
      <c r="FL551" s="148"/>
      <c r="FM551" s="148"/>
      <c r="FN551" s="148"/>
      <c r="FO551" s="148"/>
      <c r="FP551" s="148"/>
      <c r="FQ551" s="148"/>
      <c r="FR551" s="148"/>
      <c r="FS551" s="148"/>
      <c r="FT551" s="148"/>
      <c r="FU551" s="148"/>
      <c r="FV551" s="148"/>
      <c r="FW551" s="148"/>
      <c r="FX551" s="148"/>
      <c r="FY551" s="148"/>
      <c r="FZ551" s="148"/>
      <c r="GA551" s="148"/>
      <c r="GB551" s="148"/>
      <c r="GC551" s="148"/>
      <c r="GD551" s="148"/>
      <c r="GE551" s="148"/>
      <c r="GF551" s="148"/>
      <c r="GG551" s="148"/>
      <c r="GH551" s="148"/>
      <c r="GI551" s="148"/>
      <c r="GJ551" s="148"/>
      <c r="GK551" s="148"/>
      <c r="GL551" s="148"/>
      <c r="GM551" s="148"/>
      <c r="GN551" s="148"/>
      <c r="GO551" s="148"/>
      <c r="GP551" s="96"/>
    </row>
    <row r="552" spans="1:198" ht="15.75" hidden="1" customHeight="1">
      <c r="A552" s="349"/>
      <c r="B552" s="350"/>
      <c r="C552" s="569"/>
      <c r="D552" s="569"/>
      <c r="E552" s="486"/>
      <c r="F552" s="494"/>
      <c r="G552" s="426"/>
      <c r="H552" s="88"/>
      <c r="I552" s="211" t="s">
        <v>32</v>
      </c>
      <c r="J552" s="65"/>
      <c r="K552" s="65"/>
      <c r="L552" s="84">
        <v>0</v>
      </c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385"/>
      <c r="Y552" s="40"/>
      <c r="Z552" s="148"/>
      <c r="AA552" s="148"/>
      <c r="AB552" s="148"/>
      <c r="AC552" s="148"/>
      <c r="AD552" s="148"/>
      <c r="AE552" s="148"/>
      <c r="AF552" s="148"/>
      <c r="AG552" s="148"/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  <c r="BI552" s="148"/>
      <c r="BJ552" s="148"/>
      <c r="BK552" s="148"/>
      <c r="BL552" s="148"/>
      <c r="BM552" s="148"/>
      <c r="BN552" s="148"/>
      <c r="BO552" s="148"/>
      <c r="BP552" s="148"/>
      <c r="BQ552" s="148"/>
      <c r="BR552" s="148"/>
      <c r="BS552" s="148"/>
      <c r="BT552" s="148"/>
      <c r="BU552" s="148"/>
      <c r="BV552" s="148"/>
      <c r="BW552" s="148"/>
      <c r="BX552" s="148"/>
      <c r="BY552" s="148"/>
      <c r="BZ552" s="148"/>
      <c r="CA552" s="148"/>
      <c r="CB552" s="148"/>
      <c r="CC552" s="148"/>
      <c r="CD552" s="148"/>
      <c r="CE552" s="148"/>
      <c r="CF552" s="148"/>
      <c r="CG552" s="148"/>
      <c r="CH552" s="148"/>
      <c r="CI552" s="148"/>
      <c r="CJ552" s="148"/>
      <c r="CK552" s="148"/>
      <c r="CL552" s="148"/>
      <c r="CM552" s="148"/>
      <c r="CN552" s="148"/>
      <c r="CO552" s="148"/>
      <c r="CP552" s="148"/>
      <c r="CQ552" s="148"/>
      <c r="CR552" s="148"/>
      <c r="CS552" s="148"/>
      <c r="CT552" s="148"/>
      <c r="CU552" s="148"/>
      <c r="CV552" s="148"/>
      <c r="CW552" s="148"/>
      <c r="CX552" s="148"/>
      <c r="CY552" s="148"/>
      <c r="CZ552" s="148"/>
      <c r="DA552" s="148"/>
      <c r="DB552" s="148"/>
      <c r="DC552" s="148"/>
      <c r="DD552" s="148"/>
      <c r="DE552" s="148"/>
      <c r="DF552" s="148"/>
      <c r="DG552" s="148"/>
      <c r="DH552" s="148"/>
      <c r="DI552" s="148"/>
      <c r="DJ552" s="148"/>
      <c r="DK552" s="148"/>
      <c r="DL552" s="148"/>
      <c r="DM552" s="148"/>
      <c r="DN552" s="148"/>
      <c r="DO552" s="148"/>
      <c r="DP552" s="148"/>
      <c r="DQ552" s="148"/>
      <c r="DR552" s="148"/>
      <c r="DS552" s="148"/>
      <c r="DT552" s="148"/>
      <c r="DU552" s="148"/>
      <c r="DV552" s="148"/>
      <c r="DW552" s="148"/>
      <c r="DX552" s="148"/>
      <c r="DY552" s="148"/>
      <c r="DZ552" s="148"/>
      <c r="EA552" s="148"/>
      <c r="EB552" s="148"/>
      <c r="EC552" s="148"/>
      <c r="ED552" s="148"/>
      <c r="EE552" s="148"/>
      <c r="EF552" s="148"/>
      <c r="EG552" s="148"/>
      <c r="EH552" s="148"/>
      <c r="EI552" s="148"/>
      <c r="EJ552" s="148"/>
      <c r="EK552" s="148"/>
      <c r="EL552" s="148"/>
      <c r="EM552" s="148"/>
      <c r="EN552" s="148"/>
      <c r="EO552" s="148"/>
      <c r="EP552" s="148"/>
      <c r="EQ552" s="148"/>
      <c r="ER552" s="148"/>
      <c r="ES552" s="148"/>
      <c r="ET552" s="148"/>
      <c r="EU552" s="148"/>
      <c r="EV552" s="148"/>
      <c r="EW552" s="148"/>
      <c r="EX552" s="148"/>
      <c r="EY552" s="148"/>
      <c r="EZ552" s="148"/>
      <c r="FA552" s="148"/>
      <c r="FB552" s="148"/>
      <c r="FC552" s="148"/>
      <c r="FD552" s="148"/>
      <c r="FE552" s="148"/>
      <c r="FF552" s="148"/>
      <c r="FG552" s="148"/>
      <c r="FH552" s="148"/>
      <c r="FI552" s="148"/>
      <c r="FJ552" s="148"/>
      <c r="FK552" s="148"/>
      <c r="FL552" s="148"/>
      <c r="FM552" s="148"/>
      <c r="FN552" s="148"/>
      <c r="FO552" s="148"/>
      <c r="FP552" s="148"/>
      <c r="FQ552" s="148"/>
      <c r="FR552" s="148"/>
      <c r="FS552" s="148"/>
      <c r="FT552" s="148"/>
      <c r="FU552" s="148"/>
      <c r="FV552" s="148"/>
      <c r="FW552" s="148"/>
      <c r="FX552" s="148"/>
      <c r="FY552" s="148"/>
      <c r="FZ552" s="148"/>
      <c r="GA552" s="148"/>
      <c r="GB552" s="148"/>
      <c r="GC552" s="148"/>
      <c r="GD552" s="148"/>
      <c r="GE552" s="148"/>
      <c r="GF552" s="148"/>
      <c r="GG552" s="148"/>
      <c r="GH552" s="148"/>
      <c r="GI552" s="148"/>
      <c r="GJ552" s="148"/>
      <c r="GK552" s="148"/>
      <c r="GL552" s="148"/>
      <c r="GM552" s="148"/>
      <c r="GN552" s="148"/>
      <c r="GO552" s="148"/>
      <c r="GP552" s="96"/>
    </row>
    <row r="553" spans="1:198" ht="15" hidden="1" customHeight="1">
      <c r="A553" s="349"/>
      <c r="B553" s="350"/>
      <c r="C553" s="569"/>
      <c r="D553" s="569"/>
      <c r="E553" s="486"/>
      <c r="F553" s="495"/>
      <c r="G553" s="427"/>
      <c r="H553" s="88"/>
      <c r="I553" s="59" t="s">
        <v>26</v>
      </c>
      <c r="J553" s="65"/>
      <c r="K553" s="65"/>
      <c r="L553" s="65">
        <f t="shared" ref="L553:P553" si="174">SUM(L549:L552)</f>
        <v>0</v>
      </c>
      <c r="M553" s="65">
        <f t="shared" si="174"/>
        <v>0</v>
      </c>
      <c r="N553" s="65">
        <f t="shared" si="174"/>
        <v>0</v>
      </c>
      <c r="O553" s="65">
        <f t="shared" si="174"/>
        <v>0</v>
      </c>
      <c r="P553" s="65">
        <f t="shared" si="174"/>
        <v>0</v>
      </c>
      <c r="Q553" s="65"/>
      <c r="R553" s="65"/>
      <c r="S553" s="65"/>
      <c r="T553" s="65"/>
      <c r="U553" s="65"/>
      <c r="V553" s="65"/>
      <c r="W553" s="65"/>
      <c r="X553" s="385"/>
      <c r="Y553" s="40"/>
      <c r="Z553" s="148"/>
      <c r="AA553" s="148"/>
      <c r="AB553" s="148"/>
      <c r="AC553" s="148"/>
      <c r="AD553" s="148"/>
      <c r="AE553" s="148"/>
      <c r="AF553" s="148"/>
      <c r="AG553" s="148"/>
      <c r="AH553" s="148"/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  <c r="BI553" s="148"/>
      <c r="BJ553" s="148"/>
      <c r="BK553" s="148"/>
      <c r="BL553" s="148"/>
      <c r="BM553" s="148"/>
      <c r="BN553" s="148"/>
      <c r="BO553" s="148"/>
      <c r="BP553" s="148"/>
      <c r="BQ553" s="148"/>
      <c r="BR553" s="148"/>
      <c r="BS553" s="148"/>
      <c r="BT553" s="148"/>
      <c r="BU553" s="148"/>
      <c r="BV553" s="148"/>
      <c r="BW553" s="148"/>
      <c r="BX553" s="148"/>
      <c r="BY553" s="148"/>
      <c r="BZ553" s="148"/>
      <c r="CA553" s="148"/>
      <c r="CB553" s="148"/>
      <c r="CC553" s="148"/>
      <c r="CD553" s="148"/>
      <c r="CE553" s="148"/>
      <c r="CF553" s="148"/>
      <c r="CG553" s="148"/>
      <c r="CH553" s="148"/>
      <c r="CI553" s="148"/>
      <c r="CJ553" s="148"/>
      <c r="CK553" s="148"/>
      <c r="CL553" s="148"/>
      <c r="CM553" s="148"/>
      <c r="CN553" s="148"/>
      <c r="CO553" s="148"/>
      <c r="CP553" s="148"/>
      <c r="CQ553" s="148"/>
      <c r="CR553" s="148"/>
      <c r="CS553" s="148"/>
      <c r="CT553" s="148"/>
      <c r="CU553" s="148"/>
      <c r="CV553" s="148"/>
      <c r="CW553" s="148"/>
      <c r="CX553" s="148"/>
      <c r="CY553" s="148"/>
      <c r="CZ553" s="148"/>
      <c r="DA553" s="148"/>
      <c r="DB553" s="148"/>
      <c r="DC553" s="148"/>
      <c r="DD553" s="148"/>
      <c r="DE553" s="148"/>
      <c r="DF553" s="148"/>
      <c r="DG553" s="148"/>
      <c r="DH553" s="148"/>
      <c r="DI553" s="148"/>
      <c r="DJ553" s="148"/>
      <c r="DK553" s="148"/>
      <c r="DL553" s="148"/>
      <c r="DM553" s="148"/>
      <c r="DN553" s="148"/>
      <c r="DO553" s="148"/>
      <c r="DP553" s="148"/>
      <c r="DQ553" s="148"/>
      <c r="DR553" s="148"/>
      <c r="DS553" s="148"/>
      <c r="DT553" s="148"/>
      <c r="DU553" s="148"/>
      <c r="DV553" s="148"/>
      <c r="DW553" s="148"/>
      <c r="DX553" s="148"/>
      <c r="DY553" s="148"/>
      <c r="DZ553" s="148"/>
      <c r="EA553" s="148"/>
      <c r="EB553" s="148"/>
      <c r="EC553" s="148"/>
      <c r="ED553" s="148"/>
      <c r="EE553" s="148"/>
      <c r="EF553" s="148"/>
      <c r="EG553" s="148"/>
      <c r="EH553" s="148"/>
      <c r="EI553" s="148"/>
      <c r="EJ553" s="148"/>
      <c r="EK553" s="148"/>
      <c r="EL553" s="148"/>
      <c r="EM553" s="148"/>
      <c r="EN553" s="148"/>
      <c r="EO553" s="148"/>
      <c r="EP553" s="148"/>
      <c r="EQ553" s="148"/>
      <c r="ER553" s="148"/>
      <c r="ES553" s="148"/>
      <c r="ET553" s="148"/>
      <c r="EU553" s="148"/>
      <c r="EV553" s="148"/>
      <c r="EW553" s="148"/>
      <c r="EX553" s="148"/>
      <c r="EY553" s="148"/>
      <c r="EZ553" s="148"/>
      <c r="FA553" s="148"/>
      <c r="FB553" s="148"/>
      <c r="FC553" s="148"/>
      <c r="FD553" s="148"/>
      <c r="FE553" s="148"/>
      <c r="FF553" s="148"/>
      <c r="FG553" s="148"/>
      <c r="FH553" s="148"/>
      <c r="FI553" s="148"/>
      <c r="FJ553" s="148"/>
      <c r="FK553" s="148"/>
      <c r="FL553" s="148"/>
      <c r="FM553" s="148"/>
      <c r="FN553" s="148"/>
      <c r="FO553" s="148"/>
      <c r="FP553" s="148"/>
      <c r="FQ553" s="148"/>
      <c r="FR553" s="148"/>
      <c r="FS553" s="148"/>
      <c r="FT553" s="148"/>
      <c r="FU553" s="148"/>
      <c r="FV553" s="148"/>
      <c r="FW553" s="148"/>
      <c r="FX553" s="148"/>
      <c r="FY553" s="148"/>
      <c r="FZ553" s="148"/>
      <c r="GA553" s="148"/>
      <c r="GB553" s="148"/>
      <c r="GC553" s="148"/>
      <c r="GD553" s="148"/>
      <c r="GE553" s="148"/>
      <c r="GF553" s="148"/>
      <c r="GG553" s="148"/>
      <c r="GH553" s="148"/>
      <c r="GI553" s="148"/>
      <c r="GJ553" s="148"/>
      <c r="GK553" s="148"/>
      <c r="GL553" s="148"/>
      <c r="GM553" s="148"/>
      <c r="GN553" s="148"/>
      <c r="GO553" s="148"/>
      <c r="GP553" s="96"/>
    </row>
    <row r="554" spans="1:198" ht="12.75" hidden="1" customHeight="1">
      <c r="A554" s="478">
        <v>42</v>
      </c>
      <c r="B554" s="350" t="s">
        <v>199</v>
      </c>
      <c r="C554" s="379">
        <v>2023</v>
      </c>
      <c r="D554" s="379">
        <v>2024</v>
      </c>
      <c r="E554" s="396" t="s">
        <v>27</v>
      </c>
      <c r="F554" s="484"/>
      <c r="G554" s="406">
        <v>92120</v>
      </c>
      <c r="H554" s="90">
        <v>6580</v>
      </c>
      <c r="I554" s="58" t="s">
        <v>28</v>
      </c>
      <c r="J554" s="84">
        <v>20000</v>
      </c>
      <c r="K554" s="62"/>
      <c r="L554" s="84"/>
      <c r="M554" s="324"/>
      <c r="N554" s="84"/>
      <c r="O554" s="62"/>
      <c r="P554" s="62"/>
      <c r="Q554" s="62"/>
      <c r="R554" s="62"/>
      <c r="S554" s="62"/>
      <c r="T554" s="62"/>
      <c r="U554" s="62"/>
      <c r="V554" s="62"/>
      <c r="W554" s="62"/>
      <c r="X554" s="392">
        <f>SUM(L558:W558)</f>
        <v>0</v>
      </c>
      <c r="Y554" s="40"/>
      <c r="Z554" s="148"/>
      <c r="AA554" s="148"/>
      <c r="AB554" s="148"/>
      <c r="AC554" s="148"/>
      <c r="AD554" s="148"/>
      <c r="AE554" s="148"/>
      <c r="AF554" s="148"/>
      <c r="AG554" s="148"/>
      <c r="AH554" s="148"/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  <c r="BI554" s="148"/>
      <c r="BJ554" s="148"/>
      <c r="BK554" s="148"/>
      <c r="BL554" s="148"/>
      <c r="BM554" s="148"/>
      <c r="BN554" s="148"/>
      <c r="BO554" s="148"/>
      <c r="BP554" s="148"/>
      <c r="BQ554" s="148"/>
      <c r="BR554" s="148"/>
      <c r="BS554" s="148"/>
      <c r="BT554" s="148"/>
      <c r="BU554" s="148"/>
      <c r="BV554" s="148"/>
      <c r="BW554" s="148"/>
      <c r="BX554" s="148"/>
      <c r="BY554" s="148"/>
      <c r="BZ554" s="148"/>
      <c r="CA554" s="148"/>
      <c r="CB554" s="148"/>
      <c r="CC554" s="148"/>
      <c r="CD554" s="148"/>
      <c r="CE554" s="148"/>
      <c r="CF554" s="148"/>
      <c r="CG554" s="148"/>
      <c r="CH554" s="148"/>
      <c r="CI554" s="148"/>
      <c r="CJ554" s="148"/>
      <c r="CK554" s="148"/>
      <c r="CL554" s="148"/>
      <c r="CM554" s="148"/>
      <c r="CN554" s="148"/>
      <c r="CO554" s="148"/>
      <c r="CP554" s="148"/>
      <c r="CQ554" s="148"/>
      <c r="CR554" s="148"/>
      <c r="CS554" s="148"/>
      <c r="CT554" s="148"/>
      <c r="CU554" s="148"/>
      <c r="CV554" s="148"/>
      <c r="CW554" s="148"/>
      <c r="CX554" s="148"/>
      <c r="CY554" s="148"/>
      <c r="CZ554" s="148"/>
      <c r="DA554" s="148"/>
      <c r="DB554" s="148"/>
      <c r="DC554" s="148"/>
      <c r="DD554" s="148"/>
      <c r="DE554" s="148"/>
      <c r="DF554" s="148"/>
      <c r="DG554" s="148"/>
      <c r="DH554" s="148"/>
      <c r="DI554" s="148"/>
      <c r="DJ554" s="148"/>
      <c r="DK554" s="148"/>
      <c r="DL554" s="148"/>
      <c r="DM554" s="148"/>
      <c r="DN554" s="148"/>
      <c r="DO554" s="148"/>
      <c r="DP554" s="148"/>
      <c r="DQ554" s="148"/>
      <c r="DR554" s="148"/>
      <c r="DS554" s="148"/>
      <c r="DT554" s="148"/>
      <c r="DU554" s="148"/>
      <c r="DV554" s="148"/>
      <c r="DW554" s="148"/>
      <c r="DX554" s="148"/>
      <c r="DY554" s="148"/>
      <c r="DZ554" s="148"/>
      <c r="EA554" s="148"/>
      <c r="EB554" s="148"/>
      <c r="EC554" s="148"/>
      <c r="ED554" s="148"/>
      <c r="EE554" s="148"/>
      <c r="EF554" s="148"/>
      <c r="EG554" s="148"/>
      <c r="EH554" s="148"/>
      <c r="EI554" s="148"/>
      <c r="EJ554" s="148"/>
      <c r="EK554" s="148"/>
      <c r="EL554" s="148"/>
      <c r="EM554" s="148"/>
      <c r="EN554" s="148"/>
      <c r="EO554" s="148"/>
      <c r="EP554" s="148"/>
      <c r="EQ554" s="148"/>
      <c r="ER554" s="148"/>
      <c r="ES554" s="148"/>
      <c r="ET554" s="148"/>
      <c r="EU554" s="148"/>
      <c r="EV554" s="148"/>
      <c r="EW554" s="148"/>
      <c r="EX554" s="148"/>
      <c r="EY554" s="148"/>
      <c r="EZ554" s="148"/>
      <c r="FA554" s="148"/>
      <c r="FB554" s="148"/>
      <c r="FC554" s="148"/>
      <c r="FD554" s="148"/>
      <c r="FE554" s="148"/>
      <c r="FF554" s="148"/>
      <c r="FG554" s="148"/>
      <c r="FH554" s="148"/>
      <c r="FI554" s="148"/>
      <c r="FJ554" s="148"/>
      <c r="FK554" s="148"/>
      <c r="FL554" s="148"/>
      <c r="FM554" s="148"/>
      <c r="FN554" s="148"/>
      <c r="FO554" s="148"/>
      <c r="FP554" s="148"/>
      <c r="FQ554" s="148"/>
      <c r="FR554" s="148"/>
      <c r="FS554" s="148"/>
      <c r="FT554" s="148"/>
      <c r="FU554" s="148"/>
      <c r="FV554" s="148"/>
      <c r="FW554" s="148"/>
      <c r="FX554" s="148"/>
      <c r="FY554" s="148"/>
      <c r="FZ554" s="148"/>
      <c r="GA554" s="148"/>
      <c r="GB554" s="148"/>
      <c r="GC554" s="148"/>
      <c r="GD554" s="148"/>
      <c r="GE554" s="148"/>
      <c r="GF554" s="148"/>
      <c r="GG554" s="148"/>
      <c r="GH554" s="148"/>
      <c r="GI554" s="148"/>
      <c r="GJ554" s="148"/>
      <c r="GK554" s="148"/>
      <c r="GL554" s="148"/>
      <c r="GM554" s="148"/>
      <c r="GN554" s="148"/>
      <c r="GO554" s="148"/>
      <c r="GP554" s="96"/>
    </row>
    <row r="555" spans="1:198" ht="12.75" hidden="1" customHeight="1">
      <c r="A555" s="479"/>
      <c r="B555" s="350"/>
      <c r="C555" s="379"/>
      <c r="D555" s="379"/>
      <c r="E555" s="396"/>
      <c r="F555" s="484"/>
      <c r="G555" s="406"/>
      <c r="H555" s="90"/>
      <c r="I555" s="61" t="s">
        <v>200</v>
      </c>
      <c r="J555" s="62"/>
      <c r="K555" s="62"/>
      <c r="L555" s="62"/>
      <c r="M555" s="84"/>
      <c r="N555" s="84"/>
      <c r="O555" s="62"/>
      <c r="P555" s="62"/>
      <c r="Q555" s="62"/>
      <c r="R555" s="62"/>
      <c r="S555" s="62"/>
      <c r="T555" s="62"/>
      <c r="U555" s="62"/>
      <c r="V555" s="62"/>
      <c r="W555" s="62"/>
      <c r="X555" s="392"/>
      <c r="Y555" s="40"/>
      <c r="Z555" s="148"/>
      <c r="AA555" s="148"/>
      <c r="AB555" s="148"/>
      <c r="AC555" s="148"/>
      <c r="AD555" s="148"/>
      <c r="AE555" s="148"/>
      <c r="AF555" s="148"/>
      <c r="AG555" s="148"/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48"/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8"/>
      <c r="CA555" s="148"/>
      <c r="CB555" s="148"/>
      <c r="CC555" s="148"/>
      <c r="CD555" s="148"/>
      <c r="CE555" s="148"/>
      <c r="CF555" s="148"/>
      <c r="CG555" s="148"/>
      <c r="CH555" s="148"/>
      <c r="CI555" s="148"/>
      <c r="CJ555" s="148"/>
      <c r="CK555" s="148"/>
      <c r="CL555" s="148"/>
      <c r="CM555" s="148"/>
      <c r="CN555" s="148"/>
      <c r="CO555" s="148"/>
      <c r="CP555" s="148"/>
      <c r="CQ555" s="148"/>
      <c r="CR555" s="148"/>
      <c r="CS555" s="148"/>
      <c r="CT555" s="148"/>
      <c r="CU555" s="148"/>
      <c r="CV555" s="148"/>
      <c r="CW555" s="148"/>
      <c r="CX555" s="148"/>
      <c r="CY555" s="148"/>
      <c r="CZ555" s="148"/>
      <c r="DA555" s="148"/>
      <c r="DB555" s="148"/>
      <c r="DC555" s="148"/>
      <c r="DD555" s="148"/>
      <c r="DE555" s="148"/>
      <c r="DF555" s="148"/>
      <c r="DG555" s="148"/>
      <c r="DH555" s="148"/>
      <c r="DI555" s="148"/>
      <c r="DJ555" s="148"/>
      <c r="DK555" s="148"/>
      <c r="DL555" s="148"/>
      <c r="DM555" s="148"/>
      <c r="DN555" s="148"/>
      <c r="DO555" s="148"/>
      <c r="DP555" s="148"/>
      <c r="DQ555" s="148"/>
      <c r="DR555" s="148"/>
      <c r="DS555" s="148"/>
      <c r="DT555" s="148"/>
      <c r="DU555" s="148"/>
      <c r="DV555" s="148"/>
      <c r="DW555" s="148"/>
      <c r="DX555" s="148"/>
      <c r="DY555" s="148"/>
      <c r="DZ555" s="148"/>
      <c r="EA555" s="148"/>
      <c r="EB555" s="148"/>
      <c r="EC555" s="148"/>
      <c r="ED555" s="148"/>
      <c r="EE555" s="148"/>
      <c r="EF555" s="148"/>
      <c r="EG555" s="148"/>
      <c r="EH555" s="148"/>
      <c r="EI555" s="148"/>
      <c r="EJ555" s="148"/>
      <c r="EK555" s="148"/>
      <c r="EL555" s="148"/>
      <c r="EM555" s="148"/>
      <c r="EN555" s="148"/>
      <c r="EO555" s="148"/>
      <c r="EP555" s="148"/>
      <c r="EQ555" s="148"/>
      <c r="ER555" s="148"/>
      <c r="ES555" s="148"/>
      <c r="ET555" s="148"/>
      <c r="EU555" s="148"/>
      <c r="EV555" s="148"/>
      <c r="EW555" s="148"/>
      <c r="EX555" s="148"/>
      <c r="EY555" s="148"/>
      <c r="EZ555" s="148"/>
      <c r="FA555" s="148"/>
      <c r="FB555" s="148"/>
      <c r="FC555" s="148"/>
      <c r="FD555" s="148"/>
      <c r="FE555" s="148"/>
      <c r="FF555" s="148"/>
      <c r="FG555" s="148"/>
      <c r="FH555" s="148"/>
      <c r="FI555" s="148"/>
      <c r="FJ555" s="148"/>
      <c r="FK555" s="148"/>
      <c r="FL555" s="148"/>
      <c r="FM555" s="148"/>
      <c r="FN555" s="148"/>
      <c r="FO555" s="148"/>
      <c r="FP555" s="148"/>
      <c r="FQ555" s="148"/>
      <c r="FR555" s="148"/>
      <c r="FS555" s="148"/>
      <c r="FT555" s="148"/>
      <c r="FU555" s="148"/>
      <c r="FV555" s="148"/>
      <c r="FW555" s="148"/>
      <c r="FX555" s="148"/>
      <c r="FY555" s="148"/>
      <c r="FZ555" s="148"/>
      <c r="GA555" s="148"/>
      <c r="GB555" s="148"/>
      <c r="GC555" s="148"/>
      <c r="GD555" s="148"/>
      <c r="GE555" s="148"/>
      <c r="GF555" s="148"/>
      <c r="GG555" s="148"/>
      <c r="GH555" s="148"/>
      <c r="GI555" s="148"/>
      <c r="GJ555" s="148"/>
      <c r="GK555" s="148"/>
      <c r="GL555" s="148"/>
      <c r="GM555" s="148"/>
      <c r="GN555" s="148"/>
      <c r="GO555" s="148"/>
      <c r="GP555" s="96"/>
    </row>
    <row r="556" spans="1:198" ht="12.75" hidden="1" customHeight="1">
      <c r="A556" s="479"/>
      <c r="B556" s="350"/>
      <c r="C556" s="379"/>
      <c r="D556" s="379"/>
      <c r="E556" s="396"/>
      <c r="F556" s="484"/>
      <c r="G556" s="406"/>
      <c r="H556" s="90"/>
      <c r="I556" s="61" t="s">
        <v>30</v>
      </c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392"/>
      <c r="Y556" s="40"/>
      <c r="Z556" s="148"/>
      <c r="AA556" s="148"/>
      <c r="AB556" s="148"/>
      <c r="AC556" s="148"/>
      <c r="AD556" s="148"/>
      <c r="AE556" s="148"/>
      <c r="AF556" s="148"/>
      <c r="AG556" s="148"/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  <c r="BI556" s="148"/>
      <c r="BJ556" s="148"/>
      <c r="BK556" s="148"/>
      <c r="BL556" s="148"/>
      <c r="BM556" s="148"/>
      <c r="BN556" s="148"/>
      <c r="BO556" s="148"/>
      <c r="BP556" s="148"/>
      <c r="BQ556" s="148"/>
      <c r="BR556" s="148"/>
      <c r="BS556" s="148"/>
      <c r="BT556" s="148"/>
      <c r="BU556" s="148"/>
      <c r="BV556" s="148"/>
      <c r="BW556" s="148"/>
      <c r="BX556" s="148"/>
      <c r="BY556" s="148"/>
      <c r="BZ556" s="148"/>
      <c r="CA556" s="148"/>
      <c r="CB556" s="148"/>
      <c r="CC556" s="148"/>
      <c r="CD556" s="148"/>
      <c r="CE556" s="148"/>
      <c r="CF556" s="148"/>
      <c r="CG556" s="148"/>
      <c r="CH556" s="148"/>
      <c r="CI556" s="148"/>
      <c r="CJ556" s="148"/>
      <c r="CK556" s="148"/>
      <c r="CL556" s="148"/>
      <c r="CM556" s="148"/>
      <c r="CN556" s="148"/>
      <c r="CO556" s="148"/>
      <c r="CP556" s="148"/>
      <c r="CQ556" s="148"/>
      <c r="CR556" s="148"/>
      <c r="CS556" s="148"/>
      <c r="CT556" s="148"/>
      <c r="CU556" s="148"/>
      <c r="CV556" s="148"/>
      <c r="CW556" s="148"/>
      <c r="CX556" s="148"/>
      <c r="CY556" s="148"/>
      <c r="CZ556" s="148"/>
      <c r="DA556" s="148"/>
      <c r="DB556" s="148"/>
      <c r="DC556" s="148"/>
      <c r="DD556" s="148"/>
      <c r="DE556" s="148"/>
      <c r="DF556" s="148"/>
      <c r="DG556" s="148"/>
      <c r="DH556" s="148"/>
      <c r="DI556" s="148"/>
      <c r="DJ556" s="148"/>
      <c r="DK556" s="148"/>
      <c r="DL556" s="148"/>
      <c r="DM556" s="148"/>
      <c r="DN556" s="148"/>
      <c r="DO556" s="148"/>
      <c r="DP556" s="148"/>
      <c r="DQ556" s="148"/>
      <c r="DR556" s="148"/>
      <c r="DS556" s="148"/>
      <c r="DT556" s="148"/>
      <c r="DU556" s="148"/>
      <c r="DV556" s="148"/>
      <c r="DW556" s="148"/>
      <c r="DX556" s="148"/>
      <c r="DY556" s="148"/>
      <c r="DZ556" s="148"/>
      <c r="EA556" s="148"/>
      <c r="EB556" s="148"/>
      <c r="EC556" s="148"/>
      <c r="ED556" s="148"/>
      <c r="EE556" s="148"/>
      <c r="EF556" s="148"/>
      <c r="EG556" s="148"/>
      <c r="EH556" s="148"/>
      <c r="EI556" s="148"/>
      <c r="EJ556" s="148"/>
      <c r="EK556" s="148"/>
      <c r="EL556" s="148"/>
      <c r="EM556" s="148"/>
      <c r="EN556" s="148"/>
      <c r="EO556" s="148"/>
      <c r="EP556" s="148"/>
      <c r="EQ556" s="148"/>
      <c r="ER556" s="148"/>
      <c r="ES556" s="148"/>
      <c r="ET556" s="148"/>
      <c r="EU556" s="148"/>
      <c r="EV556" s="148"/>
      <c r="EW556" s="148"/>
      <c r="EX556" s="148"/>
      <c r="EY556" s="148"/>
      <c r="EZ556" s="148"/>
      <c r="FA556" s="148"/>
      <c r="FB556" s="148"/>
      <c r="FC556" s="148"/>
      <c r="FD556" s="148"/>
      <c r="FE556" s="148"/>
      <c r="FF556" s="148"/>
      <c r="FG556" s="148"/>
      <c r="FH556" s="148"/>
      <c r="FI556" s="148"/>
      <c r="FJ556" s="148"/>
      <c r="FK556" s="148"/>
      <c r="FL556" s="148"/>
      <c r="FM556" s="148"/>
      <c r="FN556" s="148"/>
      <c r="FO556" s="148"/>
      <c r="FP556" s="148"/>
      <c r="FQ556" s="148"/>
      <c r="FR556" s="148"/>
      <c r="FS556" s="148"/>
      <c r="FT556" s="148"/>
      <c r="FU556" s="148"/>
      <c r="FV556" s="148"/>
      <c r="FW556" s="148"/>
      <c r="FX556" s="148"/>
      <c r="FY556" s="148"/>
      <c r="FZ556" s="148"/>
      <c r="GA556" s="148"/>
      <c r="GB556" s="148"/>
      <c r="GC556" s="148"/>
      <c r="GD556" s="148"/>
      <c r="GE556" s="148"/>
      <c r="GF556" s="148"/>
      <c r="GG556" s="148"/>
      <c r="GH556" s="148"/>
      <c r="GI556" s="148"/>
      <c r="GJ556" s="148"/>
      <c r="GK556" s="148"/>
      <c r="GL556" s="148"/>
      <c r="GM556" s="148"/>
      <c r="GN556" s="148"/>
      <c r="GO556" s="148"/>
      <c r="GP556" s="96"/>
    </row>
    <row r="557" spans="1:198" ht="12.75" hidden="1" customHeight="1">
      <c r="A557" s="479"/>
      <c r="B557" s="350"/>
      <c r="C557" s="379"/>
      <c r="D557" s="379"/>
      <c r="E557" s="396"/>
      <c r="F557" s="484"/>
      <c r="G557" s="406"/>
      <c r="H557" s="90"/>
      <c r="I557" s="61" t="s">
        <v>70</v>
      </c>
      <c r="J557" s="62"/>
      <c r="K557" s="62">
        <v>14000</v>
      </c>
      <c r="L557" s="84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392"/>
      <c r="Y557" s="40"/>
      <c r="Z557" s="148"/>
      <c r="AA557" s="148"/>
      <c r="AB557" s="148"/>
      <c r="AC557" s="148"/>
      <c r="AD557" s="148"/>
      <c r="AE557" s="148"/>
      <c r="AF557" s="148"/>
      <c r="AG557" s="148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8"/>
      <c r="CA557" s="148"/>
      <c r="CB557" s="148"/>
      <c r="CC557" s="148"/>
      <c r="CD557" s="148"/>
      <c r="CE557" s="148"/>
      <c r="CF557" s="148"/>
      <c r="CG557" s="148"/>
      <c r="CH557" s="148"/>
      <c r="CI557" s="148"/>
      <c r="CJ557" s="148"/>
      <c r="CK557" s="148"/>
      <c r="CL557" s="148"/>
      <c r="CM557" s="148"/>
      <c r="CN557" s="148"/>
      <c r="CO557" s="148"/>
      <c r="CP557" s="148"/>
      <c r="CQ557" s="148"/>
      <c r="CR557" s="148"/>
      <c r="CS557" s="148"/>
      <c r="CT557" s="148"/>
      <c r="CU557" s="148"/>
      <c r="CV557" s="148"/>
      <c r="CW557" s="148"/>
      <c r="CX557" s="148"/>
      <c r="CY557" s="148"/>
      <c r="CZ557" s="148"/>
      <c r="DA557" s="148"/>
      <c r="DB557" s="148"/>
      <c r="DC557" s="148"/>
      <c r="DD557" s="148"/>
      <c r="DE557" s="148"/>
      <c r="DF557" s="148"/>
      <c r="DG557" s="148"/>
      <c r="DH557" s="148"/>
      <c r="DI557" s="148"/>
      <c r="DJ557" s="148"/>
      <c r="DK557" s="148"/>
      <c r="DL557" s="148"/>
      <c r="DM557" s="148"/>
      <c r="DN557" s="148"/>
      <c r="DO557" s="148"/>
      <c r="DP557" s="148"/>
      <c r="DQ557" s="148"/>
      <c r="DR557" s="148"/>
      <c r="DS557" s="148"/>
      <c r="DT557" s="148"/>
      <c r="DU557" s="148"/>
      <c r="DV557" s="148"/>
      <c r="DW557" s="148"/>
      <c r="DX557" s="148"/>
      <c r="DY557" s="148"/>
      <c r="DZ557" s="148"/>
      <c r="EA557" s="148"/>
      <c r="EB557" s="148"/>
      <c r="EC557" s="148"/>
      <c r="ED557" s="148"/>
      <c r="EE557" s="148"/>
      <c r="EF557" s="148"/>
      <c r="EG557" s="148"/>
      <c r="EH557" s="148"/>
      <c r="EI557" s="148"/>
      <c r="EJ557" s="148"/>
      <c r="EK557" s="148"/>
      <c r="EL557" s="148"/>
      <c r="EM557" s="148"/>
      <c r="EN557" s="148"/>
      <c r="EO557" s="148"/>
      <c r="EP557" s="148"/>
      <c r="EQ557" s="148"/>
      <c r="ER557" s="148"/>
      <c r="ES557" s="148"/>
      <c r="ET557" s="148"/>
      <c r="EU557" s="148"/>
      <c r="EV557" s="148"/>
      <c r="EW557" s="148"/>
      <c r="EX557" s="148"/>
      <c r="EY557" s="148"/>
      <c r="EZ557" s="148"/>
      <c r="FA557" s="148"/>
      <c r="FB557" s="148"/>
      <c r="FC557" s="148"/>
      <c r="FD557" s="148"/>
      <c r="FE557" s="148"/>
      <c r="FF557" s="148"/>
      <c r="FG557" s="148"/>
      <c r="FH557" s="148"/>
      <c r="FI557" s="148"/>
      <c r="FJ557" s="148"/>
      <c r="FK557" s="148"/>
      <c r="FL557" s="148"/>
      <c r="FM557" s="148"/>
      <c r="FN557" s="148"/>
      <c r="FO557" s="148"/>
      <c r="FP557" s="148"/>
      <c r="FQ557" s="148"/>
      <c r="FR557" s="148"/>
      <c r="FS557" s="148"/>
      <c r="FT557" s="148"/>
      <c r="FU557" s="148"/>
      <c r="FV557" s="148"/>
      <c r="FW557" s="148"/>
      <c r="FX557" s="148"/>
      <c r="FY557" s="148"/>
      <c r="FZ557" s="148"/>
      <c r="GA557" s="148"/>
      <c r="GB557" s="148"/>
      <c r="GC557" s="148"/>
      <c r="GD557" s="148"/>
      <c r="GE557" s="148"/>
      <c r="GF557" s="148"/>
      <c r="GG557" s="148"/>
      <c r="GH557" s="148"/>
      <c r="GI557" s="148"/>
      <c r="GJ557" s="148"/>
      <c r="GK557" s="148"/>
      <c r="GL557" s="148"/>
      <c r="GM557" s="148"/>
      <c r="GN557" s="148"/>
      <c r="GO557" s="148"/>
      <c r="GP557" s="96"/>
    </row>
    <row r="558" spans="1:198" ht="12.75" hidden="1" customHeight="1">
      <c r="A558" s="480"/>
      <c r="B558" s="350"/>
      <c r="C558" s="379"/>
      <c r="D558" s="379"/>
      <c r="E558" s="396"/>
      <c r="F558" s="484"/>
      <c r="G558" s="406"/>
      <c r="H558" s="90"/>
      <c r="I558" s="64" t="s">
        <v>26</v>
      </c>
      <c r="J558" s="65">
        <f>SUM(J554:J557)</f>
        <v>20000</v>
      </c>
      <c r="K558" s="65">
        <f t="shared" ref="K558:P558" si="175">SUM(K554:K557)</f>
        <v>14000</v>
      </c>
      <c r="L558" s="65">
        <f t="shared" si="175"/>
        <v>0</v>
      </c>
      <c r="M558" s="65">
        <f t="shared" si="175"/>
        <v>0</v>
      </c>
      <c r="N558" s="65">
        <f t="shared" si="175"/>
        <v>0</v>
      </c>
      <c r="O558" s="65">
        <f t="shared" si="175"/>
        <v>0</v>
      </c>
      <c r="P558" s="65">
        <f t="shared" si="175"/>
        <v>0</v>
      </c>
      <c r="Q558" s="65"/>
      <c r="R558" s="65"/>
      <c r="S558" s="65"/>
      <c r="T558" s="65"/>
      <c r="U558" s="65"/>
      <c r="V558" s="65"/>
      <c r="W558" s="65"/>
      <c r="X558" s="392"/>
      <c r="Y558" s="40"/>
      <c r="Z558" s="148"/>
      <c r="AA558" s="148"/>
      <c r="AB558" s="148"/>
      <c r="AC558" s="148"/>
      <c r="AD558" s="148"/>
      <c r="AE558" s="148"/>
      <c r="AF558" s="148"/>
      <c r="AG558" s="148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8"/>
      <c r="CA558" s="148"/>
      <c r="CB558" s="148"/>
      <c r="CC558" s="148"/>
      <c r="CD558" s="148"/>
      <c r="CE558" s="148"/>
      <c r="CF558" s="148"/>
      <c r="CG558" s="148"/>
      <c r="CH558" s="148"/>
      <c r="CI558" s="148"/>
      <c r="CJ558" s="148"/>
      <c r="CK558" s="148"/>
      <c r="CL558" s="148"/>
      <c r="CM558" s="148"/>
      <c r="CN558" s="148"/>
      <c r="CO558" s="148"/>
      <c r="CP558" s="148"/>
      <c r="CQ558" s="148"/>
      <c r="CR558" s="148"/>
      <c r="CS558" s="148"/>
      <c r="CT558" s="148"/>
      <c r="CU558" s="148"/>
      <c r="CV558" s="148"/>
      <c r="CW558" s="148"/>
      <c r="CX558" s="148"/>
      <c r="CY558" s="148"/>
      <c r="CZ558" s="148"/>
      <c r="DA558" s="148"/>
      <c r="DB558" s="148"/>
      <c r="DC558" s="148"/>
      <c r="DD558" s="148"/>
      <c r="DE558" s="148"/>
      <c r="DF558" s="148"/>
      <c r="DG558" s="148"/>
      <c r="DH558" s="148"/>
      <c r="DI558" s="148"/>
      <c r="DJ558" s="148"/>
      <c r="DK558" s="148"/>
      <c r="DL558" s="148"/>
      <c r="DM558" s="148"/>
      <c r="DN558" s="148"/>
      <c r="DO558" s="148"/>
      <c r="DP558" s="148"/>
      <c r="DQ558" s="148"/>
      <c r="DR558" s="148"/>
      <c r="DS558" s="148"/>
      <c r="DT558" s="148"/>
      <c r="DU558" s="148"/>
      <c r="DV558" s="148"/>
      <c r="DW558" s="148"/>
      <c r="DX558" s="148"/>
      <c r="DY558" s="148"/>
      <c r="DZ558" s="148"/>
      <c r="EA558" s="148"/>
      <c r="EB558" s="148"/>
      <c r="EC558" s="148"/>
      <c r="ED558" s="148"/>
      <c r="EE558" s="148"/>
      <c r="EF558" s="148"/>
      <c r="EG558" s="148"/>
      <c r="EH558" s="148"/>
      <c r="EI558" s="148"/>
      <c r="EJ558" s="148"/>
      <c r="EK558" s="148"/>
      <c r="EL558" s="148"/>
      <c r="EM558" s="148"/>
      <c r="EN558" s="148"/>
      <c r="EO558" s="148"/>
      <c r="EP558" s="148"/>
      <c r="EQ558" s="148"/>
      <c r="ER558" s="148"/>
      <c r="ES558" s="148"/>
      <c r="ET558" s="148"/>
      <c r="EU558" s="148"/>
      <c r="EV558" s="148"/>
      <c r="EW558" s="148"/>
      <c r="EX558" s="148"/>
      <c r="EY558" s="148"/>
      <c r="EZ558" s="148"/>
      <c r="FA558" s="148"/>
      <c r="FB558" s="148"/>
      <c r="FC558" s="148"/>
      <c r="FD558" s="148"/>
      <c r="FE558" s="148"/>
      <c r="FF558" s="148"/>
      <c r="FG558" s="148"/>
      <c r="FH558" s="148"/>
      <c r="FI558" s="148"/>
      <c r="FJ558" s="148"/>
      <c r="FK558" s="148"/>
      <c r="FL558" s="148"/>
      <c r="FM558" s="148"/>
      <c r="FN558" s="148"/>
      <c r="FO558" s="148"/>
      <c r="FP558" s="148"/>
      <c r="FQ558" s="148"/>
      <c r="FR558" s="148"/>
      <c r="FS558" s="148"/>
      <c r="FT558" s="148"/>
      <c r="FU558" s="148"/>
      <c r="FV558" s="148"/>
      <c r="FW558" s="148"/>
      <c r="FX558" s="148"/>
      <c r="FY558" s="148"/>
      <c r="FZ558" s="148"/>
      <c r="GA558" s="148"/>
      <c r="GB558" s="148"/>
      <c r="GC558" s="148"/>
      <c r="GD558" s="148"/>
      <c r="GE558" s="148"/>
      <c r="GF558" s="148"/>
      <c r="GG558" s="148"/>
      <c r="GH558" s="148"/>
      <c r="GI558" s="148"/>
      <c r="GJ558" s="148"/>
      <c r="GK558" s="148"/>
      <c r="GL558" s="148"/>
      <c r="GM558" s="148"/>
      <c r="GN558" s="148"/>
      <c r="GO558" s="148"/>
      <c r="GP558" s="96"/>
    </row>
    <row r="559" spans="1:198" ht="15" hidden="1" customHeight="1">
      <c r="A559" s="478">
        <v>43</v>
      </c>
      <c r="B559" s="350" t="s">
        <v>202</v>
      </c>
      <c r="C559" s="379">
        <v>2023</v>
      </c>
      <c r="D559" s="379">
        <v>2024</v>
      </c>
      <c r="E559" s="396" t="s">
        <v>27</v>
      </c>
      <c r="F559" s="484"/>
      <c r="G559" s="406">
        <v>60016</v>
      </c>
      <c r="H559" s="90">
        <v>6050</v>
      </c>
      <c r="I559" s="58" t="s">
        <v>28</v>
      </c>
      <c r="J559" s="84">
        <v>20000</v>
      </c>
      <c r="K559" s="62"/>
      <c r="L559" s="84"/>
      <c r="M559" s="324"/>
      <c r="N559" s="84"/>
      <c r="O559" s="62"/>
      <c r="P559" s="62"/>
      <c r="Q559" s="62"/>
      <c r="R559" s="62"/>
      <c r="S559" s="62"/>
      <c r="T559" s="62"/>
      <c r="U559" s="62"/>
      <c r="V559" s="62"/>
      <c r="W559" s="62"/>
      <c r="X559" s="392">
        <f>SUM(L563:W563)</f>
        <v>0</v>
      </c>
      <c r="Y559" s="40"/>
      <c r="Z559" s="148"/>
      <c r="AA559" s="148"/>
      <c r="AB559" s="148"/>
      <c r="AC559" s="148"/>
      <c r="AD559" s="148"/>
      <c r="AE559" s="148"/>
      <c r="AF559" s="148"/>
      <c r="AG559" s="148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8"/>
      <c r="CA559" s="148"/>
      <c r="CB559" s="148"/>
      <c r="CC559" s="148"/>
      <c r="CD559" s="148"/>
      <c r="CE559" s="148"/>
      <c r="CF559" s="148"/>
      <c r="CG559" s="148"/>
      <c r="CH559" s="148"/>
      <c r="CI559" s="148"/>
      <c r="CJ559" s="148"/>
      <c r="CK559" s="148"/>
      <c r="CL559" s="148"/>
      <c r="CM559" s="148"/>
      <c r="CN559" s="148"/>
      <c r="CO559" s="148"/>
      <c r="CP559" s="148"/>
      <c r="CQ559" s="148"/>
      <c r="CR559" s="148"/>
      <c r="CS559" s="148"/>
      <c r="CT559" s="148"/>
      <c r="CU559" s="148"/>
      <c r="CV559" s="148"/>
      <c r="CW559" s="148"/>
      <c r="CX559" s="148"/>
      <c r="CY559" s="148"/>
      <c r="CZ559" s="148"/>
      <c r="DA559" s="148"/>
      <c r="DB559" s="148"/>
      <c r="DC559" s="148"/>
      <c r="DD559" s="148"/>
      <c r="DE559" s="148"/>
      <c r="DF559" s="148"/>
      <c r="DG559" s="148"/>
      <c r="DH559" s="148"/>
      <c r="DI559" s="148"/>
      <c r="DJ559" s="148"/>
      <c r="DK559" s="148"/>
      <c r="DL559" s="148"/>
      <c r="DM559" s="148"/>
      <c r="DN559" s="148"/>
      <c r="DO559" s="148"/>
      <c r="DP559" s="148"/>
      <c r="DQ559" s="148"/>
      <c r="DR559" s="148"/>
      <c r="DS559" s="148"/>
      <c r="DT559" s="148"/>
      <c r="DU559" s="148"/>
      <c r="DV559" s="148"/>
      <c r="DW559" s="148"/>
      <c r="DX559" s="148"/>
      <c r="DY559" s="148"/>
      <c r="DZ559" s="148"/>
      <c r="EA559" s="148"/>
      <c r="EB559" s="148"/>
      <c r="EC559" s="148"/>
      <c r="ED559" s="148"/>
      <c r="EE559" s="148"/>
      <c r="EF559" s="148"/>
      <c r="EG559" s="148"/>
      <c r="EH559" s="148"/>
      <c r="EI559" s="148"/>
      <c r="EJ559" s="148"/>
      <c r="EK559" s="148"/>
      <c r="EL559" s="148"/>
      <c r="EM559" s="148"/>
      <c r="EN559" s="148"/>
      <c r="EO559" s="148"/>
      <c r="EP559" s="148"/>
      <c r="EQ559" s="148"/>
      <c r="ER559" s="148"/>
      <c r="ES559" s="148"/>
      <c r="ET559" s="148"/>
      <c r="EU559" s="148"/>
      <c r="EV559" s="148"/>
      <c r="EW559" s="148"/>
      <c r="EX559" s="148"/>
      <c r="EY559" s="148"/>
      <c r="EZ559" s="148"/>
      <c r="FA559" s="148"/>
      <c r="FB559" s="148"/>
      <c r="FC559" s="148"/>
      <c r="FD559" s="148"/>
      <c r="FE559" s="148"/>
      <c r="FF559" s="148"/>
      <c r="FG559" s="148"/>
      <c r="FH559" s="148"/>
      <c r="FI559" s="148"/>
      <c r="FJ559" s="148"/>
      <c r="FK559" s="148"/>
      <c r="FL559" s="148"/>
      <c r="FM559" s="148"/>
      <c r="FN559" s="148"/>
      <c r="FO559" s="148"/>
      <c r="FP559" s="148"/>
      <c r="FQ559" s="148"/>
      <c r="FR559" s="148"/>
      <c r="FS559" s="148"/>
      <c r="FT559" s="148"/>
      <c r="FU559" s="148"/>
      <c r="FV559" s="148"/>
      <c r="FW559" s="148"/>
      <c r="FX559" s="148"/>
      <c r="FY559" s="148"/>
      <c r="FZ559" s="148"/>
      <c r="GA559" s="148"/>
      <c r="GB559" s="148"/>
      <c r="GC559" s="148"/>
      <c r="GD559" s="148"/>
      <c r="GE559" s="148"/>
      <c r="GF559" s="148"/>
      <c r="GG559" s="148"/>
      <c r="GH559" s="148"/>
      <c r="GI559" s="148"/>
      <c r="GJ559" s="148"/>
      <c r="GK559" s="148"/>
      <c r="GL559" s="148"/>
      <c r="GM559" s="148"/>
      <c r="GN559" s="148"/>
      <c r="GO559" s="148"/>
      <c r="GP559" s="96"/>
    </row>
    <row r="560" spans="1:198" ht="15" hidden="1" customHeight="1">
      <c r="A560" s="479"/>
      <c r="B560" s="350"/>
      <c r="C560" s="379"/>
      <c r="D560" s="379"/>
      <c r="E560" s="396"/>
      <c r="F560" s="484"/>
      <c r="G560" s="406"/>
      <c r="H560" s="90">
        <v>6050</v>
      </c>
      <c r="I560" s="61" t="s">
        <v>203</v>
      </c>
      <c r="J560" s="62"/>
      <c r="K560" s="62"/>
      <c r="L560" s="62"/>
      <c r="M560" s="84"/>
      <c r="N560" s="84"/>
      <c r="O560" s="62"/>
      <c r="P560" s="62"/>
      <c r="Q560" s="62"/>
      <c r="R560" s="62"/>
      <c r="S560" s="62"/>
      <c r="T560" s="62"/>
      <c r="U560" s="62"/>
      <c r="V560" s="62"/>
      <c r="W560" s="62"/>
      <c r="X560" s="392"/>
      <c r="Y560" s="40"/>
      <c r="Z560" s="148"/>
      <c r="AA560" s="148"/>
      <c r="AB560" s="148"/>
      <c r="AC560" s="148"/>
      <c r="AD560" s="148"/>
      <c r="AE560" s="148"/>
      <c r="AF560" s="148"/>
      <c r="AG560" s="148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8"/>
      <c r="CA560" s="148"/>
      <c r="CB560" s="148"/>
      <c r="CC560" s="148"/>
      <c r="CD560" s="148"/>
      <c r="CE560" s="148"/>
      <c r="CF560" s="148"/>
      <c r="CG560" s="148"/>
      <c r="CH560" s="148"/>
      <c r="CI560" s="148"/>
      <c r="CJ560" s="148"/>
      <c r="CK560" s="148"/>
      <c r="CL560" s="148"/>
      <c r="CM560" s="148"/>
      <c r="CN560" s="148"/>
      <c r="CO560" s="148"/>
      <c r="CP560" s="148"/>
      <c r="CQ560" s="148"/>
      <c r="CR560" s="148"/>
      <c r="CS560" s="148"/>
      <c r="CT560" s="148"/>
      <c r="CU560" s="148"/>
      <c r="CV560" s="148"/>
      <c r="CW560" s="148"/>
      <c r="CX560" s="148"/>
      <c r="CY560" s="148"/>
      <c r="CZ560" s="148"/>
      <c r="DA560" s="148"/>
      <c r="DB560" s="148"/>
      <c r="DC560" s="148"/>
      <c r="DD560" s="148"/>
      <c r="DE560" s="148"/>
      <c r="DF560" s="148"/>
      <c r="DG560" s="148"/>
      <c r="DH560" s="148"/>
      <c r="DI560" s="148"/>
      <c r="DJ560" s="148"/>
      <c r="DK560" s="148"/>
      <c r="DL560" s="148"/>
      <c r="DM560" s="148"/>
      <c r="DN560" s="148"/>
      <c r="DO560" s="148"/>
      <c r="DP560" s="148"/>
      <c r="DQ560" s="148"/>
      <c r="DR560" s="148"/>
      <c r="DS560" s="148"/>
      <c r="DT560" s="148"/>
      <c r="DU560" s="148"/>
      <c r="DV560" s="148"/>
      <c r="DW560" s="148"/>
      <c r="DX560" s="148"/>
      <c r="DY560" s="148"/>
      <c r="DZ560" s="148"/>
      <c r="EA560" s="148"/>
      <c r="EB560" s="148"/>
      <c r="EC560" s="148"/>
      <c r="ED560" s="148"/>
      <c r="EE560" s="148"/>
      <c r="EF560" s="148"/>
      <c r="EG560" s="148"/>
      <c r="EH560" s="148"/>
      <c r="EI560" s="148"/>
      <c r="EJ560" s="148"/>
      <c r="EK560" s="148"/>
      <c r="EL560" s="148"/>
      <c r="EM560" s="148"/>
      <c r="EN560" s="148"/>
      <c r="EO560" s="148"/>
      <c r="EP560" s="148"/>
      <c r="EQ560" s="148"/>
      <c r="ER560" s="148"/>
      <c r="ES560" s="148"/>
      <c r="ET560" s="148"/>
      <c r="EU560" s="148"/>
      <c r="EV560" s="148"/>
      <c r="EW560" s="148"/>
      <c r="EX560" s="148"/>
      <c r="EY560" s="148"/>
      <c r="EZ560" s="148"/>
      <c r="FA560" s="148"/>
      <c r="FB560" s="148"/>
      <c r="FC560" s="148"/>
      <c r="FD560" s="148"/>
      <c r="FE560" s="148"/>
      <c r="FF560" s="148"/>
      <c r="FG560" s="148"/>
      <c r="FH560" s="148"/>
      <c r="FI560" s="148"/>
      <c r="FJ560" s="148"/>
      <c r="FK560" s="148"/>
      <c r="FL560" s="148"/>
      <c r="FM560" s="148"/>
      <c r="FN560" s="148"/>
      <c r="FO560" s="148"/>
      <c r="FP560" s="148"/>
      <c r="FQ560" s="148"/>
      <c r="FR560" s="148"/>
      <c r="FS560" s="148"/>
      <c r="FT560" s="148"/>
      <c r="FU560" s="148"/>
      <c r="FV560" s="148"/>
      <c r="FW560" s="148"/>
      <c r="FX560" s="148"/>
      <c r="FY560" s="148"/>
      <c r="FZ560" s="148"/>
      <c r="GA560" s="148"/>
      <c r="GB560" s="148"/>
      <c r="GC560" s="148"/>
      <c r="GD560" s="148"/>
      <c r="GE560" s="148"/>
      <c r="GF560" s="148"/>
      <c r="GG560" s="148"/>
      <c r="GH560" s="148"/>
      <c r="GI560" s="148"/>
      <c r="GJ560" s="148"/>
      <c r="GK560" s="148"/>
      <c r="GL560" s="148"/>
      <c r="GM560" s="148"/>
      <c r="GN560" s="148"/>
      <c r="GO560" s="148"/>
      <c r="GP560" s="96"/>
    </row>
    <row r="561" spans="1:198" ht="15" hidden="1" customHeight="1">
      <c r="A561" s="479"/>
      <c r="B561" s="350"/>
      <c r="C561" s="379"/>
      <c r="D561" s="379"/>
      <c r="E561" s="396"/>
      <c r="F561" s="484"/>
      <c r="G561" s="406"/>
      <c r="H561" s="90"/>
      <c r="I561" s="61" t="s">
        <v>30</v>
      </c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392"/>
      <c r="Y561" s="40"/>
      <c r="Z561" s="148"/>
      <c r="AA561" s="148"/>
      <c r="AB561" s="148"/>
      <c r="AC561" s="148"/>
      <c r="AD561" s="148"/>
      <c r="AE561" s="148"/>
      <c r="AF561" s="148"/>
      <c r="AG561" s="148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8"/>
      <c r="CA561" s="148"/>
      <c r="CB561" s="148"/>
      <c r="CC561" s="148"/>
      <c r="CD561" s="148"/>
      <c r="CE561" s="148"/>
      <c r="CF561" s="148"/>
      <c r="CG561" s="148"/>
      <c r="CH561" s="148"/>
      <c r="CI561" s="148"/>
      <c r="CJ561" s="148"/>
      <c r="CK561" s="148"/>
      <c r="CL561" s="148"/>
      <c r="CM561" s="148"/>
      <c r="CN561" s="148"/>
      <c r="CO561" s="148"/>
      <c r="CP561" s="148"/>
      <c r="CQ561" s="148"/>
      <c r="CR561" s="148"/>
      <c r="CS561" s="148"/>
      <c r="CT561" s="148"/>
      <c r="CU561" s="148"/>
      <c r="CV561" s="148"/>
      <c r="CW561" s="148"/>
      <c r="CX561" s="148"/>
      <c r="CY561" s="148"/>
      <c r="CZ561" s="148"/>
      <c r="DA561" s="148"/>
      <c r="DB561" s="148"/>
      <c r="DC561" s="148"/>
      <c r="DD561" s="148"/>
      <c r="DE561" s="148"/>
      <c r="DF561" s="148"/>
      <c r="DG561" s="148"/>
      <c r="DH561" s="148"/>
      <c r="DI561" s="148"/>
      <c r="DJ561" s="148"/>
      <c r="DK561" s="148"/>
      <c r="DL561" s="148"/>
      <c r="DM561" s="148"/>
      <c r="DN561" s="148"/>
      <c r="DO561" s="148"/>
      <c r="DP561" s="148"/>
      <c r="DQ561" s="148"/>
      <c r="DR561" s="148"/>
      <c r="DS561" s="148"/>
      <c r="DT561" s="148"/>
      <c r="DU561" s="148"/>
      <c r="DV561" s="148"/>
      <c r="DW561" s="148"/>
      <c r="DX561" s="148"/>
      <c r="DY561" s="148"/>
      <c r="DZ561" s="148"/>
      <c r="EA561" s="148"/>
      <c r="EB561" s="148"/>
      <c r="EC561" s="148"/>
      <c r="ED561" s="148"/>
      <c r="EE561" s="148"/>
      <c r="EF561" s="148"/>
      <c r="EG561" s="148"/>
      <c r="EH561" s="148"/>
      <c r="EI561" s="148"/>
      <c r="EJ561" s="148"/>
      <c r="EK561" s="148"/>
      <c r="EL561" s="148"/>
      <c r="EM561" s="148"/>
      <c r="EN561" s="148"/>
      <c r="EO561" s="148"/>
      <c r="EP561" s="148"/>
      <c r="EQ561" s="148"/>
      <c r="ER561" s="148"/>
      <c r="ES561" s="148"/>
      <c r="ET561" s="148"/>
      <c r="EU561" s="148"/>
      <c r="EV561" s="148"/>
      <c r="EW561" s="148"/>
      <c r="EX561" s="148"/>
      <c r="EY561" s="148"/>
      <c r="EZ561" s="148"/>
      <c r="FA561" s="148"/>
      <c r="FB561" s="148"/>
      <c r="FC561" s="148"/>
      <c r="FD561" s="148"/>
      <c r="FE561" s="148"/>
      <c r="FF561" s="148"/>
      <c r="FG561" s="148"/>
      <c r="FH561" s="148"/>
      <c r="FI561" s="148"/>
      <c r="FJ561" s="148"/>
      <c r="FK561" s="148"/>
      <c r="FL561" s="148"/>
      <c r="FM561" s="148"/>
      <c r="FN561" s="148"/>
      <c r="FO561" s="148"/>
      <c r="FP561" s="148"/>
      <c r="FQ561" s="148"/>
      <c r="FR561" s="148"/>
      <c r="FS561" s="148"/>
      <c r="FT561" s="148"/>
      <c r="FU561" s="148"/>
      <c r="FV561" s="148"/>
      <c r="FW561" s="148"/>
      <c r="FX561" s="148"/>
      <c r="FY561" s="148"/>
      <c r="FZ561" s="148"/>
      <c r="GA561" s="148"/>
      <c r="GB561" s="148"/>
      <c r="GC561" s="148"/>
      <c r="GD561" s="148"/>
      <c r="GE561" s="148"/>
      <c r="GF561" s="148"/>
      <c r="GG561" s="148"/>
      <c r="GH561" s="148"/>
      <c r="GI561" s="148"/>
      <c r="GJ561" s="148"/>
      <c r="GK561" s="148"/>
      <c r="GL561" s="148"/>
      <c r="GM561" s="148"/>
      <c r="GN561" s="148"/>
      <c r="GO561" s="148"/>
      <c r="GP561" s="96"/>
    </row>
    <row r="562" spans="1:198" ht="15" hidden="1" customHeight="1">
      <c r="A562" s="479"/>
      <c r="B562" s="350"/>
      <c r="C562" s="379"/>
      <c r="D562" s="379"/>
      <c r="E562" s="396"/>
      <c r="F562" s="484"/>
      <c r="G562" s="406"/>
      <c r="H562" s="90"/>
      <c r="I562" s="61" t="s">
        <v>70</v>
      </c>
      <c r="J562" s="62"/>
      <c r="K562" s="62">
        <v>14000</v>
      </c>
      <c r="L562" s="84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392"/>
      <c r="Y562" s="40"/>
      <c r="Z562" s="148"/>
      <c r="AA562" s="148"/>
      <c r="AB562" s="148"/>
      <c r="AC562" s="148"/>
      <c r="AD562" s="148"/>
      <c r="AE562" s="148"/>
      <c r="AF562" s="148"/>
      <c r="AG562" s="148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48"/>
      <c r="CA562" s="148"/>
      <c r="CB562" s="148"/>
      <c r="CC562" s="148"/>
      <c r="CD562" s="148"/>
      <c r="CE562" s="148"/>
      <c r="CF562" s="148"/>
      <c r="CG562" s="148"/>
      <c r="CH562" s="148"/>
      <c r="CI562" s="148"/>
      <c r="CJ562" s="148"/>
      <c r="CK562" s="148"/>
      <c r="CL562" s="148"/>
      <c r="CM562" s="148"/>
      <c r="CN562" s="148"/>
      <c r="CO562" s="148"/>
      <c r="CP562" s="148"/>
      <c r="CQ562" s="148"/>
      <c r="CR562" s="148"/>
      <c r="CS562" s="148"/>
      <c r="CT562" s="148"/>
      <c r="CU562" s="148"/>
      <c r="CV562" s="148"/>
      <c r="CW562" s="148"/>
      <c r="CX562" s="148"/>
      <c r="CY562" s="148"/>
      <c r="CZ562" s="148"/>
      <c r="DA562" s="148"/>
      <c r="DB562" s="148"/>
      <c r="DC562" s="148"/>
      <c r="DD562" s="148"/>
      <c r="DE562" s="148"/>
      <c r="DF562" s="148"/>
      <c r="DG562" s="148"/>
      <c r="DH562" s="148"/>
      <c r="DI562" s="148"/>
      <c r="DJ562" s="148"/>
      <c r="DK562" s="148"/>
      <c r="DL562" s="148"/>
      <c r="DM562" s="148"/>
      <c r="DN562" s="148"/>
      <c r="DO562" s="148"/>
      <c r="DP562" s="148"/>
      <c r="DQ562" s="148"/>
      <c r="DR562" s="148"/>
      <c r="DS562" s="148"/>
      <c r="DT562" s="148"/>
      <c r="DU562" s="148"/>
      <c r="DV562" s="148"/>
      <c r="DW562" s="148"/>
      <c r="DX562" s="148"/>
      <c r="DY562" s="148"/>
      <c r="DZ562" s="148"/>
      <c r="EA562" s="148"/>
      <c r="EB562" s="148"/>
      <c r="EC562" s="148"/>
      <c r="ED562" s="148"/>
      <c r="EE562" s="148"/>
      <c r="EF562" s="148"/>
      <c r="EG562" s="148"/>
      <c r="EH562" s="148"/>
      <c r="EI562" s="148"/>
      <c r="EJ562" s="148"/>
      <c r="EK562" s="148"/>
      <c r="EL562" s="148"/>
      <c r="EM562" s="148"/>
      <c r="EN562" s="148"/>
      <c r="EO562" s="148"/>
      <c r="EP562" s="148"/>
      <c r="EQ562" s="148"/>
      <c r="ER562" s="148"/>
      <c r="ES562" s="148"/>
      <c r="ET562" s="148"/>
      <c r="EU562" s="148"/>
      <c r="EV562" s="148"/>
      <c r="EW562" s="148"/>
      <c r="EX562" s="148"/>
      <c r="EY562" s="148"/>
      <c r="EZ562" s="148"/>
      <c r="FA562" s="148"/>
      <c r="FB562" s="148"/>
      <c r="FC562" s="148"/>
      <c r="FD562" s="148"/>
      <c r="FE562" s="148"/>
      <c r="FF562" s="148"/>
      <c r="FG562" s="148"/>
      <c r="FH562" s="148"/>
      <c r="FI562" s="148"/>
      <c r="FJ562" s="148"/>
      <c r="FK562" s="148"/>
      <c r="FL562" s="148"/>
      <c r="FM562" s="148"/>
      <c r="FN562" s="148"/>
      <c r="FO562" s="148"/>
      <c r="FP562" s="148"/>
      <c r="FQ562" s="148"/>
      <c r="FR562" s="148"/>
      <c r="FS562" s="148"/>
      <c r="FT562" s="148"/>
      <c r="FU562" s="148"/>
      <c r="FV562" s="148"/>
      <c r="FW562" s="148"/>
      <c r="FX562" s="148"/>
      <c r="FY562" s="148"/>
      <c r="FZ562" s="148"/>
      <c r="GA562" s="148"/>
      <c r="GB562" s="148"/>
      <c r="GC562" s="148"/>
      <c r="GD562" s="148"/>
      <c r="GE562" s="148"/>
      <c r="GF562" s="148"/>
      <c r="GG562" s="148"/>
      <c r="GH562" s="148"/>
      <c r="GI562" s="148"/>
      <c r="GJ562" s="148"/>
      <c r="GK562" s="148"/>
      <c r="GL562" s="148"/>
      <c r="GM562" s="148"/>
      <c r="GN562" s="148"/>
      <c r="GO562" s="148"/>
      <c r="GP562" s="96"/>
    </row>
    <row r="563" spans="1:198" ht="15" hidden="1" customHeight="1">
      <c r="A563" s="480"/>
      <c r="B563" s="350"/>
      <c r="C563" s="379"/>
      <c r="D563" s="379"/>
      <c r="E563" s="396"/>
      <c r="F563" s="484"/>
      <c r="G563" s="406"/>
      <c r="H563" s="90"/>
      <c r="I563" s="64" t="s">
        <v>26</v>
      </c>
      <c r="J563" s="65">
        <f>SUM(J559:J562)</f>
        <v>20000</v>
      </c>
      <c r="K563" s="65">
        <f t="shared" ref="K563:P563" si="176">SUM(K559:K562)</f>
        <v>14000</v>
      </c>
      <c r="L563" s="65">
        <f t="shared" si="176"/>
        <v>0</v>
      </c>
      <c r="M563" s="65">
        <f t="shared" si="176"/>
        <v>0</v>
      </c>
      <c r="N563" s="65">
        <f t="shared" si="176"/>
        <v>0</v>
      </c>
      <c r="O563" s="65">
        <f t="shared" si="176"/>
        <v>0</v>
      </c>
      <c r="P563" s="65">
        <f t="shared" si="176"/>
        <v>0</v>
      </c>
      <c r="Q563" s="65"/>
      <c r="R563" s="65"/>
      <c r="S563" s="65"/>
      <c r="T563" s="65"/>
      <c r="U563" s="65"/>
      <c r="V563" s="65"/>
      <c r="W563" s="65"/>
      <c r="X563" s="392"/>
      <c r="Y563" s="40"/>
      <c r="Z563" s="148"/>
      <c r="AA563" s="148"/>
      <c r="AB563" s="148"/>
      <c r="AC563" s="148"/>
      <c r="AD563" s="148"/>
      <c r="AE563" s="148"/>
      <c r="AF563" s="148"/>
      <c r="AG563" s="148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8"/>
      <c r="CA563" s="148"/>
      <c r="CB563" s="148"/>
      <c r="CC563" s="148"/>
      <c r="CD563" s="148"/>
      <c r="CE563" s="148"/>
      <c r="CF563" s="148"/>
      <c r="CG563" s="148"/>
      <c r="CH563" s="148"/>
      <c r="CI563" s="148"/>
      <c r="CJ563" s="148"/>
      <c r="CK563" s="148"/>
      <c r="CL563" s="148"/>
      <c r="CM563" s="148"/>
      <c r="CN563" s="148"/>
      <c r="CO563" s="148"/>
      <c r="CP563" s="148"/>
      <c r="CQ563" s="148"/>
      <c r="CR563" s="148"/>
      <c r="CS563" s="148"/>
      <c r="CT563" s="148"/>
      <c r="CU563" s="148"/>
      <c r="CV563" s="148"/>
      <c r="CW563" s="148"/>
      <c r="CX563" s="148"/>
      <c r="CY563" s="148"/>
      <c r="CZ563" s="148"/>
      <c r="DA563" s="148"/>
      <c r="DB563" s="148"/>
      <c r="DC563" s="148"/>
      <c r="DD563" s="148"/>
      <c r="DE563" s="148"/>
      <c r="DF563" s="148"/>
      <c r="DG563" s="148"/>
      <c r="DH563" s="148"/>
      <c r="DI563" s="148"/>
      <c r="DJ563" s="148"/>
      <c r="DK563" s="148"/>
      <c r="DL563" s="148"/>
      <c r="DM563" s="148"/>
      <c r="DN563" s="148"/>
      <c r="DO563" s="148"/>
      <c r="DP563" s="148"/>
      <c r="DQ563" s="148"/>
      <c r="DR563" s="148"/>
      <c r="DS563" s="148"/>
      <c r="DT563" s="148"/>
      <c r="DU563" s="148"/>
      <c r="DV563" s="148"/>
      <c r="DW563" s="148"/>
      <c r="DX563" s="148"/>
      <c r="DY563" s="148"/>
      <c r="DZ563" s="148"/>
      <c r="EA563" s="148"/>
      <c r="EB563" s="148"/>
      <c r="EC563" s="148"/>
      <c r="ED563" s="148"/>
      <c r="EE563" s="148"/>
      <c r="EF563" s="148"/>
      <c r="EG563" s="148"/>
      <c r="EH563" s="148"/>
      <c r="EI563" s="148"/>
      <c r="EJ563" s="148"/>
      <c r="EK563" s="148"/>
      <c r="EL563" s="148"/>
      <c r="EM563" s="148"/>
      <c r="EN563" s="148"/>
      <c r="EO563" s="148"/>
      <c r="EP563" s="148"/>
      <c r="EQ563" s="148"/>
      <c r="ER563" s="148"/>
      <c r="ES563" s="148"/>
      <c r="ET563" s="148"/>
      <c r="EU563" s="148"/>
      <c r="EV563" s="148"/>
      <c r="EW563" s="148"/>
      <c r="EX563" s="148"/>
      <c r="EY563" s="148"/>
      <c r="EZ563" s="148"/>
      <c r="FA563" s="148"/>
      <c r="FB563" s="148"/>
      <c r="FC563" s="148"/>
      <c r="FD563" s="148"/>
      <c r="FE563" s="148"/>
      <c r="FF563" s="148"/>
      <c r="FG563" s="148"/>
      <c r="FH563" s="148"/>
      <c r="FI563" s="148"/>
      <c r="FJ563" s="148"/>
      <c r="FK563" s="148"/>
      <c r="FL563" s="148"/>
      <c r="FM563" s="148"/>
      <c r="FN563" s="148"/>
      <c r="FO563" s="148"/>
      <c r="FP563" s="148"/>
      <c r="FQ563" s="148"/>
      <c r="FR563" s="148"/>
      <c r="FS563" s="148"/>
      <c r="FT563" s="148"/>
      <c r="FU563" s="148"/>
      <c r="FV563" s="148"/>
      <c r="FW563" s="148"/>
      <c r="FX563" s="148"/>
      <c r="FY563" s="148"/>
      <c r="FZ563" s="148"/>
      <c r="GA563" s="148"/>
      <c r="GB563" s="148"/>
      <c r="GC563" s="148"/>
      <c r="GD563" s="148"/>
      <c r="GE563" s="148"/>
      <c r="GF563" s="148"/>
      <c r="GG563" s="148"/>
      <c r="GH563" s="148"/>
      <c r="GI563" s="148"/>
      <c r="GJ563" s="148"/>
      <c r="GK563" s="148"/>
      <c r="GL563" s="148"/>
      <c r="GM563" s="148"/>
      <c r="GN563" s="148"/>
      <c r="GO563" s="148"/>
      <c r="GP563" s="96"/>
    </row>
    <row r="564" spans="1:198" ht="12.75" hidden="1" customHeight="1">
      <c r="A564" s="478">
        <v>44</v>
      </c>
      <c r="B564" s="350" t="s">
        <v>244</v>
      </c>
      <c r="C564" s="379">
        <v>2023</v>
      </c>
      <c r="D564" s="379">
        <v>2024</v>
      </c>
      <c r="E564" s="396" t="s">
        <v>27</v>
      </c>
      <c r="F564" s="389"/>
      <c r="G564" s="406">
        <v>92120</v>
      </c>
      <c r="H564" s="90">
        <v>6580</v>
      </c>
      <c r="I564" s="58" t="s">
        <v>28</v>
      </c>
      <c r="J564" s="84">
        <v>20000</v>
      </c>
      <c r="K564" s="62"/>
      <c r="L564" s="84"/>
      <c r="M564" s="84"/>
      <c r="N564" s="84"/>
      <c r="O564" s="62"/>
      <c r="P564" s="62"/>
      <c r="Q564" s="62"/>
      <c r="R564" s="62"/>
      <c r="S564" s="62"/>
      <c r="T564" s="62"/>
      <c r="U564" s="62"/>
      <c r="V564" s="62"/>
      <c r="W564" s="62"/>
      <c r="X564" s="385">
        <f>SUM(L568:W568)</f>
        <v>0</v>
      </c>
      <c r="Y564" s="40"/>
      <c r="Z564" s="148"/>
      <c r="AA564" s="148"/>
      <c r="AB564" s="148"/>
      <c r="AC564" s="148"/>
      <c r="AD564" s="148"/>
      <c r="AE564" s="148"/>
      <c r="AF564" s="148"/>
      <c r="AG564" s="148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8"/>
      <c r="CA564" s="148"/>
      <c r="CB564" s="148"/>
      <c r="CC564" s="148"/>
      <c r="CD564" s="148"/>
      <c r="CE564" s="148"/>
      <c r="CF564" s="148"/>
      <c r="CG564" s="148"/>
      <c r="CH564" s="148"/>
      <c r="CI564" s="148"/>
      <c r="CJ564" s="148"/>
      <c r="CK564" s="148"/>
      <c r="CL564" s="148"/>
      <c r="CM564" s="148"/>
      <c r="CN564" s="148"/>
      <c r="CO564" s="148"/>
      <c r="CP564" s="148"/>
      <c r="CQ564" s="148"/>
      <c r="CR564" s="148"/>
      <c r="CS564" s="148"/>
      <c r="CT564" s="148"/>
      <c r="CU564" s="148"/>
      <c r="CV564" s="148"/>
      <c r="CW564" s="148"/>
      <c r="CX564" s="148"/>
      <c r="CY564" s="148"/>
      <c r="CZ564" s="148"/>
      <c r="DA564" s="148"/>
      <c r="DB564" s="148"/>
      <c r="DC564" s="148"/>
      <c r="DD564" s="148"/>
      <c r="DE564" s="148"/>
      <c r="DF564" s="148"/>
      <c r="DG564" s="148"/>
      <c r="DH564" s="148"/>
      <c r="DI564" s="148"/>
      <c r="DJ564" s="148"/>
      <c r="DK564" s="148"/>
      <c r="DL564" s="148"/>
      <c r="DM564" s="148"/>
      <c r="DN564" s="148"/>
      <c r="DO564" s="148"/>
      <c r="DP564" s="148"/>
      <c r="DQ564" s="148"/>
      <c r="DR564" s="148"/>
      <c r="DS564" s="148"/>
      <c r="DT564" s="148"/>
      <c r="DU564" s="148"/>
      <c r="DV564" s="148"/>
      <c r="DW564" s="148"/>
      <c r="DX564" s="148"/>
      <c r="DY564" s="148"/>
      <c r="DZ564" s="148"/>
      <c r="EA564" s="148"/>
      <c r="EB564" s="148"/>
      <c r="EC564" s="148"/>
      <c r="ED564" s="148"/>
      <c r="EE564" s="148"/>
      <c r="EF564" s="148"/>
      <c r="EG564" s="148"/>
      <c r="EH564" s="148"/>
      <c r="EI564" s="148"/>
      <c r="EJ564" s="148"/>
      <c r="EK564" s="148"/>
      <c r="EL564" s="148"/>
      <c r="EM564" s="148"/>
      <c r="EN564" s="148"/>
      <c r="EO564" s="148"/>
      <c r="EP564" s="148"/>
      <c r="EQ564" s="148"/>
      <c r="ER564" s="148"/>
      <c r="ES564" s="148"/>
      <c r="ET564" s="148"/>
      <c r="EU564" s="148"/>
      <c r="EV564" s="148"/>
      <c r="EW564" s="148"/>
      <c r="EX564" s="148"/>
      <c r="EY564" s="148"/>
      <c r="EZ564" s="148"/>
      <c r="FA564" s="148"/>
      <c r="FB564" s="148"/>
      <c r="FC564" s="148"/>
      <c r="FD564" s="148"/>
      <c r="FE564" s="148"/>
      <c r="FF564" s="148"/>
      <c r="FG564" s="148"/>
      <c r="FH564" s="148"/>
      <c r="FI564" s="148"/>
      <c r="FJ564" s="148"/>
      <c r="FK564" s="148"/>
      <c r="FL564" s="148"/>
      <c r="FM564" s="148"/>
      <c r="FN564" s="148"/>
      <c r="FO564" s="148"/>
      <c r="FP564" s="148"/>
      <c r="FQ564" s="148"/>
      <c r="FR564" s="148"/>
      <c r="FS564" s="148"/>
      <c r="FT564" s="148"/>
      <c r="FU564" s="148"/>
      <c r="FV564" s="148"/>
      <c r="FW564" s="148"/>
      <c r="FX564" s="148"/>
      <c r="FY564" s="148"/>
      <c r="FZ564" s="148"/>
      <c r="GA564" s="148"/>
      <c r="GB564" s="148"/>
      <c r="GC564" s="148"/>
      <c r="GD564" s="148"/>
      <c r="GE564" s="148"/>
      <c r="GF564" s="148"/>
      <c r="GG564" s="148"/>
      <c r="GH564" s="148"/>
      <c r="GI564" s="148"/>
      <c r="GJ564" s="148"/>
      <c r="GK564" s="148"/>
      <c r="GL564" s="148"/>
      <c r="GM564" s="148"/>
      <c r="GN564" s="148"/>
      <c r="GO564" s="148"/>
      <c r="GP564" s="96"/>
    </row>
    <row r="565" spans="1:198" ht="15" hidden="1" customHeight="1">
      <c r="A565" s="479"/>
      <c r="B565" s="350"/>
      <c r="C565" s="379"/>
      <c r="D565" s="379"/>
      <c r="E565" s="396"/>
      <c r="F565" s="389"/>
      <c r="G565" s="406"/>
      <c r="H565" s="90"/>
      <c r="I565" s="61" t="s">
        <v>229</v>
      </c>
      <c r="J565" s="62"/>
      <c r="K565" s="62"/>
      <c r="L565" s="62"/>
      <c r="M565" s="84"/>
      <c r="N565" s="84"/>
      <c r="O565" s="62"/>
      <c r="P565" s="62"/>
      <c r="Q565" s="62"/>
      <c r="R565" s="62"/>
      <c r="S565" s="62"/>
      <c r="T565" s="62"/>
      <c r="U565" s="62"/>
      <c r="V565" s="62"/>
      <c r="W565" s="62"/>
      <c r="X565" s="385"/>
      <c r="Y565" s="40"/>
      <c r="Z565" s="148"/>
      <c r="AA565" s="148"/>
      <c r="AB565" s="148"/>
      <c r="AC565" s="148"/>
      <c r="AD565" s="148"/>
      <c r="AE565" s="148"/>
      <c r="AF565" s="148"/>
      <c r="AG565" s="148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8"/>
      <c r="CA565" s="148"/>
      <c r="CB565" s="148"/>
      <c r="CC565" s="148"/>
      <c r="CD565" s="148"/>
      <c r="CE565" s="148"/>
      <c r="CF565" s="148"/>
      <c r="CG565" s="148"/>
      <c r="CH565" s="148"/>
      <c r="CI565" s="148"/>
      <c r="CJ565" s="148"/>
      <c r="CK565" s="148"/>
      <c r="CL565" s="148"/>
      <c r="CM565" s="148"/>
      <c r="CN565" s="148"/>
      <c r="CO565" s="148"/>
      <c r="CP565" s="148"/>
      <c r="CQ565" s="148"/>
      <c r="CR565" s="148"/>
      <c r="CS565" s="148"/>
      <c r="CT565" s="148"/>
      <c r="CU565" s="148"/>
      <c r="CV565" s="148"/>
      <c r="CW565" s="148"/>
      <c r="CX565" s="148"/>
      <c r="CY565" s="148"/>
      <c r="CZ565" s="148"/>
      <c r="DA565" s="148"/>
      <c r="DB565" s="148"/>
      <c r="DC565" s="148"/>
      <c r="DD565" s="148"/>
      <c r="DE565" s="148"/>
      <c r="DF565" s="148"/>
      <c r="DG565" s="148"/>
      <c r="DH565" s="148"/>
      <c r="DI565" s="148"/>
      <c r="DJ565" s="148"/>
      <c r="DK565" s="148"/>
      <c r="DL565" s="148"/>
      <c r="DM565" s="148"/>
      <c r="DN565" s="148"/>
      <c r="DO565" s="148"/>
      <c r="DP565" s="148"/>
      <c r="DQ565" s="148"/>
      <c r="DR565" s="148"/>
      <c r="DS565" s="148"/>
      <c r="DT565" s="148"/>
      <c r="DU565" s="148"/>
      <c r="DV565" s="148"/>
      <c r="DW565" s="148"/>
      <c r="DX565" s="148"/>
      <c r="DY565" s="148"/>
      <c r="DZ565" s="148"/>
      <c r="EA565" s="148"/>
      <c r="EB565" s="148"/>
      <c r="EC565" s="148"/>
      <c r="ED565" s="148"/>
      <c r="EE565" s="148"/>
      <c r="EF565" s="148"/>
      <c r="EG565" s="148"/>
      <c r="EH565" s="148"/>
      <c r="EI565" s="148"/>
      <c r="EJ565" s="148"/>
      <c r="EK565" s="148"/>
      <c r="EL565" s="148"/>
      <c r="EM565" s="148"/>
      <c r="EN565" s="148"/>
      <c r="EO565" s="148"/>
      <c r="EP565" s="148"/>
      <c r="EQ565" s="148"/>
      <c r="ER565" s="148"/>
      <c r="ES565" s="148"/>
      <c r="ET565" s="148"/>
      <c r="EU565" s="148"/>
      <c r="EV565" s="148"/>
      <c r="EW565" s="148"/>
      <c r="EX565" s="148"/>
      <c r="EY565" s="148"/>
      <c r="EZ565" s="148"/>
      <c r="FA565" s="148"/>
      <c r="FB565" s="148"/>
      <c r="FC565" s="148"/>
      <c r="FD565" s="148"/>
      <c r="FE565" s="148"/>
      <c r="FF565" s="148"/>
      <c r="FG565" s="148"/>
      <c r="FH565" s="148"/>
      <c r="FI565" s="148"/>
      <c r="FJ565" s="148"/>
      <c r="FK565" s="148"/>
      <c r="FL565" s="148"/>
      <c r="FM565" s="148"/>
      <c r="FN565" s="148"/>
      <c r="FO565" s="148"/>
      <c r="FP565" s="148"/>
      <c r="FQ565" s="148"/>
      <c r="FR565" s="148"/>
      <c r="FS565" s="148"/>
      <c r="FT565" s="148"/>
      <c r="FU565" s="148"/>
      <c r="FV565" s="148"/>
      <c r="FW565" s="148"/>
      <c r="FX565" s="148"/>
      <c r="FY565" s="148"/>
      <c r="FZ565" s="148"/>
      <c r="GA565" s="148"/>
      <c r="GB565" s="148"/>
      <c r="GC565" s="148"/>
      <c r="GD565" s="148"/>
      <c r="GE565" s="148"/>
      <c r="GF565" s="148"/>
      <c r="GG565" s="148"/>
      <c r="GH565" s="148"/>
      <c r="GI565" s="148"/>
      <c r="GJ565" s="148"/>
      <c r="GK565" s="148"/>
      <c r="GL565" s="148"/>
      <c r="GM565" s="148"/>
      <c r="GN565" s="148"/>
      <c r="GO565" s="148"/>
      <c r="GP565" s="96"/>
    </row>
    <row r="566" spans="1:198" ht="12" hidden="1" customHeight="1">
      <c r="A566" s="479"/>
      <c r="B566" s="350"/>
      <c r="C566" s="379"/>
      <c r="D566" s="379"/>
      <c r="E566" s="396"/>
      <c r="F566" s="389"/>
      <c r="G566" s="406"/>
      <c r="H566" s="90"/>
      <c r="I566" s="61" t="s">
        <v>30</v>
      </c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385"/>
      <c r="Y566" s="40"/>
      <c r="Z566" s="148"/>
      <c r="AA566" s="148"/>
      <c r="AB566" s="148"/>
      <c r="AC566" s="148"/>
      <c r="AD566" s="148"/>
      <c r="AE566" s="148"/>
      <c r="AF566" s="148"/>
      <c r="AG566" s="148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8"/>
      <c r="CA566" s="148"/>
      <c r="CB566" s="148"/>
      <c r="CC566" s="148"/>
      <c r="CD566" s="148"/>
      <c r="CE566" s="148"/>
      <c r="CF566" s="148"/>
      <c r="CG566" s="148"/>
      <c r="CH566" s="148"/>
      <c r="CI566" s="148"/>
      <c r="CJ566" s="148"/>
      <c r="CK566" s="148"/>
      <c r="CL566" s="148"/>
      <c r="CM566" s="148"/>
      <c r="CN566" s="148"/>
      <c r="CO566" s="148"/>
      <c r="CP566" s="148"/>
      <c r="CQ566" s="148"/>
      <c r="CR566" s="148"/>
      <c r="CS566" s="148"/>
      <c r="CT566" s="148"/>
      <c r="CU566" s="148"/>
      <c r="CV566" s="148"/>
      <c r="CW566" s="148"/>
      <c r="CX566" s="148"/>
      <c r="CY566" s="148"/>
      <c r="CZ566" s="148"/>
      <c r="DA566" s="148"/>
      <c r="DB566" s="148"/>
      <c r="DC566" s="148"/>
      <c r="DD566" s="148"/>
      <c r="DE566" s="148"/>
      <c r="DF566" s="148"/>
      <c r="DG566" s="148"/>
      <c r="DH566" s="148"/>
      <c r="DI566" s="148"/>
      <c r="DJ566" s="148"/>
      <c r="DK566" s="148"/>
      <c r="DL566" s="148"/>
      <c r="DM566" s="148"/>
      <c r="DN566" s="148"/>
      <c r="DO566" s="148"/>
      <c r="DP566" s="148"/>
      <c r="DQ566" s="148"/>
      <c r="DR566" s="148"/>
      <c r="DS566" s="148"/>
      <c r="DT566" s="148"/>
      <c r="DU566" s="148"/>
      <c r="DV566" s="148"/>
      <c r="DW566" s="148"/>
      <c r="DX566" s="148"/>
      <c r="DY566" s="148"/>
      <c r="DZ566" s="148"/>
      <c r="EA566" s="148"/>
      <c r="EB566" s="148"/>
      <c r="EC566" s="148"/>
      <c r="ED566" s="148"/>
      <c r="EE566" s="148"/>
      <c r="EF566" s="148"/>
      <c r="EG566" s="148"/>
      <c r="EH566" s="148"/>
      <c r="EI566" s="148"/>
      <c r="EJ566" s="148"/>
      <c r="EK566" s="148"/>
      <c r="EL566" s="148"/>
      <c r="EM566" s="148"/>
      <c r="EN566" s="148"/>
      <c r="EO566" s="148"/>
      <c r="EP566" s="148"/>
      <c r="EQ566" s="148"/>
      <c r="ER566" s="148"/>
      <c r="ES566" s="148"/>
      <c r="ET566" s="148"/>
      <c r="EU566" s="148"/>
      <c r="EV566" s="148"/>
      <c r="EW566" s="148"/>
      <c r="EX566" s="148"/>
      <c r="EY566" s="148"/>
      <c r="EZ566" s="148"/>
      <c r="FA566" s="148"/>
      <c r="FB566" s="148"/>
      <c r="FC566" s="148"/>
      <c r="FD566" s="148"/>
      <c r="FE566" s="148"/>
      <c r="FF566" s="148"/>
      <c r="FG566" s="148"/>
      <c r="FH566" s="148"/>
      <c r="FI566" s="148"/>
      <c r="FJ566" s="148"/>
      <c r="FK566" s="148"/>
      <c r="FL566" s="148"/>
      <c r="FM566" s="148"/>
      <c r="FN566" s="148"/>
      <c r="FO566" s="148"/>
      <c r="FP566" s="148"/>
      <c r="FQ566" s="148"/>
      <c r="FR566" s="148"/>
      <c r="FS566" s="148"/>
      <c r="FT566" s="148"/>
      <c r="FU566" s="148"/>
      <c r="FV566" s="148"/>
      <c r="FW566" s="148"/>
      <c r="FX566" s="148"/>
      <c r="FY566" s="148"/>
      <c r="FZ566" s="148"/>
      <c r="GA566" s="148"/>
      <c r="GB566" s="148"/>
      <c r="GC566" s="148"/>
      <c r="GD566" s="148"/>
      <c r="GE566" s="148"/>
      <c r="GF566" s="148"/>
      <c r="GG566" s="148"/>
      <c r="GH566" s="148"/>
      <c r="GI566" s="148"/>
      <c r="GJ566" s="148"/>
      <c r="GK566" s="148"/>
      <c r="GL566" s="148"/>
      <c r="GM566" s="148"/>
      <c r="GN566" s="148"/>
      <c r="GO566" s="148"/>
      <c r="GP566" s="96"/>
    </row>
    <row r="567" spans="1:198" ht="12" hidden="1" customHeight="1">
      <c r="A567" s="479"/>
      <c r="B567" s="350"/>
      <c r="C567" s="379"/>
      <c r="D567" s="379"/>
      <c r="E567" s="396"/>
      <c r="F567" s="389"/>
      <c r="G567" s="406"/>
      <c r="H567" s="90"/>
      <c r="I567" s="61" t="s">
        <v>70</v>
      </c>
      <c r="J567" s="62"/>
      <c r="K567" s="62">
        <v>14000</v>
      </c>
      <c r="L567" s="84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385"/>
      <c r="Y567" s="40"/>
      <c r="Z567" s="148"/>
      <c r="AA567" s="148"/>
      <c r="AB567" s="148"/>
      <c r="AC567" s="148"/>
      <c r="AD567" s="148"/>
      <c r="AE567" s="148"/>
      <c r="AF567" s="148"/>
      <c r="AG567" s="148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8"/>
      <c r="CA567" s="148"/>
      <c r="CB567" s="148"/>
      <c r="CC567" s="148"/>
      <c r="CD567" s="148"/>
      <c r="CE567" s="148"/>
      <c r="CF567" s="148"/>
      <c r="CG567" s="148"/>
      <c r="CH567" s="148"/>
      <c r="CI567" s="148"/>
      <c r="CJ567" s="148"/>
      <c r="CK567" s="148"/>
      <c r="CL567" s="148"/>
      <c r="CM567" s="148"/>
      <c r="CN567" s="148"/>
      <c r="CO567" s="148"/>
      <c r="CP567" s="148"/>
      <c r="CQ567" s="148"/>
      <c r="CR567" s="148"/>
      <c r="CS567" s="148"/>
      <c r="CT567" s="148"/>
      <c r="CU567" s="148"/>
      <c r="CV567" s="148"/>
      <c r="CW567" s="148"/>
      <c r="CX567" s="148"/>
      <c r="CY567" s="148"/>
      <c r="CZ567" s="148"/>
      <c r="DA567" s="148"/>
      <c r="DB567" s="148"/>
      <c r="DC567" s="148"/>
      <c r="DD567" s="148"/>
      <c r="DE567" s="148"/>
      <c r="DF567" s="148"/>
      <c r="DG567" s="148"/>
      <c r="DH567" s="148"/>
      <c r="DI567" s="148"/>
      <c r="DJ567" s="148"/>
      <c r="DK567" s="148"/>
      <c r="DL567" s="148"/>
      <c r="DM567" s="148"/>
      <c r="DN567" s="148"/>
      <c r="DO567" s="148"/>
      <c r="DP567" s="148"/>
      <c r="DQ567" s="148"/>
      <c r="DR567" s="148"/>
      <c r="DS567" s="148"/>
      <c r="DT567" s="148"/>
      <c r="DU567" s="148"/>
      <c r="DV567" s="148"/>
      <c r="DW567" s="148"/>
      <c r="DX567" s="148"/>
      <c r="DY567" s="148"/>
      <c r="DZ567" s="148"/>
      <c r="EA567" s="148"/>
      <c r="EB567" s="148"/>
      <c r="EC567" s="148"/>
      <c r="ED567" s="148"/>
      <c r="EE567" s="148"/>
      <c r="EF567" s="148"/>
      <c r="EG567" s="148"/>
      <c r="EH567" s="148"/>
      <c r="EI567" s="148"/>
      <c r="EJ567" s="148"/>
      <c r="EK567" s="148"/>
      <c r="EL567" s="148"/>
      <c r="EM567" s="148"/>
      <c r="EN567" s="148"/>
      <c r="EO567" s="148"/>
      <c r="EP567" s="148"/>
      <c r="EQ567" s="148"/>
      <c r="ER567" s="148"/>
      <c r="ES567" s="148"/>
      <c r="ET567" s="148"/>
      <c r="EU567" s="148"/>
      <c r="EV567" s="148"/>
      <c r="EW567" s="148"/>
      <c r="EX567" s="148"/>
      <c r="EY567" s="148"/>
      <c r="EZ567" s="148"/>
      <c r="FA567" s="148"/>
      <c r="FB567" s="148"/>
      <c r="FC567" s="148"/>
      <c r="FD567" s="148"/>
      <c r="FE567" s="148"/>
      <c r="FF567" s="148"/>
      <c r="FG567" s="148"/>
      <c r="FH567" s="148"/>
      <c r="FI567" s="148"/>
      <c r="FJ567" s="148"/>
      <c r="FK567" s="148"/>
      <c r="FL567" s="148"/>
      <c r="FM567" s="148"/>
      <c r="FN567" s="148"/>
      <c r="FO567" s="148"/>
      <c r="FP567" s="148"/>
      <c r="FQ567" s="148"/>
      <c r="FR567" s="148"/>
      <c r="FS567" s="148"/>
      <c r="FT567" s="148"/>
      <c r="FU567" s="148"/>
      <c r="FV567" s="148"/>
      <c r="FW567" s="148"/>
      <c r="FX567" s="148"/>
      <c r="FY567" s="148"/>
      <c r="FZ567" s="148"/>
      <c r="GA567" s="148"/>
      <c r="GB567" s="148"/>
      <c r="GC567" s="148"/>
      <c r="GD567" s="148"/>
      <c r="GE567" s="148"/>
      <c r="GF567" s="148"/>
      <c r="GG567" s="148"/>
      <c r="GH567" s="148"/>
      <c r="GI567" s="148"/>
      <c r="GJ567" s="148"/>
      <c r="GK567" s="148"/>
      <c r="GL567" s="148"/>
      <c r="GM567" s="148"/>
      <c r="GN567" s="148"/>
      <c r="GO567" s="148"/>
      <c r="GP567" s="96"/>
    </row>
    <row r="568" spans="1:198" ht="11.25" hidden="1" customHeight="1">
      <c r="A568" s="480"/>
      <c r="B568" s="350"/>
      <c r="C568" s="379"/>
      <c r="D568" s="379"/>
      <c r="E568" s="396"/>
      <c r="F568" s="389"/>
      <c r="G568" s="406"/>
      <c r="H568" s="90"/>
      <c r="I568" s="64" t="s">
        <v>26</v>
      </c>
      <c r="J568" s="65">
        <f>SUM(J564:J567)</f>
        <v>20000</v>
      </c>
      <c r="K568" s="65">
        <f t="shared" ref="K568:P568" si="177">SUM(K564:K567)</f>
        <v>14000</v>
      </c>
      <c r="L568" s="65">
        <f t="shared" si="177"/>
        <v>0</v>
      </c>
      <c r="M568" s="65">
        <f t="shared" si="177"/>
        <v>0</v>
      </c>
      <c r="N568" s="65">
        <f t="shared" si="177"/>
        <v>0</v>
      </c>
      <c r="O568" s="65">
        <f t="shared" si="177"/>
        <v>0</v>
      </c>
      <c r="P568" s="65">
        <f t="shared" si="177"/>
        <v>0</v>
      </c>
      <c r="Q568" s="65"/>
      <c r="R568" s="65"/>
      <c r="S568" s="65"/>
      <c r="T568" s="65"/>
      <c r="U568" s="65"/>
      <c r="V568" s="65"/>
      <c r="W568" s="65"/>
      <c r="X568" s="385"/>
      <c r="Y568" s="40"/>
      <c r="Z568" s="148"/>
      <c r="AA568" s="148"/>
      <c r="AB568" s="148"/>
      <c r="AC568" s="148"/>
      <c r="AD568" s="148"/>
      <c r="AE568" s="148"/>
      <c r="AF568" s="148"/>
      <c r="AG568" s="148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8"/>
      <c r="CA568" s="148"/>
      <c r="CB568" s="148"/>
      <c r="CC568" s="148"/>
      <c r="CD568" s="148"/>
      <c r="CE568" s="148"/>
      <c r="CF568" s="148"/>
      <c r="CG568" s="148"/>
      <c r="CH568" s="148"/>
      <c r="CI568" s="148"/>
      <c r="CJ568" s="148"/>
      <c r="CK568" s="148"/>
      <c r="CL568" s="148"/>
      <c r="CM568" s="148"/>
      <c r="CN568" s="148"/>
      <c r="CO568" s="148"/>
      <c r="CP568" s="148"/>
      <c r="CQ568" s="148"/>
      <c r="CR568" s="148"/>
      <c r="CS568" s="148"/>
      <c r="CT568" s="148"/>
      <c r="CU568" s="148"/>
      <c r="CV568" s="148"/>
      <c r="CW568" s="148"/>
      <c r="CX568" s="148"/>
      <c r="CY568" s="148"/>
      <c r="CZ568" s="148"/>
      <c r="DA568" s="148"/>
      <c r="DB568" s="148"/>
      <c r="DC568" s="148"/>
      <c r="DD568" s="148"/>
      <c r="DE568" s="148"/>
      <c r="DF568" s="148"/>
      <c r="DG568" s="148"/>
      <c r="DH568" s="148"/>
      <c r="DI568" s="148"/>
      <c r="DJ568" s="148"/>
      <c r="DK568" s="148"/>
      <c r="DL568" s="148"/>
      <c r="DM568" s="148"/>
      <c r="DN568" s="148"/>
      <c r="DO568" s="148"/>
      <c r="DP568" s="148"/>
      <c r="DQ568" s="148"/>
      <c r="DR568" s="148"/>
      <c r="DS568" s="148"/>
      <c r="DT568" s="148"/>
      <c r="DU568" s="148"/>
      <c r="DV568" s="148"/>
      <c r="DW568" s="148"/>
      <c r="DX568" s="148"/>
      <c r="DY568" s="148"/>
      <c r="DZ568" s="148"/>
      <c r="EA568" s="148"/>
      <c r="EB568" s="148"/>
      <c r="EC568" s="148"/>
      <c r="ED568" s="148"/>
      <c r="EE568" s="148"/>
      <c r="EF568" s="148"/>
      <c r="EG568" s="148"/>
      <c r="EH568" s="148"/>
      <c r="EI568" s="148"/>
      <c r="EJ568" s="148"/>
      <c r="EK568" s="148"/>
      <c r="EL568" s="148"/>
      <c r="EM568" s="148"/>
      <c r="EN568" s="148"/>
      <c r="EO568" s="148"/>
      <c r="EP568" s="148"/>
      <c r="EQ568" s="148"/>
      <c r="ER568" s="148"/>
      <c r="ES568" s="148"/>
      <c r="ET568" s="148"/>
      <c r="EU568" s="148"/>
      <c r="EV568" s="148"/>
      <c r="EW568" s="148"/>
      <c r="EX568" s="148"/>
      <c r="EY568" s="148"/>
      <c r="EZ568" s="148"/>
      <c r="FA568" s="148"/>
      <c r="FB568" s="148"/>
      <c r="FC568" s="148"/>
      <c r="FD568" s="148"/>
      <c r="FE568" s="148"/>
      <c r="FF568" s="148"/>
      <c r="FG568" s="148"/>
      <c r="FH568" s="148"/>
      <c r="FI568" s="148"/>
      <c r="FJ568" s="148"/>
      <c r="FK568" s="148"/>
      <c r="FL568" s="148"/>
      <c r="FM568" s="148"/>
      <c r="FN568" s="148"/>
      <c r="FO568" s="148"/>
      <c r="FP568" s="148"/>
      <c r="FQ568" s="148"/>
      <c r="FR568" s="148"/>
      <c r="FS568" s="148"/>
      <c r="FT568" s="148"/>
      <c r="FU568" s="148"/>
      <c r="FV568" s="148"/>
      <c r="FW568" s="148"/>
      <c r="FX568" s="148"/>
      <c r="FY568" s="148"/>
      <c r="FZ568" s="148"/>
      <c r="GA568" s="148"/>
      <c r="GB568" s="148"/>
      <c r="GC568" s="148"/>
      <c r="GD568" s="148"/>
      <c r="GE568" s="148"/>
      <c r="GF568" s="148"/>
      <c r="GG568" s="148"/>
      <c r="GH568" s="148"/>
      <c r="GI568" s="148"/>
      <c r="GJ568" s="148"/>
      <c r="GK568" s="148"/>
      <c r="GL568" s="148"/>
      <c r="GM568" s="148"/>
      <c r="GN568" s="148"/>
      <c r="GO568" s="148"/>
      <c r="GP568" s="96"/>
    </row>
    <row r="569" spans="1:198" ht="11.25" customHeight="1">
      <c r="A569" s="349">
        <v>41</v>
      </c>
      <c r="B569" s="397" t="s">
        <v>98</v>
      </c>
      <c r="C569" s="379">
        <v>2018</v>
      </c>
      <c r="D569" s="585">
        <v>2026</v>
      </c>
      <c r="E569" s="353" t="s">
        <v>265</v>
      </c>
      <c r="F569" s="389">
        <f>227300+X569</f>
        <v>377300</v>
      </c>
      <c r="G569" s="406">
        <v>63003</v>
      </c>
      <c r="H569" s="90">
        <v>6050</v>
      </c>
      <c r="I569" s="211" t="s">
        <v>28</v>
      </c>
      <c r="J569" s="84">
        <v>57810</v>
      </c>
      <c r="K569" s="62"/>
      <c r="L569" s="62"/>
      <c r="M569" s="84">
        <v>0</v>
      </c>
      <c r="N569" s="84"/>
      <c r="O569" s="84">
        <v>150000</v>
      </c>
      <c r="P569" s="244"/>
      <c r="Q569" s="84"/>
      <c r="R569" s="84"/>
      <c r="S569" s="84"/>
      <c r="T569" s="84"/>
      <c r="U569" s="84"/>
      <c r="V569" s="84"/>
      <c r="W569" s="84"/>
      <c r="X569" s="385">
        <f>SUM(K573:W573)</f>
        <v>150000</v>
      </c>
      <c r="Y569" s="40"/>
      <c r="Z569" s="148"/>
      <c r="AA569" s="148"/>
      <c r="AB569" s="148"/>
      <c r="AC569" s="148"/>
      <c r="AD569" s="148"/>
      <c r="AE569" s="148"/>
      <c r="AF569" s="148"/>
      <c r="AG569" s="148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8"/>
      <c r="CA569" s="148"/>
      <c r="CB569" s="148"/>
      <c r="CC569" s="148"/>
      <c r="CD569" s="148"/>
      <c r="CE569" s="148"/>
      <c r="CF569" s="148"/>
      <c r="CG569" s="148"/>
      <c r="CH569" s="148"/>
      <c r="CI569" s="148"/>
      <c r="CJ569" s="148"/>
      <c r="CK569" s="148"/>
      <c r="CL569" s="148"/>
      <c r="CM569" s="148"/>
      <c r="CN569" s="148"/>
      <c r="CO569" s="148"/>
      <c r="CP569" s="148"/>
      <c r="CQ569" s="148"/>
      <c r="CR569" s="148"/>
      <c r="CS569" s="148"/>
      <c r="CT569" s="148"/>
      <c r="CU569" s="148"/>
      <c r="CV569" s="148"/>
      <c r="CW569" s="148"/>
      <c r="CX569" s="148"/>
      <c r="CY569" s="148"/>
      <c r="CZ569" s="148"/>
      <c r="DA569" s="148"/>
      <c r="DB569" s="148"/>
      <c r="DC569" s="148"/>
      <c r="DD569" s="148"/>
      <c r="DE569" s="148"/>
      <c r="DF569" s="148"/>
      <c r="DG569" s="148"/>
      <c r="DH569" s="148"/>
      <c r="DI569" s="148"/>
      <c r="DJ569" s="148"/>
      <c r="DK569" s="148"/>
      <c r="DL569" s="148"/>
      <c r="DM569" s="148"/>
      <c r="DN569" s="148"/>
      <c r="DO569" s="148"/>
      <c r="DP569" s="148"/>
      <c r="DQ569" s="148"/>
      <c r="DR569" s="148"/>
      <c r="DS569" s="148"/>
      <c r="DT569" s="148"/>
      <c r="DU569" s="148"/>
      <c r="DV569" s="148"/>
      <c r="DW569" s="148"/>
      <c r="DX569" s="148"/>
      <c r="DY569" s="148"/>
      <c r="DZ569" s="148"/>
      <c r="EA569" s="148"/>
      <c r="EB569" s="148"/>
      <c r="EC569" s="148"/>
      <c r="ED569" s="148"/>
      <c r="EE569" s="148"/>
      <c r="EF569" s="148"/>
      <c r="EG569" s="148"/>
      <c r="EH569" s="148"/>
      <c r="EI569" s="148"/>
      <c r="EJ569" s="148"/>
      <c r="EK569" s="148"/>
      <c r="EL569" s="148"/>
      <c r="EM569" s="148"/>
      <c r="EN569" s="148"/>
      <c r="EO569" s="148"/>
      <c r="EP569" s="148"/>
      <c r="EQ569" s="148"/>
      <c r="ER569" s="148"/>
      <c r="ES569" s="148"/>
      <c r="ET569" s="148"/>
      <c r="EU569" s="148"/>
      <c r="EV569" s="148"/>
      <c r="EW569" s="148"/>
      <c r="EX569" s="148"/>
      <c r="EY569" s="148"/>
      <c r="EZ569" s="148"/>
      <c r="FA569" s="148"/>
      <c r="FB569" s="148"/>
      <c r="FC569" s="148"/>
      <c r="FD569" s="148"/>
      <c r="FE569" s="148"/>
      <c r="FF569" s="148"/>
      <c r="FG569" s="148"/>
      <c r="FH569" s="148"/>
      <c r="FI569" s="148"/>
      <c r="FJ569" s="148"/>
      <c r="FK569" s="148"/>
      <c r="FL569" s="148"/>
      <c r="FM569" s="148"/>
      <c r="FN569" s="148"/>
      <c r="FO569" s="148"/>
      <c r="FP569" s="148"/>
      <c r="FQ569" s="148"/>
      <c r="FR569" s="148"/>
      <c r="FS569" s="148"/>
      <c r="FT569" s="148"/>
      <c r="FU569" s="148"/>
      <c r="FV569" s="148"/>
      <c r="FW569" s="148"/>
      <c r="FX569" s="148"/>
      <c r="FY569" s="148"/>
      <c r="FZ569" s="148"/>
      <c r="GA569" s="148"/>
      <c r="GB569" s="148"/>
      <c r="GC569" s="148"/>
      <c r="GD569" s="148"/>
      <c r="GE569" s="148"/>
      <c r="GF569" s="148"/>
      <c r="GG569" s="148"/>
      <c r="GH569" s="148"/>
      <c r="GI569" s="148"/>
      <c r="GJ569" s="148"/>
      <c r="GK569" s="148"/>
      <c r="GL569" s="148"/>
      <c r="GM569" s="148"/>
      <c r="GN569" s="148"/>
      <c r="GO569" s="148"/>
      <c r="GP569" s="96"/>
    </row>
    <row r="570" spans="1:198" ht="11.25" customHeight="1">
      <c r="A570" s="349"/>
      <c r="B570" s="397"/>
      <c r="C570" s="379"/>
      <c r="D570" s="585"/>
      <c r="E570" s="353"/>
      <c r="F570" s="389"/>
      <c r="G570" s="406"/>
      <c r="H570" s="90"/>
      <c r="I570" s="211" t="s">
        <v>28</v>
      </c>
      <c r="J570" s="62"/>
      <c r="K570" s="62"/>
      <c r="L570" s="62"/>
      <c r="M570" s="84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385"/>
      <c r="Y570" s="40"/>
      <c r="Z570" s="148"/>
      <c r="AA570" s="148"/>
      <c r="AB570" s="148"/>
      <c r="AC570" s="148"/>
      <c r="AD570" s="148"/>
      <c r="AE570" s="148"/>
      <c r="AF570" s="148"/>
      <c r="AG570" s="148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8"/>
      <c r="CA570" s="148"/>
      <c r="CB570" s="148"/>
      <c r="CC570" s="148"/>
      <c r="CD570" s="148"/>
      <c r="CE570" s="148"/>
      <c r="CF570" s="148"/>
      <c r="CG570" s="148"/>
      <c r="CH570" s="148"/>
      <c r="CI570" s="148"/>
      <c r="CJ570" s="148"/>
      <c r="CK570" s="148"/>
      <c r="CL570" s="148"/>
      <c r="CM570" s="148"/>
      <c r="CN570" s="148"/>
      <c r="CO570" s="148"/>
      <c r="CP570" s="148"/>
      <c r="CQ570" s="148"/>
      <c r="CR570" s="148"/>
      <c r="CS570" s="148"/>
      <c r="CT570" s="148"/>
      <c r="CU570" s="148"/>
      <c r="CV570" s="148"/>
      <c r="CW570" s="148"/>
      <c r="CX570" s="148"/>
      <c r="CY570" s="148"/>
      <c r="CZ570" s="148"/>
      <c r="DA570" s="148"/>
      <c r="DB570" s="148"/>
      <c r="DC570" s="148"/>
      <c r="DD570" s="148"/>
      <c r="DE570" s="148"/>
      <c r="DF570" s="148"/>
      <c r="DG570" s="148"/>
      <c r="DH570" s="148"/>
      <c r="DI570" s="148"/>
      <c r="DJ570" s="148"/>
      <c r="DK570" s="148"/>
      <c r="DL570" s="148"/>
      <c r="DM570" s="148"/>
      <c r="DN570" s="148"/>
      <c r="DO570" s="148"/>
      <c r="DP570" s="148"/>
      <c r="DQ570" s="148"/>
      <c r="DR570" s="148"/>
      <c r="DS570" s="148"/>
      <c r="DT570" s="148"/>
      <c r="DU570" s="148"/>
      <c r="DV570" s="148"/>
      <c r="DW570" s="148"/>
      <c r="DX570" s="148"/>
      <c r="DY570" s="148"/>
      <c r="DZ570" s="148"/>
      <c r="EA570" s="148"/>
      <c r="EB570" s="148"/>
      <c r="EC570" s="148"/>
      <c r="ED570" s="148"/>
      <c r="EE570" s="148"/>
      <c r="EF570" s="148"/>
      <c r="EG570" s="148"/>
      <c r="EH570" s="148"/>
      <c r="EI570" s="148"/>
      <c r="EJ570" s="148"/>
      <c r="EK570" s="148"/>
      <c r="EL570" s="148"/>
      <c r="EM570" s="148"/>
      <c r="EN570" s="148"/>
      <c r="EO570" s="148"/>
      <c r="EP570" s="148"/>
      <c r="EQ570" s="148"/>
      <c r="ER570" s="148"/>
      <c r="ES570" s="148"/>
      <c r="ET570" s="148"/>
      <c r="EU570" s="148"/>
      <c r="EV570" s="148"/>
      <c r="EW570" s="148"/>
      <c r="EX570" s="148"/>
      <c r="EY570" s="148"/>
      <c r="EZ570" s="148"/>
      <c r="FA570" s="148"/>
      <c r="FB570" s="148"/>
      <c r="FC570" s="148"/>
      <c r="FD570" s="148"/>
      <c r="FE570" s="148"/>
      <c r="FF570" s="148"/>
      <c r="FG570" s="148"/>
      <c r="FH570" s="148"/>
      <c r="FI570" s="148"/>
      <c r="FJ570" s="148"/>
      <c r="FK570" s="148"/>
      <c r="FL570" s="148"/>
      <c r="FM570" s="148"/>
      <c r="FN570" s="148"/>
      <c r="FO570" s="148"/>
      <c r="FP570" s="148"/>
      <c r="FQ570" s="148"/>
      <c r="FR570" s="148"/>
      <c r="FS570" s="148"/>
      <c r="FT570" s="148"/>
      <c r="FU570" s="148"/>
      <c r="FV570" s="148"/>
      <c r="FW570" s="148"/>
      <c r="FX570" s="148"/>
      <c r="FY570" s="148"/>
      <c r="FZ570" s="148"/>
      <c r="GA570" s="148"/>
      <c r="GB570" s="148"/>
      <c r="GC570" s="148"/>
      <c r="GD570" s="148"/>
      <c r="GE570" s="148"/>
      <c r="GF570" s="148"/>
      <c r="GG570" s="148"/>
      <c r="GH570" s="148"/>
      <c r="GI570" s="148"/>
      <c r="GJ570" s="148"/>
      <c r="GK570" s="148"/>
      <c r="GL570" s="148"/>
      <c r="GM570" s="148"/>
      <c r="GN570" s="148"/>
      <c r="GO570" s="148"/>
      <c r="GP570" s="96"/>
    </row>
    <row r="571" spans="1:198" ht="11.25" customHeight="1">
      <c r="A571" s="349"/>
      <c r="B571" s="397"/>
      <c r="C571" s="379"/>
      <c r="D571" s="585"/>
      <c r="E571" s="353"/>
      <c r="F571" s="389"/>
      <c r="G571" s="406"/>
      <c r="H571" s="90"/>
      <c r="I571" s="60" t="s">
        <v>30</v>
      </c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385"/>
      <c r="Y571" s="40"/>
      <c r="Z571" s="148"/>
      <c r="AA571" s="148"/>
      <c r="AB571" s="148"/>
      <c r="AC571" s="148"/>
      <c r="AD571" s="148"/>
      <c r="AE571" s="148"/>
      <c r="AF571" s="148"/>
      <c r="AG571" s="148"/>
      <c r="AH571" s="148"/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  <c r="BI571" s="148"/>
      <c r="BJ571" s="148"/>
      <c r="BK571" s="148"/>
      <c r="BL571" s="148"/>
      <c r="BM571" s="148"/>
      <c r="BN571" s="148"/>
      <c r="BO571" s="148"/>
      <c r="BP571" s="148"/>
      <c r="BQ571" s="148"/>
      <c r="BR571" s="148"/>
      <c r="BS571" s="148"/>
      <c r="BT571" s="148"/>
      <c r="BU571" s="148"/>
      <c r="BV571" s="148"/>
      <c r="BW571" s="148"/>
      <c r="BX571" s="148"/>
      <c r="BY571" s="148"/>
      <c r="BZ571" s="148"/>
      <c r="CA571" s="148"/>
      <c r="CB571" s="148"/>
      <c r="CC571" s="148"/>
      <c r="CD571" s="148"/>
      <c r="CE571" s="148"/>
      <c r="CF571" s="148"/>
      <c r="CG571" s="148"/>
      <c r="CH571" s="148"/>
      <c r="CI571" s="148"/>
      <c r="CJ571" s="148"/>
      <c r="CK571" s="148"/>
      <c r="CL571" s="148"/>
      <c r="CM571" s="148"/>
      <c r="CN571" s="148"/>
      <c r="CO571" s="148"/>
      <c r="CP571" s="148"/>
      <c r="CQ571" s="148"/>
      <c r="CR571" s="148"/>
      <c r="CS571" s="148"/>
      <c r="CT571" s="148"/>
      <c r="CU571" s="148"/>
      <c r="CV571" s="148"/>
      <c r="CW571" s="148"/>
      <c r="CX571" s="148"/>
      <c r="CY571" s="148"/>
      <c r="CZ571" s="148"/>
      <c r="DA571" s="148"/>
      <c r="DB571" s="148"/>
      <c r="DC571" s="148"/>
      <c r="DD571" s="148"/>
      <c r="DE571" s="148"/>
      <c r="DF571" s="148"/>
      <c r="DG571" s="148"/>
      <c r="DH571" s="148"/>
      <c r="DI571" s="148"/>
      <c r="DJ571" s="148"/>
      <c r="DK571" s="148"/>
      <c r="DL571" s="148"/>
      <c r="DM571" s="148"/>
      <c r="DN571" s="148"/>
      <c r="DO571" s="148"/>
      <c r="DP571" s="148"/>
      <c r="DQ571" s="148"/>
      <c r="DR571" s="148"/>
      <c r="DS571" s="148"/>
      <c r="DT571" s="148"/>
      <c r="DU571" s="148"/>
      <c r="DV571" s="148"/>
      <c r="DW571" s="148"/>
      <c r="DX571" s="148"/>
      <c r="DY571" s="148"/>
      <c r="DZ571" s="148"/>
      <c r="EA571" s="148"/>
      <c r="EB571" s="148"/>
      <c r="EC571" s="148"/>
      <c r="ED571" s="148"/>
      <c r="EE571" s="148"/>
      <c r="EF571" s="148"/>
      <c r="EG571" s="148"/>
      <c r="EH571" s="148"/>
      <c r="EI571" s="148"/>
      <c r="EJ571" s="148"/>
      <c r="EK571" s="148"/>
      <c r="EL571" s="148"/>
      <c r="EM571" s="148"/>
      <c r="EN571" s="148"/>
      <c r="EO571" s="148"/>
      <c r="EP571" s="148"/>
      <c r="EQ571" s="148"/>
      <c r="ER571" s="148"/>
      <c r="ES571" s="148"/>
      <c r="ET571" s="148"/>
      <c r="EU571" s="148"/>
      <c r="EV571" s="148"/>
      <c r="EW571" s="148"/>
      <c r="EX571" s="148"/>
      <c r="EY571" s="148"/>
      <c r="EZ571" s="148"/>
      <c r="FA571" s="148"/>
      <c r="FB571" s="148"/>
      <c r="FC571" s="148"/>
      <c r="FD571" s="148"/>
      <c r="FE571" s="148"/>
      <c r="FF571" s="148"/>
      <c r="FG571" s="148"/>
      <c r="FH571" s="148"/>
      <c r="FI571" s="148"/>
      <c r="FJ571" s="148"/>
      <c r="FK571" s="148"/>
      <c r="FL571" s="148"/>
      <c r="FM571" s="148"/>
      <c r="FN571" s="148"/>
      <c r="FO571" s="148"/>
      <c r="FP571" s="148"/>
      <c r="FQ571" s="148"/>
      <c r="FR571" s="148"/>
      <c r="FS571" s="148"/>
      <c r="FT571" s="148"/>
      <c r="FU571" s="148"/>
      <c r="FV571" s="148"/>
      <c r="FW571" s="148"/>
      <c r="FX571" s="148"/>
      <c r="FY571" s="148"/>
      <c r="FZ571" s="148"/>
      <c r="GA571" s="148"/>
      <c r="GB571" s="148"/>
      <c r="GC571" s="148"/>
      <c r="GD571" s="148"/>
      <c r="GE571" s="148"/>
      <c r="GF571" s="148"/>
      <c r="GG571" s="148"/>
      <c r="GH571" s="148"/>
      <c r="GI571" s="148"/>
      <c r="GJ571" s="148"/>
      <c r="GK571" s="148"/>
      <c r="GL571" s="148"/>
      <c r="GM571" s="148"/>
      <c r="GN571" s="148"/>
      <c r="GO571" s="148"/>
      <c r="GP571" s="96"/>
    </row>
    <row r="572" spans="1:198" ht="11.25" customHeight="1">
      <c r="A572" s="349"/>
      <c r="B572" s="397"/>
      <c r="C572" s="379"/>
      <c r="D572" s="585"/>
      <c r="E572" s="353"/>
      <c r="F572" s="389"/>
      <c r="G572" s="406"/>
      <c r="H572" s="90"/>
      <c r="I572" s="60" t="s">
        <v>33</v>
      </c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385"/>
      <c r="Y572" s="40"/>
      <c r="Z572" s="148"/>
      <c r="AA572" s="148"/>
      <c r="AB572" s="148"/>
      <c r="AC572" s="148"/>
      <c r="AD572" s="148"/>
      <c r="AE572" s="148"/>
      <c r="AF572" s="148"/>
      <c r="AG572" s="148"/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  <c r="BI572" s="148"/>
      <c r="BJ572" s="148"/>
      <c r="BK572" s="148"/>
      <c r="BL572" s="148"/>
      <c r="BM572" s="148"/>
      <c r="BN572" s="148"/>
      <c r="BO572" s="148"/>
      <c r="BP572" s="148"/>
      <c r="BQ572" s="148"/>
      <c r="BR572" s="148"/>
      <c r="BS572" s="148"/>
      <c r="BT572" s="148"/>
      <c r="BU572" s="148"/>
      <c r="BV572" s="148"/>
      <c r="BW572" s="148"/>
      <c r="BX572" s="148"/>
      <c r="BY572" s="148"/>
      <c r="BZ572" s="148"/>
      <c r="CA572" s="148"/>
      <c r="CB572" s="148"/>
      <c r="CC572" s="148"/>
      <c r="CD572" s="148"/>
      <c r="CE572" s="148"/>
      <c r="CF572" s="148"/>
      <c r="CG572" s="148"/>
      <c r="CH572" s="148"/>
      <c r="CI572" s="148"/>
      <c r="CJ572" s="148"/>
      <c r="CK572" s="148"/>
      <c r="CL572" s="148"/>
      <c r="CM572" s="148"/>
      <c r="CN572" s="148"/>
      <c r="CO572" s="148"/>
      <c r="CP572" s="148"/>
      <c r="CQ572" s="148"/>
      <c r="CR572" s="148"/>
      <c r="CS572" s="148"/>
      <c r="CT572" s="148"/>
      <c r="CU572" s="148"/>
      <c r="CV572" s="148"/>
      <c r="CW572" s="148"/>
      <c r="CX572" s="148"/>
      <c r="CY572" s="148"/>
      <c r="CZ572" s="148"/>
      <c r="DA572" s="148"/>
      <c r="DB572" s="148"/>
      <c r="DC572" s="148"/>
      <c r="DD572" s="148"/>
      <c r="DE572" s="148"/>
      <c r="DF572" s="148"/>
      <c r="DG572" s="148"/>
      <c r="DH572" s="148"/>
      <c r="DI572" s="148"/>
      <c r="DJ572" s="148"/>
      <c r="DK572" s="148"/>
      <c r="DL572" s="148"/>
      <c r="DM572" s="148"/>
      <c r="DN572" s="148"/>
      <c r="DO572" s="148"/>
      <c r="DP572" s="148"/>
      <c r="DQ572" s="148"/>
      <c r="DR572" s="148"/>
      <c r="DS572" s="148"/>
      <c r="DT572" s="148"/>
      <c r="DU572" s="148"/>
      <c r="DV572" s="148"/>
      <c r="DW572" s="148"/>
      <c r="DX572" s="148"/>
      <c r="DY572" s="148"/>
      <c r="DZ572" s="148"/>
      <c r="EA572" s="148"/>
      <c r="EB572" s="148"/>
      <c r="EC572" s="148"/>
      <c r="ED572" s="148"/>
      <c r="EE572" s="148"/>
      <c r="EF572" s="148"/>
      <c r="EG572" s="148"/>
      <c r="EH572" s="148"/>
      <c r="EI572" s="148"/>
      <c r="EJ572" s="148"/>
      <c r="EK572" s="148"/>
      <c r="EL572" s="148"/>
      <c r="EM572" s="148"/>
      <c r="EN572" s="148"/>
      <c r="EO572" s="148"/>
      <c r="EP572" s="148"/>
      <c r="EQ572" s="148"/>
      <c r="ER572" s="148"/>
      <c r="ES572" s="148"/>
      <c r="ET572" s="148"/>
      <c r="EU572" s="148"/>
      <c r="EV572" s="148"/>
      <c r="EW572" s="148"/>
      <c r="EX572" s="148"/>
      <c r="EY572" s="148"/>
      <c r="EZ572" s="148"/>
      <c r="FA572" s="148"/>
      <c r="FB572" s="148"/>
      <c r="FC572" s="148"/>
      <c r="FD572" s="148"/>
      <c r="FE572" s="148"/>
      <c r="FF572" s="148"/>
      <c r="FG572" s="148"/>
      <c r="FH572" s="148"/>
      <c r="FI572" s="148"/>
      <c r="FJ572" s="148"/>
      <c r="FK572" s="148"/>
      <c r="FL572" s="148"/>
      <c r="FM572" s="148"/>
      <c r="FN572" s="148"/>
      <c r="FO572" s="148"/>
      <c r="FP572" s="148"/>
      <c r="FQ572" s="148"/>
      <c r="FR572" s="148"/>
      <c r="FS572" s="148"/>
      <c r="FT572" s="148"/>
      <c r="FU572" s="148"/>
      <c r="FV572" s="148"/>
      <c r="FW572" s="148"/>
      <c r="FX572" s="148"/>
      <c r="FY572" s="148"/>
      <c r="FZ572" s="148"/>
      <c r="GA572" s="148"/>
      <c r="GB572" s="148"/>
      <c r="GC572" s="148"/>
      <c r="GD572" s="148"/>
      <c r="GE572" s="148"/>
      <c r="GF572" s="148"/>
      <c r="GG572" s="148"/>
      <c r="GH572" s="148"/>
      <c r="GI572" s="148"/>
      <c r="GJ572" s="148"/>
      <c r="GK572" s="148"/>
      <c r="GL572" s="148"/>
      <c r="GM572" s="148"/>
      <c r="GN572" s="148"/>
      <c r="GO572" s="148"/>
      <c r="GP572" s="96"/>
    </row>
    <row r="573" spans="1:198" ht="9" customHeight="1">
      <c r="A573" s="349"/>
      <c r="B573" s="397"/>
      <c r="C573" s="379"/>
      <c r="D573" s="585"/>
      <c r="E573" s="353"/>
      <c r="F573" s="389"/>
      <c r="G573" s="406"/>
      <c r="H573" s="90"/>
      <c r="I573" s="64" t="s">
        <v>26</v>
      </c>
      <c r="J573" s="65">
        <f>SUM(J569:J572)</f>
        <v>57810</v>
      </c>
      <c r="K573" s="65">
        <f t="shared" ref="K573:N573" si="178">SUM(K569:K572)</f>
        <v>0</v>
      </c>
      <c r="L573" s="65">
        <f t="shared" si="178"/>
        <v>0</v>
      </c>
      <c r="M573" s="65">
        <f t="shared" si="178"/>
        <v>0</v>
      </c>
      <c r="N573" s="65">
        <f t="shared" si="178"/>
        <v>0</v>
      </c>
      <c r="O573" s="65">
        <f>SUM(O569:O572)</f>
        <v>150000</v>
      </c>
      <c r="P573" s="65">
        <f>SUM(P569:P572)</f>
        <v>0</v>
      </c>
      <c r="Q573" s="65"/>
      <c r="R573" s="65"/>
      <c r="S573" s="65"/>
      <c r="T573" s="65"/>
      <c r="U573" s="65"/>
      <c r="V573" s="65"/>
      <c r="W573" s="65"/>
      <c r="X573" s="385"/>
      <c r="Y573" s="40"/>
      <c r="Z573" s="148"/>
      <c r="AA573" s="148"/>
      <c r="AB573" s="148"/>
      <c r="AC573" s="148"/>
      <c r="AD573" s="148"/>
      <c r="AE573" s="148"/>
      <c r="AF573" s="148"/>
      <c r="AG573" s="148"/>
      <c r="AH573" s="148"/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  <c r="BI573" s="148"/>
      <c r="BJ573" s="148"/>
      <c r="BK573" s="148"/>
      <c r="BL573" s="148"/>
      <c r="BM573" s="148"/>
      <c r="BN573" s="148"/>
      <c r="BO573" s="148"/>
      <c r="BP573" s="148"/>
      <c r="BQ573" s="148"/>
      <c r="BR573" s="148"/>
      <c r="BS573" s="148"/>
      <c r="BT573" s="148"/>
      <c r="BU573" s="148"/>
      <c r="BV573" s="148"/>
      <c r="BW573" s="148"/>
      <c r="BX573" s="148"/>
      <c r="BY573" s="148"/>
      <c r="BZ573" s="148"/>
      <c r="CA573" s="148"/>
      <c r="CB573" s="148"/>
      <c r="CC573" s="148"/>
      <c r="CD573" s="148"/>
      <c r="CE573" s="148"/>
      <c r="CF573" s="148"/>
      <c r="CG573" s="148"/>
      <c r="CH573" s="148"/>
      <c r="CI573" s="148"/>
      <c r="CJ573" s="148"/>
      <c r="CK573" s="148"/>
      <c r="CL573" s="148"/>
      <c r="CM573" s="148"/>
      <c r="CN573" s="148"/>
      <c r="CO573" s="148"/>
      <c r="CP573" s="148"/>
      <c r="CQ573" s="148"/>
      <c r="CR573" s="148"/>
      <c r="CS573" s="148"/>
      <c r="CT573" s="148"/>
      <c r="CU573" s="148"/>
      <c r="CV573" s="148"/>
      <c r="CW573" s="148"/>
      <c r="CX573" s="148"/>
      <c r="CY573" s="148"/>
      <c r="CZ573" s="148"/>
      <c r="DA573" s="148"/>
      <c r="DB573" s="148"/>
      <c r="DC573" s="148"/>
      <c r="DD573" s="148"/>
      <c r="DE573" s="148"/>
      <c r="DF573" s="148"/>
      <c r="DG573" s="148"/>
      <c r="DH573" s="148"/>
      <c r="DI573" s="148"/>
      <c r="DJ573" s="148"/>
      <c r="DK573" s="148"/>
      <c r="DL573" s="148"/>
      <c r="DM573" s="148"/>
      <c r="DN573" s="148"/>
      <c r="DO573" s="148"/>
      <c r="DP573" s="148"/>
      <c r="DQ573" s="148"/>
      <c r="DR573" s="148"/>
      <c r="DS573" s="148"/>
      <c r="DT573" s="148"/>
      <c r="DU573" s="148"/>
      <c r="DV573" s="148"/>
      <c r="DW573" s="148"/>
      <c r="DX573" s="148"/>
      <c r="DY573" s="148"/>
      <c r="DZ573" s="148"/>
      <c r="EA573" s="148"/>
      <c r="EB573" s="148"/>
      <c r="EC573" s="148"/>
      <c r="ED573" s="148"/>
      <c r="EE573" s="148"/>
      <c r="EF573" s="148"/>
      <c r="EG573" s="148"/>
      <c r="EH573" s="148"/>
      <c r="EI573" s="148"/>
      <c r="EJ573" s="148"/>
      <c r="EK573" s="148"/>
      <c r="EL573" s="148"/>
      <c r="EM573" s="148"/>
      <c r="EN573" s="148"/>
      <c r="EO573" s="148"/>
      <c r="EP573" s="148"/>
      <c r="EQ573" s="148"/>
      <c r="ER573" s="148"/>
      <c r="ES573" s="148"/>
      <c r="ET573" s="148"/>
      <c r="EU573" s="148"/>
      <c r="EV573" s="148"/>
      <c r="EW573" s="148"/>
      <c r="EX573" s="148"/>
      <c r="EY573" s="148"/>
      <c r="EZ573" s="148"/>
      <c r="FA573" s="148"/>
      <c r="FB573" s="148"/>
      <c r="FC573" s="148"/>
      <c r="FD573" s="148"/>
      <c r="FE573" s="148"/>
      <c r="FF573" s="148"/>
      <c r="FG573" s="148"/>
      <c r="FH573" s="148"/>
      <c r="FI573" s="148"/>
      <c r="FJ573" s="148"/>
      <c r="FK573" s="148"/>
      <c r="FL573" s="148"/>
      <c r="FM573" s="148"/>
      <c r="FN573" s="148"/>
      <c r="FO573" s="148"/>
      <c r="FP573" s="148"/>
      <c r="FQ573" s="148"/>
      <c r="FR573" s="148"/>
      <c r="FS573" s="148"/>
      <c r="FT573" s="148"/>
      <c r="FU573" s="148"/>
      <c r="FV573" s="148"/>
      <c r="FW573" s="148"/>
      <c r="FX573" s="148"/>
      <c r="FY573" s="148"/>
      <c r="FZ573" s="148"/>
      <c r="GA573" s="148"/>
      <c r="GB573" s="148"/>
      <c r="GC573" s="148"/>
      <c r="GD573" s="148"/>
      <c r="GE573" s="148"/>
      <c r="GF573" s="148"/>
      <c r="GG573" s="148"/>
      <c r="GH573" s="148"/>
      <c r="GI573" s="148"/>
      <c r="GJ573" s="148"/>
      <c r="GK573" s="148"/>
      <c r="GL573" s="148"/>
      <c r="GM573" s="148"/>
      <c r="GN573" s="148"/>
      <c r="GO573" s="148"/>
      <c r="GP573" s="96"/>
    </row>
    <row r="574" spans="1:198" ht="14.25" customHeight="1">
      <c r="A574" s="349">
        <v>42</v>
      </c>
      <c r="B574" s="397" t="s">
        <v>96</v>
      </c>
      <c r="C574" s="433">
        <v>2017</v>
      </c>
      <c r="D574" s="433">
        <v>2033</v>
      </c>
      <c r="E574" s="353" t="s">
        <v>265</v>
      </c>
      <c r="F574" s="391">
        <f>9237968+X574+2063150.72</f>
        <v>14203392.720000001</v>
      </c>
      <c r="G574" s="416">
        <v>70005</v>
      </c>
      <c r="H574" s="86">
        <v>6060</v>
      </c>
      <c r="I574" s="58" t="s">
        <v>28</v>
      </c>
      <c r="J574" s="87">
        <v>792379</v>
      </c>
      <c r="K574" s="87">
        <v>1440880</v>
      </c>
      <c r="L574" s="87"/>
      <c r="M574" s="331"/>
      <c r="N574" s="87">
        <v>818510</v>
      </c>
      <c r="O574" s="87">
        <v>831695</v>
      </c>
      <c r="P574" s="84">
        <v>649791</v>
      </c>
      <c r="Q574" s="84">
        <v>102278</v>
      </c>
      <c r="R574" s="84">
        <v>100000</v>
      </c>
      <c r="S574" s="84">
        <v>100000</v>
      </c>
      <c r="T574" s="84">
        <v>100000</v>
      </c>
      <c r="U574" s="84">
        <v>100000</v>
      </c>
      <c r="V574" s="84">
        <v>100000</v>
      </c>
      <c r="W574" s="62"/>
      <c r="X574" s="391">
        <f>SUM(L578:W578)</f>
        <v>2902274</v>
      </c>
      <c r="Y574" s="40"/>
      <c r="Z574" s="96"/>
      <c r="AA574" s="96"/>
      <c r="AB574" s="96"/>
      <c r="AC574" s="96"/>
      <c r="AD574" s="96"/>
      <c r="AE574" s="96"/>
      <c r="AF574" s="96"/>
      <c r="AG574" s="96"/>
      <c r="AH574" s="96"/>
      <c r="AI574" s="96"/>
      <c r="AJ574" s="96"/>
      <c r="AK574" s="96"/>
      <c r="AL574" s="96"/>
      <c r="AM574" s="96"/>
      <c r="AN574" s="96"/>
      <c r="AO574" s="96"/>
      <c r="AP574" s="96"/>
      <c r="AQ574" s="96"/>
      <c r="AR574" s="96"/>
      <c r="AS574" s="96"/>
      <c r="AT574" s="96"/>
      <c r="AU574" s="96"/>
      <c r="AV574" s="96"/>
      <c r="AW574" s="96"/>
      <c r="AX574" s="96"/>
      <c r="AY574" s="96"/>
      <c r="AZ574" s="96"/>
      <c r="BA574" s="96"/>
      <c r="BB574" s="96"/>
      <c r="BC574" s="96"/>
      <c r="BD574" s="96"/>
      <c r="BE574" s="96"/>
      <c r="BF574" s="96"/>
      <c r="BG574" s="96"/>
      <c r="BH574" s="96"/>
      <c r="BI574" s="96"/>
      <c r="BJ574" s="96"/>
      <c r="BK574" s="96"/>
      <c r="BL574" s="96"/>
      <c r="BM574" s="96"/>
      <c r="BN574" s="96"/>
      <c r="BO574" s="96"/>
      <c r="BP574" s="96"/>
      <c r="BQ574" s="96"/>
      <c r="BR574" s="96"/>
      <c r="BS574" s="96"/>
      <c r="BT574" s="96"/>
      <c r="BU574" s="96"/>
      <c r="BV574" s="96"/>
      <c r="BW574" s="96"/>
      <c r="BX574" s="96"/>
      <c r="BY574" s="96"/>
      <c r="BZ574" s="96"/>
      <c r="CA574" s="96"/>
      <c r="CB574" s="96"/>
      <c r="CC574" s="96"/>
      <c r="CD574" s="96"/>
      <c r="CE574" s="96"/>
      <c r="CF574" s="96"/>
      <c r="CG574" s="96"/>
      <c r="CH574" s="96"/>
      <c r="CI574" s="96"/>
      <c r="CJ574" s="96"/>
      <c r="CK574" s="96"/>
      <c r="CL574" s="96"/>
      <c r="CM574" s="96"/>
      <c r="CN574" s="96"/>
      <c r="CO574" s="96"/>
      <c r="CP574" s="96"/>
      <c r="CQ574" s="96"/>
      <c r="CR574" s="96"/>
      <c r="CS574" s="96"/>
      <c r="CT574" s="96"/>
      <c r="CU574" s="96"/>
      <c r="CV574" s="96"/>
      <c r="CW574" s="96"/>
      <c r="CX574" s="96"/>
      <c r="CY574" s="96"/>
      <c r="CZ574" s="96"/>
      <c r="DA574" s="96"/>
      <c r="DB574" s="96"/>
      <c r="DC574" s="96"/>
      <c r="DD574" s="96"/>
      <c r="DE574" s="96"/>
      <c r="DF574" s="96"/>
      <c r="DG574" s="96"/>
      <c r="DH574" s="96"/>
      <c r="DI574" s="96"/>
      <c r="DJ574" s="96"/>
      <c r="DK574" s="96"/>
      <c r="DL574" s="96"/>
      <c r="DM574" s="96"/>
      <c r="DN574" s="96"/>
      <c r="DO574" s="96"/>
      <c r="DP574" s="96"/>
      <c r="DQ574" s="96"/>
      <c r="DR574" s="96"/>
      <c r="DS574" s="96"/>
      <c r="DT574" s="96"/>
      <c r="DU574" s="96"/>
      <c r="DV574" s="96"/>
      <c r="DW574" s="96"/>
      <c r="DX574" s="96"/>
      <c r="DY574" s="96"/>
      <c r="DZ574" s="96"/>
      <c r="EA574" s="96"/>
      <c r="EB574" s="96"/>
      <c r="EC574" s="96"/>
      <c r="ED574" s="96"/>
      <c r="EE574" s="96"/>
      <c r="EF574" s="96"/>
      <c r="EG574" s="96"/>
      <c r="EH574" s="96"/>
      <c r="EI574" s="96"/>
      <c r="EJ574" s="96"/>
      <c r="EK574" s="96"/>
      <c r="EL574" s="96"/>
      <c r="EM574" s="96"/>
      <c r="EN574" s="96"/>
      <c r="EO574" s="96"/>
      <c r="EP574" s="96"/>
      <c r="EQ574" s="96"/>
      <c r="ER574" s="96"/>
      <c r="ES574" s="96"/>
      <c r="ET574" s="96"/>
      <c r="EU574" s="96"/>
      <c r="EV574" s="96"/>
      <c r="EW574" s="96"/>
      <c r="EX574" s="96"/>
      <c r="EY574" s="96"/>
      <c r="EZ574" s="96"/>
      <c r="FA574" s="96"/>
      <c r="FB574" s="96"/>
      <c r="FC574" s="96"/>
      <c r="FD574" s="96"/>
      <c r="FE574" s="96"/>
      <c r="FF574" s="96"/>
      <c r="FG574" s="96"/>
      <c r="FH574" s="96"/>
      <c r="FI574" s="96"/>
      <c r="FJ574" s="96"/>
      <c r="FK574" s="96"/>
      <c r="FL574" s="96"/>
      <c r="FM574" s="96"/>
      <c r="FN574" s="96"/>
      <c r="FO574" s="96"/>
      <c r="FP574" s="96"/>
      <c r="FQ574" s="96"/>
      <c r="FR574" s="96"/>
      <c r="FS574" s="96"/>
      <c r="FT574" s="96"/>
      <c r="FU574" s="96"/>
      <c r="FV574" s="96"/>
      <c r="FW574" s="96"/>
      <c r="FX574" s="96"/>
      <c r="FY574" s="96"/>
      <c r="FZ574" s="96"/>
      <c r="GA574" s="96"/>
      <c r="GB574" s="96"/>
      <c r="GC574" s="96"/>
      <c r="GD574" s="96"/>
      <c r="GE574" s="96"/>
      <c r="GF574" s="96"/>
      <c r="GG574" s="96"/>
      <c r="GH574" s="96"/>
      <c r="GI574" s="96"/>
      <c r="GJ574" s="96"/>
      <c r="GK574" s="96"/>
      <c r="GL574" s="96"/>
      <c r="GM574" s="96"/>
      <c r="GN574" s="96"/>
      <c r="GO574" s="96"/>
      <c r="GP574" s="96"/>
    </row>
    <row r="575" spans="1:198" ht="14.25" customHeight="1">
      <c r="A575" s="349"/>
      <c r="B575" s="397"/>
      <c r="C575" s="433"/>
      <c r="D575" s="433"/>
      <c r="E575" s="353"/>
      <c r="F575" s="391"/>
      <c r="G575" s="416"/>
      <c r="H575" s="86"/>
      <c r="I575" s="58" t="s">
        <v>31</v>
      </c>
      <c r="J575" s="71"/>
      <c r="K575" s="71"/>
      <c r="L575" s="71"/>
      <c r="M575" s="307"/>
      <c r="N575" s="71"/>
      <c r="O575" s="71"/>
      <c r="P575" s="62"/>
      <c r="Q575" s="62"/>
      <c r="R575" s="62"/>
      <c r="S575" s="62"/>
      <c r="T575" s="62"/>
      <c r="U575" s="62"/>
      <c r="V575" s="62"/>
      <c r="W575" s="62"/>
      <c r="X575" s="391"/>
      <c r="Y575" s="40"/>
      <c r="Z575" s="96"/>
      <c r="AA575" s="96"/>
      <c r="AB575" s="96"/>
      <c r="AC575" s="96"/>
      <c r="AD575" s="96"/>
      <c r="AE575" s="96"/>
      <c r="AF575" s="96"/>
      <c r="AG575" s="96"/>
      <c r="AH575" s="96"/>
      <c r="AI575" s="96"/>
      <c r="AJ575" s="96"/>
      <c r="AK575" s="96"/>
      <c r="AL575" s="96"/>
      <c r="AM575" s="96"/>
      <c r="AN575" s="96"/>
      <c r="AO575" s="96"/>
      <c r="AP575" s="96"/>
      <c r="AQ575" s="96"/>
      <c r="AR575" s="96"/>
      <c r="AS575" s="96"/>
      <c r="AT575" s="96"/>
      <c r="AU575" s="96"/>
      <c r="AV575" s="96"/>
      <c r="AW575" s="96"/>
      <c r="AX575" s="96"/>
      <c r="AY575" s="96"/>
      <c r="AZ575" s="96"/>
      <c r="BA575" s="96"/>
      <c r="BB575" s="96"/>
      <c r="BC575" s="96"/>
      <c r="BD575" s="96"/>
      <c r="BE575" s="96"/>
      <c r="BF575" s="96"/>
      <c r="BG575" s="96"/>
      <c r="BH575" s="96"/>
      <c r="BI575" s="96"/>
      <c r="BJ575" s="96"/>
      <c r="BK575" s="96"/>
      <c r="BL575" s="96"/>
      <c r="BM575" s="96"/>
      <c r="BN575" s="96"/>
      <c r="BO575" s="96"/>
      <c r="BP575" s="96"/>
      <c r="BQ575" s="96"/>
      <c r="BR575" s="96"/>
      <c r="BS575" s="96"/>
      <c r="BT575" s="96"/>
      <c r="BU575" s="96"/>
      <c r="BV575" s="96"/>
      <c r="BW575" s="96"/>
      <c r="BX575" s="96"/>
      <c r="BY575" s="96"/>
      <c r="BZ575" s="96"/>
      <c r="CA575" s="96"/>
      <c r="CB575" s="96"/>
      <c r="CC575" s="96"/>
      <c r="CD575" s="96"/>
      <c r="CE575" s="96"/>
      <c r="CF575" s="96"/>
      <c r="CG575" s="96"/>
      <c r="CH575" s="96"/>
      <c r="CI575" s="96"/>
      <c r="CJ575" s="96"/>
      <c r="CK575" s="96"/>
      <c r="CL575" s="96"/>
      <c r="CM575" s="96"/>
      <c r="CN575" s="96"/>
      <c r="CO575" s="96"/>
      <c r="CP575" s="96"/>
      <c r="CQ575" s="96"/>
      <c r="CR575" s="96"/>
      <c r="CS575" s="96"/>
      <c r="CT575" s="96"/>
      <c r="CU575" s="96"/>
      <c r="CV575" s="96"/>
      <c r="CW575" s="96"/>
      <c r="CX575" s="96"/>
      <c r="CY575" s="96"/>
      <c r="CZ575" s="96"/>
      <c r="DA575" s="96"/>
      <c r="DB575" s="96"/>
      <c r="DC575" s="96"/>
      <c r="DD575" s="96"/>
      <c r="DE575" s="96"/>
      <c r="DF575" s="96"/>
      <c r="DG575" s="96"/>
      <c r="DH575" s="96"/>
      <c r="DI575" s="96"/>
      <c r="DJ575" s="96"/>
      <c r="DK575" s="96"/>
      <c r="DL575" s="96"/>
      <c r="DM575" s="96"/>
      <c r="DN575" s="96"/>
      <c r="DO575" s="96"/>
      <c r="DP575" s="96"/>
      <c r="DQ575" s="96"/>
      <c r="DR575" s="96"/>
      <c r="DS575" s="96"/>
      <c r="DT575" s="96"/>
      <c r="DU575" s="96"/>
      <c r="DV575" s="96"/>
      <c r="DW575" s="96"/>
      <c r="DX575" s="96"/>
      <c r="DY575" s="96"/>
      <c r="DZ575" s="96"/>
      <c r="EA575" s="96"/>
      <c r="EB575" s="96"/>
      <c r="EC575" s="96"/>
      <c r="ED575" s="96"/>
      <c r="EE575" s="96"/>
      <c r="EF575" s="96"/>
      <c r="EG575" s="96"/>
      <c r="EH575" s="96"/>
      <c r="EI575" s="96"/>
      <c r="EJ575" s="96"/>
      <c r="EK575" s="96"/>
      <c r="EL575" s="96"/>
      <c r="EM575" s="96"/>
      <c r="EN575" s="96"/>
      <c r="EO575" s="96"/>
      <c r="EP575" s="96"/>
      <c r="EQ575" s="96"/>
      <c r="ER575" s="96"/>
      <c r="ES575" s="96"/>
      <c r="ET575" s="96"/>
      <c r="EU575" s="96"/>
      <c r="EV575" s="96"/>
      <c r="EW575" s="96"/>
      <c r="EX575" s="96"/>
      <c r="EY575" s="96"/>
      <c r="EZ575" s="96"/>
      <c r="FA575" s="96"/>
      <c r="FB575" s="96"/>
      <c r="FC575" s="96"/>
      <c r="FD575" s="96"/>
      <c r="FE575" s="96"/>
      <c r="FF575" s="96"/>
      <c r="FG575" s="96"/>
      <c r="FH575" s="96"/>
      <c r="FI575" s="96"/>
      <c r="FJ575" s="96"/>
      <c r="FK575" s="96"/>
      <c r="FL575" s="96"/>
      <c r="FM575" s="96"/>
      <c r="FN575" s="96"/>
      <c r="FO575" s="96"/>
      <c r="FP575" s="96"/>
      <c r="FQ575" s="96"/>
      <c r="FR575" s="96"/>
      <c r="FS575" s="96"/>
      <c r="FT575" s="96"/>
      <c r="FU575" s="96"/>
      <c r="FV575" s="96"/>
      <c r="FW575" s="96"/>
      <c r="FX575" s="96"/>
      <c r="FY575" s="96"/>
      <c r="FZ575" s="96"/>
      <c r="GA575" s="96"/>
      <c r="GB575" s="96"/>
      <c r="GC575" s="96"/>
      <c r="GD575" s="96"/>
      <c r="GE575" s="96"/>
      <c r="GF575" s="96"/>
      <c r="GG575" s="96"/>
      <c r="GH575" s="96"/>
      <c r="GI575" s="96"/>
      <c r="GJ575" s="96"/>
      <c r="GK575" s="96"/>
      <c r="GL575" s="96"/>
      <c r="GM575" s="96"/>
      <c r="GN575" s="96"/>
      <c r="GO575" s="96"/>
      <c r="GP575" s="96"/>
    </row>
    <row r="576" spans="1:198" ht="14.25" customHeight="1">
      <c r="A576" s="349"/>
      <c r="B576" s="397"/>
      <c r="C576" s="433"/>
      <c r="D576" s="433"/>
      <c r="E576" s="353"/>
      <c r="F576" s="391"/>
      <c r="G576" s="416"/>
      <c r="H576" s="86"/>
      <c r="I576" s="58" t="s">
        <v>30</v>
      </c>
      <c r="J576" s="71"/>
      <c r="K576" s="71"/>
      <c r="L576" s="71"/>
      <c r="M576" s="308"/>
      <c r="N576" s="70"/>
      <c r="O576" s="70"/>
      <c r="P576" s="62"/>
      <c r="Q576" s="62"/>
      <c r="R576" s="62"/>
      <c r="S576" s="62"/>
      <c r="T576" s="62"/>
      <c r="U576" s="62"/>
      <c r="V576" s="62"/>
      <c r="W576" s="62"/>
      <c r="X576" s="391"/>
      <c r="Y576" s="40"/>
      <c r="Z576" s="96"/>
      <c r="AA576" s="96"/>
      <c r="AB576" s="96"/>
      <c r="AC576" s="96"/>
      <c r="AD576" s="96"/>
      <c r="AE576" s="96"/>
      <c r="AF576" s="96"/>
      <c r="AG576" s="96"/>
      <c r="AH576" s="96"/>
      <c r="AI576" s="96"/>
      <c r="AJ576" s="96"/>
      <c r="AK576" s="96"/>
      <c r="AL576" s="96"/>
      <c r="AM576" s="96"/>
      <c r="AN576" s="96"/>
      <c r="AO576" s="96"/>
      <c r="AP576" s="96"/>
      <c r="AQ576" s="96"/>
      <c r="AR576" s="96"/>
      <c r="AS576" s="96"/>
      <c r="AT576" s="96"/>
      <c r="AU576" s="96"/>
      <c r="AV576" s="96"/>
      <c r="AW576" s="96"/>
      <c r="AX576" s="96"/>
      <c r="AY576" s="96"/>
      <c r="AZ576" s="96"/>
      <c r="BA576" s="96"/>
      <c r="BB576" s="96"/>
      <c r="BC576" s="96"/>
      <c r="BD576" s="96"/>
      <c r="BE576" s="96"/>
      <c r="BF576" s="96"/>
      <c r="BG576" s="96"/>
      <c r="BH576" s="96"/>
      <c r="BI576" s="96"/>
      <c r="BJ576" s="96"/>
      <c r="BK576" s="96"/>
      <c r="BL576" s="96"/>
      <c r="BM576" s="96"/>
      <c r="BN576" s="96"/>
      <c r="BO576" s="96"/>
      <c r="BP576" s="96"/>
      <c r="BQ576" s="96"/>
      <c r="BR576" s="96"/>
      <c r="BS576" s="96"/>
      <c r="BT576" s="96"/>
      <c r="BU576" s="96"/>
      <c r="BV576" s="96"/>
      <c r="BW576" s="96"/>
      <c r="BX576" s="96"/>
      <c r="BY576" s="96"/>
      <c r="BZ576" s="96"/>
      <c r="CA576" s="96"/>
      <c r="CB576" s="96"/>
      <c r="CC576" s="96"/>
      <c r="CD576" s="96"/>
      <c r="CE576" s="96"/>
      <c r="CF576" s="96"/>
      <c r="CG576" s="96"/>
      <c r="CH576" s="96"/>
      <c r="CI576" s="96"/>
      <c r="CJ576" s="96"/>
      <c r="CK576" s="96"/>
      <c r="CL576" s="96"/>
      <c r="CM576" s="96"/>
      <c r="CN576" s="96"/>
      <c r="CO576" s="96"/>
      <c r="CP576" s="96"/>
      <c r="CQ576" s="96"/>
      <c r="CR576" s="96"/>
      <c r="CS576" s="96"/>
      <c r="CT576" s="96"/>
      <c r="CU576" s="96"/>
      <c r="CV576" s="96"/>
      <c r="CW576" s="96"/>
      <c r="CX576" s="96"/>
      <c r="CY576" s="96"/>
      <c r="CZ576" s="96"/>
      <c r="DA576" s="96"/>
      <c r="DB576" s="96"/>
      <c r="DC576" s="96"/>
      <c r="DD576" s="96"/>
      <c r="DE576" s="96"/>
      <c r="DF576" s="96"/>
      <c r="DG576" s="96"/>
      <c r="DH576" s="96"/>
      <c r="DI576" s="96"/>
      <c r="DJ576" s="96"/>
      <c r="DK576" s="96"/>
      <c r="DL576" s="96"/>
      <c r="DM576" s="96"/>
      <c r="DN576" s="96"/>
      <c r="DO576" s="96"/>
      <c r="DP576" s="96"/>
      <c r="DQ576" s="96"/>
      <c r="DR576" s="96"/>
      <c r="DS576" s="96"/>
      <c r="DT576" s="96"/>
      <c r="DU576" s="96"/>
      <c r="DV576" s="96"/>
      <c r="DW576" s="96"/>
      <c r="DX576" s="96"/>
      <c r="DY576" s="96"/>
      <c r="DZ576" s="96"/>
      <c r="EA576" s="96"/>
      <c r="EB576" s="96"/>
      <c r="EC576" s="96"/>
      <c r="ED576" s="96"/>
      <c r="EE576" s="96"/>
      <c r="EF576" s="96"/>
      <c r="EG576" s="96"/>
      <c r="EH576" s="96"/>
      <c r="EI576" s="96"/>
      <c r="EJ576" s="96"/>
      <c r="EK576" s="96"/>
      <c r="EL576" s="96"/>
      <c r="EM576" s="96"/>
      <c r="EN576" s="96"/>
      <c r="EO576" s="96"/>
      <c r="EP576" s="96"/>
      <c r="EQ576" s="96"/>
      <c r="ER576" s="96"/>
      <c r="ES576" s="96"/>
      <c r="ET576" s="96"/>
      <c r="EU576" s="96"/>
      <c r="EV576" s="96"/>
      <c r="EW576" s="96"/>
      <c r="EX576" s="96"/>
      <c r="EY576" s="96"/>
      <c r="EZ576" s="96"/>
      <c r="FA576" s="96"/>
      <c r="FB576" s="96"/>
      <c r="FC576" s="96"/>
      <c r="FD576" s="96"/>
      <c r="FE576" s="96"/>
      <c r="FF576" s="96"/>
      <c r="FG576" s="96"/>
      <c r="FH576" s="96"/>
      <c r="FI576" s="96"/>
      <c r="FJ576" s="96"/>
      <c r="FK576" s="96"/>
      <c r="FL576" s="96"/>
      <c r="FM576" s="96"/>
      <c r="FN576" s="96"/>
      <c r="FO576" s="96"/>
      <c r="FP576" s="96"/>
      <c r="FQ576" s="96"/>
      <c r="FR576" s="96"/>
      <c r="FS576" s="96"/>
      <c r="FT576" s="96"/>
      <c r="FU576" s="96"/>
      <c r="FV576" s="96"/>
      <c r="FW576" s="96"/>
      <c r="FX576" s="96"/>
      <c r="FY576" s="96"/>
      <c r="FZ576" s="96"/>
      <c r="GA576" s="96"/>
      <c r="GB576" s="96"/>
      <c r="GC576" s="96"/>
      <c r="GD576" s="96"/>
      <c r="GE576" s="96"/>
      <c r="GF576" s="96"/>
      <c r="GG576" s="96"/>
      <c r="GH576" s="96"/>
      <c r="GI576" s="96"/>
      <c r="GJ576" s="96"/>
      <c r="GK576" s="96"/>
      <c r="GL576" s="96"/>
      <c r="GM576" s="96"/>
      <c r="GN576" s="96"/>
      <c r="GO576" s="96"/>
      <c r="GP576" s="96"/>
    </row>
    <row r="577" spans="1:198" ht="12.75" customHeight="1">
      <c r="A577" s="349"/>
      <c r="B577" s="397"/>
      <c r="C577" s="433"/>
      <c r="D577" s="433"/>
      <c r="E577" s="353"/>
      <c r="F577" s="391"/>
      <c r="G577" s="416"/>
      <c r="H577" s="86">
        <v>6050</v>
      </c>
      <c r="I577" s="58" t="s">
        <v>33</v>
      </c>
      <c r="J577" s="71"/>
      <c r="K577" s="71"/>
      <c r="L577" s="87"/>
      <c r="M577" s="308"/>
      <c r="N577" s="70"/>
      <c r="O577" s="70"/>
      <c r="P577" s="62"/>
      <c r="Q577" s="62"/>
      <c r="R577" s="62"/>
      <c r="S577" s="62"/>
      <c r="T577" s="62"/>
      <c r="U577" s="62"/>
      <c r="V577" s="62"/>
      <c r="W577" s="62"/>
      <c r="X577" s="391"/>
      <c r="Y577" s="40"/>
      <c r="Z577" s="96"/>
      <c r="AA577" s="96"/>
      <c r="AB577" s="96"/>
      <c r="AC577" s="96"/>
      <c r="AD577" s="96"/>
      <c r="AE577" s="96"/>
      <c r="AF577" s="96"/>
      <c r="AG577" s="96"/>
      <c r="AH577" s="96"/>
      <c r="AI577" s="96"/>
      <c r="AJ577" s="96"/>
      <c r="AK577" s="96"/>
      <c r="AL577" s="96"/>
      <c r="AM577" s="96"/>
      <c r="AN577" s="96"/>
      <c r="AO577" s="96"/>
      <c r="AP577" s="96"/>
      <c r="AQ577" s="96"/>
      <c r="AR577" s="96"/>
      <c r="AS577" s="96"/>
      <c r="AT577" s="96"/>
      <c r="AU577" s="96"/>
      <c r="AV577" s="96"/>
      <c r="AW577" s="96"/>
      <c r="AX577" s="96"/>
      <c r="AY577" s="96"/>
      <c r="AZ577" s="96"/>
      <c r="BA577" s="96"/>
      <c r="BB577" s="96"/>
      <c r="BC577" s="96"/>
      <c r="BD577" s="96"/>
      <c r="BE577" s="96"/>
      <c r="BF577" s="96"/>
      <c r="BG577" s="96"/>
      <c r="BH577" s="96"/>
      <c r="BI577" s="96"/>
      <c r="BJ577" s="96"/>
      <c r="BK577" s="96"/>
      <c r="BL577" s="96"/>
      <c r="BM577" s="96"/>
      <c r="BN577" s="96"/>
      <c r="BO577" s="96"/>
      <c r="BP577" s="96"/>
      <c r="BQ577" s="96"/>
      <c r="BR577" s="96"/>
      <c r="BS577" s="96"/>
      <c r="BT577" s="96"/>
      <c r="BU577" s="96"/>
      <c r="BV577" s="96"/>
      <c r="BW577" s="96"/>
      <c r="BX577" s="96"/>
      <c r="BY577" s="96"/>
      <c r="BZ577" s="96"/>
      <c r="CA577" s="96"/>
      <c r="CB577" s="96"/>
      <c r="CC577" s="96"/>
      <c r="CD577" s="96"/>
      <c r="CE577" s="96"/>
      <c r="CF577" s="96"/>
      <c r="CG577" s="96"/>
      <c r="CH577" s="96"/>
      <c r="CI577" s="96"/>
      <c r="CJ577" s="96"/>
      <c r="CK577" s="96"/>
      <c r="CL577" s="96"/>
      <c r="CM577" s="96"/>
      <c r="CN577" s="96"/>
      <c r="CO577" s="96"/>
      <c r="CP577" s="96"/>
      <c r="CQ577" s="96"/>
      <c r="CR577" s="96"/>
      <c r="CS577" s="96"/>
      <c r="CT577" s="96"/>
      <c r="CU577" s="96"/>
      <c r="CV577" s="96"/>
      <c r="CW577" s="96"/>
      <c r="CX577" s="96"/>
      <c r="CY577" s="96"/>
      <c r="CZ577" s="96"/>
      <c r="DA577" s="96"/>
      <c r="DB577" s="96"/>
      <c r="DC577" s="96"/>
      <c r="DD577" s="96"/>
      <c r="DE577" s="96"/>
      <c r="DF577" s="96"/>
      <c r="DG577" s="96"/>
      <c r="DH577" s="96"/>
      <c r="DI577" s="96"/>
      <c r="DJ577" s="96"/>
      <c r="DK577" s="96"/>
      <c r="DL577" s="96"/>
      <c r="DM577" s="96"/>
      <c r="DN577" s="96"/>
      <c r="DO577" s="96"/>
      <c r="DP577" s="96"/>
      <c r="DQ577" s="96"/>
      <c r="DR577" s="96"/>
      <c r="DS577" s="96"/>
      <c r="DT577" s="96"/>
      <c r="DU577" s="96"/>
      <c r="DV577" s="96"/>
      <c r="DW577" s="96"/>
      <c r="DX577" s="96"/>
      <c r="DY577" s="96"/>
      <c r="DZ577" s="96"/>
      <c r="EA577" s="96"/>
      <c r="EB577" s="96"/>
      <c r="EC577" s="96"/>
      <c r="ED577" s="96"/>
      <c r="EE577" s="96"/>
      <c r="EF577" s="96"/>
      <c r="EG577" s="96"/>
      <c r="EH577" s="96"/>
      <c r="EI577" s="96"/>
      <c r="EJ577" s="96"/>
      <c r="EK577" s="96"/>
      <c r="EL577" s="96"/>
      <c r="EM577" s="96"/>
      <c r="EN577" s="96"/>
      <c r="EO577" s="96"/>
      <c r="EP577" s="96"/>
      <c r="EQ577" s="96"/>
      <c r="ER577" s="96"/>
      <c r="ES577" s="96"/>
      <c r="ET577" s="96"/>
      <c r="EU577" s="96"/>
      <c r="EV577" s="96"/>
      <c r="EW577" s="96"/>
      <c r="EX577" s="96"/>
      <c r="EY577" s="96"/>
      <c r="EZ577" s="96"/>
      <c r="FA577" s="96"/>
      <c r="FB577" s="96"/>
      <c r="FC577" s="96"/>
      <c r="FD577" s="96"/>
      <c r="FE577" s="96"/>
      <c r="FF577" s="96"/>
      <c r="FG577" s="96"/>
      <c r="FH577" s="96"/>
      <c r="FI577" s="96"/>
      <c r="FJ577" s="96"/>
      <c r="FK577" s="96"/>
      <c r="FL577" s="96"/>
      <c r="FM577" s="96"/>
      <c r="FN577" s="96"/>
      <c r="FO577" s="96"/>
      <c r="FP577" s="96"/>
      <c r="FQ577" s="96"/>
      <c r="FR577" s="96"/>
      <c r="FS577" s="96"/>
      <c r="FT577" s="96"/>
      <c r="FU577" s="96"/>
      <c r="FV577" s="96"/>
      <c r="FW577" s="96"/>
      <c r="FX577" s="96"/>
      <c r="FY577" s="96"/>
      <c r="FZ577" s="96"/>
      <c r="GA577" s="96"/>
      <c r="GB577" s="96"/>
      <c r="GC577" s="96"/>
      <c r="GD577" s="96"/>
      <c r="GE577" s="96"/>
      <c r="GF577" s="96"/>
      <c r="GG577" s="96"/>
      <c r="GH577" s="96"/>
      <c r="GI577" s="96"/>
      <c r="GJ577" s="96"/>
      <c r="GK577" s="96"/>
      <c r="GL577" s="96"/>
      <c r="GM577" s="96"/>
      <c r="GN577" s="96"/>
      <c r="GO577" s="96"/>
      <c r="GP577" s="96"/>
    </row>
    <row r="578" spans="1:198" ht="9.75" customHeight="1">
      <c r="A578" s="349"/>
      <c r="B578" s="397"/>
      <c r="C578" s="433"/>
      <c r="D578" s="433"/>
      <c r="E578" s="353"/>
      <c r="F578" s="391"/>
      <c r="G578" s="416"/>
      <c r="H578" s="86"/>
      <c r="I578" s="59" t="s">
        <v>26</v>
      </c>
      <c r="J578" s="213">
        <f t="shared" ref="J578:V578" si="179">SUM(J574:J577)</f>
        <v>792379</v>
      </c>
      <c r="K578" s="238">
        <f t="shared" si="179"/>
        <v>1440880</v>
      </c>
      <c r="L578" s="213">
        <f t="shared" si="179"/>
        <v>0</v>
      </c>
      <c r="M578" s="309">
        <f t="shared" si="179"/>
        <v>0</v>
      </c>
      <c r="N578" s="318">
        <f t="shared" si="179"/>
        <v>818510</v>
      </c>
      <c r="O578" s="318">
        <f t="shared" si="179"/>
        <v>831695</v>
      </c>
      <c r="P578" s="318">
        <f t="shared" si="179"/>
        <v>649791</v>
      </c>
      <c r="Q578" s="213">
        <f t="shared" si="179"/>
        <v>102278</v>
      </c>
      <c r="R578" s="213">
        <f t="shared" si="179"/>
        <v>100000</v>
      </c>
      <c r="S578" s="213">
        <f t="shared" si="179"/>
        <v>100000</v>
      </c>
      <c r="T578" s="213">
        <f t="shared" si="179"/>
        <v>100000</v>
      </c>
      <c r="U578" s="213">
        <f t="shared" si="179"/>
        <v>100000</v>
      </c>
      <c r="V578" s="213">
        <f t="shared" si="179"/>
        <v>100000</v>
      </c>
      <c r="W578" s="213"/>
      <c r="X578" s="391"/>
      <c r="Y578" s="40"/>
      <c r="Z578" s="96"/>
      <c r="AA578" s="96"/>
      <c r="AB578" s="96"/>
      <c r="AC578" s="96"/>
      <c r="AD578" s="96"/>
      <c r="AE578" s="96"/>
      <c r="AF578" s="96"/>
      <c r="AG578" s="96"/>
      <c r="AH578" s="96"/>
      <c r="AI578" s="96"/>
      <c r="AJ578" s="96"/>
      <c r="AK578" s="96"/>
      <c r="AL578" s="96"/>
      <c r="AM578" s="96"/>
      <c r="AN578" s="96"/>
      <c r="AO578" s="96"/>
      <c r="AP578" s="96"/>
      <c r="AQ578" s="96"/>
      <c r="AR578" s="96"/>
      <c r="AS578" s="96"/>
      <c r="AT578" s="96"/>
      <c r="AU578" s="96"/>
      <c r="AV578" s="96"/>
      <c r="AW578" s="96"/>
      <c r="AX578" s="96"/>
      <c r="AY578" s="96"/>
      <c r="AZ578" s="96"/>
      <c r="BA578" s="96"/>
      <c r="BB578" s="96"/>
      <c r="BC578" s="96"/>
      <c r="BD578" s="96"/>
      <c r="BE578" s="96"/>
      <c r="BF578" s="96"/>
      <c r="BG578" s="96"/>
      <c r="BH578" s="96"/>
      <c r="BI578" s="96"/>
      <c r="BJ578" s="96"/>
      <c r="BK578" s="96"/>
      <c r="BL578" s="96"/>
      <c r="BM578" s="96"/>
      <c r="BN578" s="96"/>
      <c r="BO578" s="96"/>
      <c r="BP578" s="96"/>
      <c r="BQ578" s="96"/>
      <c r="BR578" s="96"/>
      <c r="BS578" s="96"/>
      <c r="BT578" s="96"/>
      <c r="BU578" s="96"/>
      <c r="BV578" s="96"/>
      <c r="BW578" s="96"/>
      <c r="BX578" s="96"/>
      <c r="BY578" s="96"/>
      <c r="BZ578" s="96"/>
      <c r="CA578" s="96"/>
      <c r="CB578" s="96"/>
      <c r="CC578" s="96"/>
      <c r="CD578" s="96"/>
      <c r="CE578" s="96"/>
      <c r="CF578" s="96"/>
      <c r="CG578" s="96"/>
      <c r="CH578" s="96"/>
      <c r="CI578" s="96"/>
      <c r="CJ578" s="96"/>
      <c r="CK578" s="96"/>
      <c r="CL578" s="96"/>
      <c r="CM578" s="96"/>
      <c r="CN578" s="96"/>
      <c r="CO578" s="96"/>
      <c r="CP578" s="96"/>
      <c r="CQ578" s="96"/>
      <c r="CR578" s="96"/>
      <c r="CS578" s="96"/>
      <c r="CT578" s="96"/>
      <c r="CU578" s="96"/>
      <c r="CV578" s="96"/>
      <c r="CW578" s="96"/>
      <c r="CX578" s="96"/>
      <c r="CY578" s="96"/>
      <c r="CZ578" s="96"/>
      <c r="DA578" s="96"/>
      <c r="DB578" s="96"/>
      <c r="DC578" s="96"/>
      <c r="DD578" s="96"/>
      <c r="DE578" s="96"/>
      <c r="DF578" s="96"/>
      <c r="DG578" s="96"/>
      <c r="DH578" s="96"/>
      <c r="DI578" s="96"/>
      <c r="DJ578" s="96"/>
      <c r="DK578" s="96"/>
      <c r="DL578" s="96"/>
      <c r="DM578" s="96"/>
      <c r="DN578" s="96"/>
      <c r="DO578" s="96"/>
      <c r="DP578" s="96"/>
      <c r="DQ578" s="96"/>
      <c r="DR578" s="96"/>
      <c r="DS578" s="96"/>
      <c r="DT578" s="96"/>
      <c r="DU578" s="96"/>
      <c r="DV578" s="96"/>
      <c r="DW578" s="96"/>
      <c r="DX578" s="96"/>
      <c r="DY578" s="96"/>
      <c r="DZ578" s="96"/>
      <c r="EA578" s="96"/>
      <c r="EB578" s="96"/>
      <c r="EC578" s="96"/>
      <c r="ED578" s="96"/>
      <c r="EE578" s="96"/>
      <c r="EF578" s="96"/>
      <c r="EG578" s="96"/>
      <c r="EH578" s="96"/>
      <c r="EI578" s="96"/>
      <c r="EJ578" s="96"/>
      <c r="EK578" s="96"/>
      <c r="EL578" s="96"/>
      <c r="EM578" s="96"/>
      <c r="EN578" s="96"/>
      <c r="EO578" s="96"/>
      <c r="EP578" s="96"/>
      <c r="EQ578" s="96"/>
      <c r="ER578" s="96"/>
      <c r="ES578" s="96"/>
      <c r="ET578" s="96"/>
      <c r="EU578" s="96"/>
      <c r="EV578" s="96"/>
      <c r="EW578" s="96"/>
      <c r="EX578" s="96"/>
      <c r="EY578" s="96"/>
      <c r="EZ578" s="96"/>
      <c r="FA578" s="96"/>
      <c r="FB578" s="96"/>
      <c r="FC578" s="96"/>
      <c r="FD578" s="96"/>
      <c r="FE578" s="96"/>
      <c r="FF578" s="96"/>
      <c r="FG578" s="96"/>
      <c r="FH578" s="96"/>
      <c r="FI578" s="96"/>
      <c r="FJ578" s="96"/>
      <c r="FK578" s="96"/>
      <c r="FL578" s="96"/>
      <c r="FM578" s="96"/>
      <c r="FN578" s="96"/>
      <c r="FO578" s="96"/>
      <c r="FP578" s="96"/>
      <c r="FQ578" s="96"/>
      <c r="FR578" s="96"/>
      <c r="FS578" s="96"/>
      <c r="FT578" s="96"/>
      <c r="FU578" s="96"/>
      <c r="FV578" s="96"/>
      <c r="FW578" s="96"/>
      <c r="FX578" s="96"/>
      <c r="FY578" s="96"/>
      <c r="FZ578" s="96"/>
      <c r="GA578" s="96"/>
      <c r="GB578" s="96"/>
      <c r="GC578" s="96"/>
      <c r="GD578" s="96"/>
      <c r="GE578" s="96"/>
      <c r="GF578" s="96"/>
      <c r="GG578" s="96"/>
      <c r="GH578" s="96"/>
      <c r="GI578" s="96"/>
      <c r="GJ578" s="96"/>
      <c r="GK578" s="96"/>
      <c r="GL578" s="96"/>
      <c r="GM578" s="96"/>
      <c r="GN578" s="96"/>
      <c r="GO578" s="96"/>
      <c r="GP578" s="96"/>
    </row>
    <row r="579" spans="1:198" ht="13.5" customHeight="1">
      <c r="A579" s="349">
        <v>43</v>
      </c>
      <c r="B579" s="397" t="s">
        <v>144</v>
      </c>
      <c r="C579" s="424">
        <v>2021</v>
      </c>
      <c r="D579" s="424">
        <v>2028</v>
      </c>
      <c r="E579" s="353" t="s">
        <v>265</v>
      </c>
      <c r="F579" s="412">
        <f>61652+X579</f>
        <v>2561652</v>
      </c>
      <c r="G579" s="406">
        <v>70005</v>
      </c>
      <c r="H579" s="89">
        <v>6050</v>
      </c>
      <c r="I579" s="60" t="s">
        <v>28</v>
      </c>
      <c r="J579" s="77"/>
      <c r="K579" s="77"/>
      <c r="L579" s="212"/>
      <c r="M579" s="314"/>
      <c r="N579" s="320"/>
      <c r="O579" s="320"/>
      <c r="P579" s="87">
        <v>870000</v>
      </c>
      <c r="Q579" s="316">
        <v>1630000</v>
      </c>
      <c r="R579" s="77"/>
      <c r="S579" s="77"/>
      <c r="T579" s="77"/>
      <c r="U579" s="77"/>
      <c r="V579" s="77"/>
      <c r="W579" s="77"/>
      <c r="X579" s="385">
        <f>SUM(L583:W583)</f>
        <v>2500000</v>
      </c>
      <c r="Y579" s="138"/>
      <c r="Z579" s="96"/>
      <c r="AA579" s="96"/>
      <c r="AB579" s="96"/>
      <c r="AC579" s="96"/>
      <c r="AD579" s="96"/>
      <c r="AE579" s="96"/>
      <c r="AF579" s="96"/>
      <c r="AG579" s="96"/>
      <c r="AH579" s="96"/>
      <c r="AI579" s="96"/>
      <c r="AJ579" s="96"/>
      <c r="AK579" s="96"/>
      <c r="AL579" s="96"/>
      <c r="AM579" s="96"/>
      <c r="AN579" s="96"/>
      <c r="AO579" s="96"/>
      <c r="AP579" s="96"/>
      <c r="AQ579" s="96"/>
      <c r="AR579" s="96"/>
      <c r="AS579" s="96"/>
      <c r="AT579" s="96"/>
      <c r="AU579" s="96"/>
      <c r="AV579" s="96"/>
      <c r="AW579" s="96"/>
      <c r="AX579" s="96"/>
      <c r="AY579" s="96"/>
      <c r="AZ579" s="96"/>
      <c r="BA579" s="96"/>
      <c r="BB579" s="96"/>
      <c r="BC579" s="96"/>
      <c r="BD579" s="96"/>
      <c r="BE579" s="96"/>
      <c r="BF579" s="96"/>
      <c r="BG579" s="96"/>
      <c r="BH579" s="96"/>
      <c r="BI579" s="96"/>
      <c r="BJ579" s="96"/>
      <c r="BK579" s="96"/>
      <c r="BL579" s="96"/>
      <c r="BM579" s="96"/>
      <c r="BN579" s="96"/>
      <c r="BO579" s="96"/>
      <c r="BP579" s="96"/>
      <c r="BQ579" s="96"/>
      <c r="BR579" s="96"/>
      <c r="BS579" s="96"/>
      <c r="BT579" s="96"/>
      <c r="BU579" s="96"/>
      <c r="BV579" s="96"/>
      <c r="BW579" s="96"/>
      <c r="BX579" s="96"/>
      <c r="BY579" s="96"/>
      <c r="BZ579" s="96"/>
      <c r="CA579" s="96"/>
      <c r="CB579" s="96"/>
      <c r="CC579" s="96"/>
      <c r="CD579" s="96"/>
      <c r="CE579" s="96"/>
      <c r="CF579" s="96"/>
      <c r="CG579" s="96"/>
      <c r="CH579" s="96"/>
      <c r="CI579" s="96"/>
      <c r="CJ579" s="96"/>
      <c r="CK579" s="96"/>
      <c r="CL579" s="96"/>
      <c r="CM579" s="96"/>
      <c r="CN579" s="96"/>
      <c r="CO579" s="96"/>
      <c r="CP579" s="96"/>
      <c r="CQ579" s="96"/>
      <c r="CR579" s="96"/>
      <c r="CS579" s="96"/>
      <c r="CT579" s="96"/>
      <c r="CU579" s="96"/>
      <c r="CV579" s="96"/>
      <c r="CW579" s="96"/>
      <c r="CX579" s="96"/>
      <c r="CY579" s="96"/>
      <c r="CZ579" s="96"/>
      <c r="DA579" s="96"/>
      <c r="DB579" s="96"/>
      <c r="DC579" s="96"/>
      <c r="DD579" s="96"/>
      <c r="DE579" s="96"/>
      <c r="DF579" s="96"/>
      <c r="DG579" s="96"/>
      <c r="DH579" s="96"/>
      <c r="DI579" s="96"/>
      <c r="DJ579" s="96"/>
      <c r="DK579" s="96"/>
      <c r="DL579" s="96"/>
      <c r="DM579" s="96"/>
      <c r="DN579" s="96"/>
      <c r="DO579" s="96"/>
      <c r="DP579" s="96"/>
      <c r="DQ579" s="96"/>
      <c r="DR579" s="96"/>
      <c r="DS579" s="96"/>
      <c r="DT579" s="96"/>
      <c r="DU579" s="96"/>
      <c r="DV579" s="96"/>
      <c r="DW579" s="96"/>
      <c r="DX579" s="96"/>
      <c r="DY579" s="96"/>
      <c r="DZ579" s="96"/>
      <c r="EA579" s="96"/>
      <c r="EB579" s="96"/>
      <c r="EC579" s="96"/>
      <c r="ED579" s="96"/>
      <c r="EE579" s="96"/>
      <c r="EF579" s="96"/>
      <c r="EG579" s="96"/>
      <c r="EH579" s="96"/>
      <c r="EI579" s="96"/>
      <c r="EJ579" s="96"/>
      <c r="EK579" s="96"/>
      <c r="EL579" s="96"/>
      <c r="EM579" s="96"/>
      <c r="EN579" s="96"/>
      <c r="EO579" s="96"/>
      <c r="EP579" s="96"/>
      <c r="EQ579" s="96"/>
      <c r="ER579" s="96"/>
      <c r="ES579" s="96"/>
      <c r="ET579" s="96"/>
      <c r="EU579" s="96"/>
      <c r="EV579" s="96"/>
      <c r="EW579" s="96"/>
      <c r="EX579" s="96"/>
      <c r="EY579" s="96"/>
      <c r="EZ579" s="96"/>
      <c r="FA579" s="96"/>
      <c r="FB579" s="96"/>
      <c r="FC579" s="96"/>
      <c r="FD579" s="96"/>
      <c r="FE579" s="96"/>
      <c r="FF579" s="96"/>
      <c r="FG579" s="96"/>
      <c r="FH579" s="96"/>
      <c r="FI579" s="96"/>
      <c r="FJ579" s="96"/>
      <c r="FK579" s="96"/>
      <c r="FL579" s="96"/>
      <c r="FM579" s="96"/>
      <c r="FN579" s="96"/>
      <c r="FO579" s="96"/>
      <c r="FP579" s="96"/>
      <c r="FQ579" s="96"/>
      <c r="FR579" s="96"/>
      <c r="FS579" s="96"/>
      <c r="FT579" s="96"/>
      <c r="FU579" s="96"/>
      <c r="FV579" s="96"/>
      <c r="FW579" s="96"/>
      <c r="FX579" s="96"/>
      <c r="FY579" s="96"/>
      <c r="FZ579" s="96"/>
      <c r="GA579" s="96"/>
      <c r="GB579" s="96"/>
      <c r="GC579" s="96"/>
      <c r="GD579" s="96"/>
      <c r="GE579" s="96"/>
      <c r="GF579" s="96"/>
      <c r="GG579" s="96"/>
      <c r="GH579" s="96"/>
      <c r="GI579" s="96"/>
      <c r="GJ579" s="96"/>
      <c r="GK579" s="96"/>
      <c r="GL579" s="96"/>
      <c r="GM579" s="96"/>
      <c r="GN579" s="96"/>
      <c r="GO579" s="96"/>
      <c r="GP579" s="96"/>
    </row>
    <row r="580" spans="1:198" ht="13.5" customHeight="1">
      <c r="A580" s="349"/>
      <c r="B580" s="397"/>
      <c r="C580" s="424"/>
      <c r="D580" s="424"/>
      <c r="E580" s="353"/>
      <c r="F580" s="412"/>
      <c r="G580" s="406"/>
      <c r="H580" s="89"/>
      <c r="I580" s="60" t="s">
        <v>31</v>
      </c>
      <c r="J580" s="70"/>
      <c r="K580" s="70"/>
      <c r="L580" s="70"/>
      <c r="M580" s="315"/>
      <c r="N580" s="70"/>
      <c r="O580" s="70"/>
      <c r="P580" s="70"/>
      <c r="Q580" s="317"/>
      <c r="R580" s="70"/>
      <c r="S580" s="70"/>
      <c r="T580" s="70"/>
      <c r="U580" s="70"/>
      <c r="V580" s="70"/>
      <c r="W580" s="70"/>
      <c r="X580" s="385"/>
      <c r="Y580" s="40"/>
      <c r="Z580" s="96"/>
      <c r="AA580" s="96"/>
      <c r="AB580" s="96"/>
      <c r="AC580" s="96"/>
      <c r="AD580" s="96"/>
      <c r="AE580" s="96"/>
      <c r="AF580" s="96"/>
      <c r="AG580" s="96"/>
      <c r="AH580" s="96"/>
      <c r="AI580" s="96"/>
      <c r="AJ580" s="96"/>
      <c r="AK580" s="96"/>
      <c r="AL580" s="96"/>
      <c r="AM580" s="96"/>
      <c r="AN580" s="96"/>
      <c r="AO580" s="96"/>
      <c r="AP580" s="96"/>
      <c r="AQ580" s="96"/>
      <c r="AR580" s="96"/>
      <c r="AS580" s="96"/>
      <c r="AT580" s="96"/>
      <c r="AU580" s="96"/>
      <c r="AV580" s="96"/>
      <c r="AW580" s="96"/>
      <c r="AX580" s="96"/>
      <c r="AY580" s="96"/>
      <c r="AZ580" s="96"/>
      <c r="BA580" s="96"/>
      <c r="BB580" s="96"/>
      <c r="BC580" s="96"/>
      <c r="BD580" s="96"/>
      <c r="BE580" s="96"/>
      <c r="BF580" s="96"/>
      <c r="BG580" s="96"/>
      <c r="BH580" s="96"/>
      <c r="BI580" s="96"/>
      <c r="BJ580" s="96"/>
      <c r="BK580" s="96"/>
      <c r="BL580" s="96"/>
      <c r="BM580" s="96"/>
      <c r="BN580" s="96"/>
      <c r="BO580" s="96"/>
      <c r="BP580" s="96"/>
      <c r="BQ580" s="96"/>
      <c r="BR580" s="96"/>
      <c r="BS580" s="96"/>
      <c r="BT580" s="96"/>
      <c r="BU580" s="96"/>
      <c r="BV580" s="96"/>
      <c r="BW580" s="96"/>
      <c r="BX580" s="96"/>
      <c r="BY580" s="96"/>
      <c r="BZ580" s="96"/>
      <c r="CA580" s="96"/>
      <c r="CB580" s="96"/>
      <c r="CC580" s="96"/>
      <c r="CD580" s="96"/>
      <c r="CE580" s="96"/>
      <c r="CF580" s="96"/>
      <c r="CG580" s="96"/>
      <c r="CH580" s="96"/>
      <c r="CI580" s="96"/>
      <c r="CJ580" s="96"/>
      <c r="CK580" s="96"/>
      <c r="CL580" s="96"/>
      <c r="CM580" s="96"/>
      <c r="CN580" s="96"/>
      <c r="CO580" s="96"/>
      <c r="CP580" s="96"/>
      <c r="CQ580" s="96"/>
      <c r="CR580" s="96"/>
      <c r="CS580" s="96"/>
      <c r="CT580" s="96"/>
      <c r="CU580" s="96"/>
      <c r="CV580" s="96"/>
      <c r="CW580" s="96"/>
      <c r="CX580" s="96"/>
      <c r="CY580" s="96"/>
      <c r="CZ580" s="96"/>
      <c r="DA580" s="96"/>
      <c r="DB580" s="96"/>
      <c r="DC580" s="96"/>
      <c r="DD580" s="96"/>
      <c r="DE580" s="96"/>
      <c r="DF580" s="96"/>
      <c r="DG580" s="96"/>
      <c r="DH580" s="96"/>
      <c r="DI580" s="96"/>
      <c r="DJ580" s="96"/>
      <c r="DK580" s="96"/>
      <c r="DL580" s="96"/>
      <c r="DM580" s="96"/>
      <c r="DN580" s="96"/>
      <c r="DO580" s="96"/>
      <c r="DP580" s="96"/>
      <c r="DQ580" s="96"/>
      <c r="DR580" s="96"/>
      <c r="DS580" s="96"/>
      <c r="DT580" s="96"/>
      <c r="DU580" s="96"/>
      <c r="DV580" s="96"/>
      <c r="DW580" s="96"/>
      <c r="DX580" s="96"/>
      <c r="DY580" s="96"/>
      <c r="DZ580" s="96"/>
      <c r="EA580" s="96"/>
      <c r="EB580" s="96"/>
      <c r="EC580" s="96"/>
      <c r="ED580" s="96"/>
      <c r="EE580" s="96"/>
      <c r="EF580" s="96"/>
      <c r="EG580" s="96"/>
      <c r="EH580" s="96"/>
      <c r="EI580" s="96"/>
      <c r="EJ580" s="96"/>
      <c r="EK580" s="96"/>
      <c r="EL580" s="96"/>
      <c r="EM580" s="96"/>
      <c r="EN580" s="96"/>
      <c r="EO580" s="96"/>
      <c r="EP580" s="96"/>
      <c r="EQ580" s="96"/>
      <c r="ER580" s="96"/>
      <c r="ES580" s="96"/>
      <c r="ET580" s="96"/>
      <c r="EU580" s="96"/>
      <c r="EV580" s="96"/>
      <c r="EW580" s="96"/>
      <c r="EX580" s="96"/>
      <c r="EY580" s="96"/>
      <c r="EZ580" s="96"/>
      <c r="FA580" s="96"/>
      <c r="FB580" s="96"/>
      <c r="FC580" s="96"/>
      <c r="FD580" s="96"/>
      <c r="FE580" s="96"/>
      <c r="FF580" s="96"/>
      <c r="FG580" s="96"/>
      <c r="FH580" s="96"/>
      <c r="FI580" s="96"/>
      <c r="FJ580" s="96"/>
      <c r="FK580" s="96"/>
      <c r="FL580" s="96"/>
      <c r="FM580" s="96"/>
      <c r="FN580" s="96"/>
      <c r="FO580" s="96"/>
      <c r="FP580" s="96"/>
      <c r="FQ580" s="96"/>
      <c r="FR580" s="96"/>
      <c r="FS580" s="96"/>
      <c r="FT580" s="96"/>
      <c r="FU580" s="96"/>
      <c r="FV580" s="96"/>
      <c r="FW580" s="96"/>
      <c r="FX580" s="96"/>
      <c r="FY580" s="96"/>
      <c r="FZ580" s="96"/>
      <c r="GA580" s="96"/>
      <c r="GB580" s="96"/>
      <c r="GC580" s="96"/>
      <c r="GD580" s="96"/>
      <c r="GE580" s="96"/>
      <c r="GF580" s="96"/>
      <c r="GG580" s="96"/>
      <c r="GH580" s="96"/>
      <c r="GI580" s="96"/>
      <c r="GJ580" s="96"/>
      <c r="GK580" s="96"/>
      <c r="GL580" s="96"/>
      <c r="GM580" s="96"/>
      <c r="GN580" s="96"/>
      <c r="GO580" s="96"/>
      <c r="GP580" s="96"/>
    </row>
    <row r="581" spans="1:198" ht="13.5" customHeight="1">
      <c r="A581" s="349"/>
      <c r="B581" s="397"/>
      <c r="C581" s="424"/>
      <c r="D581" s="424"/>
      <c r="E581" s="353"/>
      <c r="F581" s="412"/>
      <c r="G581" s="406"/>
      <c r="H581" s="89"/>
      <c r="I581" s="60" t="s">
        <v>30</v>
      </c>
      <c r="J581" s="70"/>
      <c r="K581" s="70"/>
      <c r="L581" s="70"/>
      <c r="M581" s="315"/>
      <c r="N581" s="70"/>
      <c r="O581" s="70"/>
      <c r="P581" s="70"/>
      <c r="Q581" s="317"/>
      <c r="R581" s="70"/>
      <c r="S581" s="70"/>
      <c r="T581" s="70"/>
      <c r="U581" s="70"/>
      <c r="V581" s="70"/>
      <c r="W581" s="70"/>
      <c r="X581" s="385"/>
      <c r="Y581" s="40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</row>
    <row r="582" spans="1:198" ht="13.5" customHeight="1">
      <c r="A582" s="349"/>
      <c r="B582" s="397"/>
      <c r="C582" s="424"/>
      <c r="D582" s="424"/>
      <c r="E582" s="353"/>
      <c r="F582" s="412"/>
      <c r="G582" s="406"/>
      <c r="H582" s="89">
        <v>6050</v>
      </c>
      <c r="I582" s="60" t="s">
        <v>55</v>
      </c>
      <c r="J582" s="70"/>
      <c r="K582" s="70"/>
      <c r="L582" s="87"/>
      <c r="M582" s="71">
        <v>0</v>
      </c>
      <c r="N582" s="319"/>
      <c r="O582" s="319"/>
      <c r="P582" s="319"/>
      <c r="Q582" s="70"/>
      <c r="R582" s="70"/>
      <c r="S582" s="70"/>
      <c r="T582" s="70"/>
      <c r="U582" s="70"/>
      <c r="V582" s="70"/>
      <c r="W582" s="70"/>
      <c r="X582" s="385"/>
      <c r="Y582" s="40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96"/>
      <c r="CB582" s="96"/>
      <c r="CC582" s="96"/>
      <c r="CD582" s="96"/>
      <c r="CE582" s="96"/>
      <c r="CF582" s="96"/>
      <c r="CG582" s="96"/>
      <c r="CH582" s="96"/>
      <c r="CI582" s="96"/>
      <c r="CJ582" s="96"/>
      <c r="CK582" s="96"/>
      <c r="CL582" s="96"/>
      <c r="CM582" s="96"/>
      <c r="CN582" s="96"/>
      <c r="CO582" s="96"/>
      <c r="CP582" s="96"/>
      <c r="CQ582" s="96"/>
      <c r="CR582" s="96"/>
      <c r="CS582" s="96"/>
      <c r="CT582" s="96"/>
      <c r="CU582" s="96"/>
      <c r="CV582" s="96"/>
      <c r="CW582" s="96"/>
      <c r="CX582" s="96"/>
      <c r="CY582" s="96"/>
      <c r="CZ582" s="96"/>
      <c r="DA582" s="96"/>
      <c r="DB582" s="96"/>
      <c r="DC582" s="96"/>
      <c r="DD582" s="96"/>
      <c r="DE582" s="96"/>
      <c r="DF582" s="96"/>
      <c r="DG582" s="96"/>
      <c r="DH582" s="96"/>
      <c r="DI582" s="96"/>
      <c r="DJ582" s="96"/>
      <c r="DK582" s="96"/>
      <c r="DL582" s="96"/>
      <c r="DM582" s="96"/>
      <c r="DN582" s="96"/>
      <c r="DO582" s="96"/>
      <c r="DP582" s="96"/>
      <c r="DQ582" s="96"/>
      <c r="DR582" s="96"/>
      <c r="DS582" s="96"/>
      <c r="DT582" s="96"/>
      <c r="DU582" s="96"/>
      <c r="DV582" s="96"/>
      <c r="DW582" s="96"/>
      <c r="DX582" s="96"/>
      <c r="DY582" s="96"/>
      <c r="DZ582" s="96"/>
      <c r="EA582" s="96"/>
      <c r="EB582" s="96"/>
      <c r="EC582" s="96"/>
      <c r="ED582" s="96"/>
      <c r="EE582" s="96"/>
      <c r="EF582" s="96"/>
      <c r="EG582" s="96"/>
      <c r="EH582" s="96"/>
      <c r="EI582" s="96"/>
      <c r="EJ582" s="96"/>
      <c r="EK582" s="96"/>
      <c r="EL582" s="96"/>
      <c r="EM582" s="96"/>
      <c r="EN582" s="96"/>
      <c r="EO582" s="96"/>
      <c r="EP582" s="96"/>
      <c r="EQ582" s="96"/>
      <c r="ER582" s="96"/>
      <c r="ES582" s="96"/>
      <c r="ET582" s="96"/>
      <c r="EU582" s="96"/>
      <c r="EV582" s="96"/>
      <c r="EW582" s="96"/>
      <c r="EX582" s="96"/>
      <c r="EY582" s="96"/>
      <c r="EZ582" s="96"/>
      <c r="FA582" s="96"/>
      <c r="FB582" s="96"/>
      <c r="FC582" s="96"/>
      <c r="FD582" s="96"/>
      <c r="FE582" s="96"/>
      <c r="FF582" s="96"/>
      <c r="FG582" s="96"/>
      <c r="FH582" s="96"/>
      <c r="FI582" s="96"/>
      <c r="FJ582" s="96"/>
      <c r="FK582" s="96"/>
      <c r="FL582" s="96"/>
      <c r="FM582" s="96"/>
      <c r="FN582" s="96"/>
      <c r="FO582" s="96"/>
      <c r="FP582" s="96"/>
      <c r="FQ582" s="96"/>
      <c r="FR582" s="96"/>
      <c r="FS582" s="96"/>
      <c r="FT582" s="96"/>
      <c r="FU582" s="96"/>
      <c r="FV582" s="96"/>
      <c r="FW582" s="96"/>
      <c r="FX582" s="96"/>
      <c r="FY582" s="96"/>
      <c r="FZ582" s="96"/>
      <c r="GA582" s="96"/>
      <c r="GB582" s="96"/>
      <c r="GC582" s="96"/>
      <c r="GD582" s="96"/>
      <c r="GE582" s="96"/>
      <c r="GF582" s="96"/>
      <c r="GG582" s="96"/>
      <c r="GH582" s="96"/>
      <c r="GI582" s="96"/>
      <c r="GJ582" s="96"/>
      <c r="GK582" s="96"/>
      <c r="GL582" s="96"/>
      <c r="GM582" s="96"/>
      <c r="GN582" s="96"/>
      <c r="GO582" s="96"/>
      <c r="GP582" s="96"/>
    </row>
    <row r="583" spans="1:198" ht="13.5" customHeight="1">
      <c r="A583" s="349"/>
      <c r="B583" s="397"/>
      <c r="C583" s="424"/>
      <c r="D583" s="424"/>
      <c r="E583" s="353"/>
      <c r="F583" s="412"/>
      <c r="G583" s="406"/>
      <c r="H583" s="89"/>
      <c r="I583" s="72" t="s">
        <v>26</v>
      </c>
      <c r="J583" s="66">
        <f t="shared" ref="J583:N583" si="180">SUM(J579:J582)</f>
        <v>0</v>
      </c>
      <c r="K583" s="66">
        <f t="shared" si="180"/>
        <v>0</v>
      </c>
      <c r="L583" s="66">
        <f t="shared" si="180"/>
        <v>0</v>
      </c>
      <c r="M583" s="66">
        <f>SUM(M579:M582)</f>
        <v>0</v>
      </c>
      <c r="N583" s="66">
        <f t="shared" si="180"/>
        <v>0</v>
      </c>
      <c r="O583" s="66">
        <f>SUM(O579:O582)</f>
        <v>0</v>
      </c>
      <c r="P583" s="66">
        <f>SUM(P579:P582)</f>
        <v>870000</v>
      </c>
      <c r="Q583" s="66">
        <f t="shared" ref="Q583:T583" si="181">SUM(Q579:Q582)</f>
        <v>1630000</v>
      </c>
      <c r="R583" s="66">
        <f t="shared" si="181"/>
        <v>0</v>
      </c>
      <c r="S583" s="66">
        <f t="shared" si="181"/>
        <v>0</v>
      </c>
      <c r="T583" s="66">
        <f t="shared" si="181"/>
        <v>0</v>
      </c>
      <c r="U583" s="66"/>
      <c r="V583" s="66"/>
      <c r="W583" s="66"/>
      <c r="X583" s="385"/>
      <c r="Y583" s="40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96"/>
      <c r="CB583" s="96"/>
      <c r="CC583" s="96"/>
      <c r="CD583" s="96"/>
      <c r="CE583" s="96"/>
      <c r="CF583" s="96"/>
      <c r="CG583" s="96"/>
      <c r="CH583" s="96"/>
      <c r="CI583" s="96"/>
      <c r="CJ583" s="96"/>
      <c r="CK583" s="96"/>
      <c r="CL583" s="96"/>
      <c r="CM583" s="96"/>
      <c r="CN583" s="96"/>
      <c r="CO583" s="96"/>
      <c r="CP583" s="96"/>
      <c r="CQ583" s="96"/>
      <c r="CR583" s="96"/>
      <c r="CS583" s="96"/>
      <c r="CT583" s="96"/>
      <c r="CU583" s="96"/>
      <c r="CV583" s="96"/>
      <c r="CW583" s="96"/>
      <c r="CX583" s="96"/>
      <c r="CY583" s="96"/>
      <c r="CZ583" s="96"/>
      <c r="DA583" s="96"/>
      <c r="DB583" s="96"/>
      <c r="DC583" s="96"/>
      <c r="DD583" s="96"/>
      <c r="DE583" s="96"/>
      <c r="DF583" s="96"/>
      <c r="DG583" s="96"/>
      <c r="DH583" s="96"/>
      <c r="DI583" s="96"/>
      <c r="DJ583" s="96"/>
      <c r="DK583" s="96"/>
      <c r="DL583" s="96"/>
      <c r="DM583" s="96"/>
      <c r="DN583" s="96"/>
      <c r="DO583" s="96"/>
      <c r="DP583" s="96"/>
      <c r="DQ583" s="96"/>
      <c r="DR583" s="96"/>
      <c r="DS583" s="96"/>
      <c r="DT583" s="96"/>
      <c r="DU583" s="96"/>
      <c r="DV583" s="96"/>
      <c r="DW583" s="96"/>
      <c r="DX583" s="96"/>
      <c r="DY583" s="96"/>
      <c r="DZ583" s="96"/>
      <c r="EA583" s="96"/>
      <c r="EB583" s="96"/>
      <c r="EC583" s="96"/>
      <c r="ED583" s="96"/>
      <c r="EE583" s="96"/>
      <c r="EF583" s="96"/>
      <c r="EG583" s="96"/>
      <c r="EH583" s="96"/>
      <c r="EI583" s="96"/>
      <c r="EJ583" s="96"/>
      <c r="EK583" s="96"/>
      <c r="EL583" s="96"/>
      <c r="EM583" s="96"/>
      <c r="EN583" s="96"/>
      <c r="EO583" s="96"/>
      <c r="EP583" s="96"/>
      <c r="EQ583" s="96"/>
      <c r="ER583" s="96"/>
      <c r="ES583" s="96"/>
      <c r="ET583" s="96"/>
      <c r="EU583" s="96"/>
      <c r="EV583" s="96"/>
      <c r="EW583" s="96"/>
      <c r="EX583" s="96"/>
      <c r="EY583" s="96"/>
      <c r="EZ583" s="96"/>
      <c r="FA583" s="96"/>
      <c r="FB583" s="96"/>
      <c r="FC583" s="96"/>
      <c r="FD583" s="96"/>
      <c r="FE583" s="96"/>
      <c r="FF583" s="96"/>
      <c r="FG583" s="96"/>
      <c r="FH583" s="96"/>
      <c r="FI583" s="96"/>
      <c r="FJ583" s="96"/>
      <c r="FK583" s="96"/>
      <c r="FL583" s="96"/>
      <c r="FM583" s="96"/>
      <c r="FN583" s="96"/>
      <c r="FO583" s="96"/>
      <c r="FP583" s="96"/>
      <c r="FQ583" s="96"/>
      <c r="FR583" s="96"/>
      <c r="FS583" s="96"/>
      <c r="FT583" s="96"/>
      <c r="FU583" s="96"/>
      <c r="FV583" s="96"/>
      <c r="FW583" s="96"/>
      <c r="FX583" s="96"/>
      <c r="FY583" s="96"/>
      <c r="FZ583" s="96"/>
      <c r="GA583" s="96"/>
      <c r="GB583" s="96"/>
      <c r="GC583" s="96"/>
      <c r="GD583" s="96"/>
      <c r="GE583" s="96"/>
      <c r="GF583" s="96"/>
      <c r="GG583" s="96"/>
      <c r="GH583" s="96"/>
      <c r="GI583" s="96"/>
      <c r="GJ583" s="96"/>
      <c r="GK583" s="96"/>
      <c r="GL583" s="96"/>
      <c r="GM583" s="96"/>
      <c r="GN583" s="96"/>
      <c r="GO583" s="96"/>
      <c r="GP583" s="96"/>
    </row>
    <row r="584" spans="1:198" ht="11.25" customHeight="1">
      <c r="A584" s="349">
        <v>44</v>
      </c>
      <c r="B584" s="397" t="s">
        <v>105</v>
      </c>
      <c r="C584" s="424">
        <v>2019</v>
      </c>
      <c r="D584" s="424">
        <v>2030</v>
      </c>
      <c r="E584" s="353" t="s">
        <v>265</v>
      </c>
      <c r="F584" s="412">
        <f>63000+X584</f>
        <v>2463000</v>
      </c>
      <c r="G584" s="406">
        <v>70005</v>
      </c>
      <c r="H584" s="89">
        <v>6050</v>
      </c>
      <c r="I584" s="60" t="s">
        <v>28</v>
      </c>
      <c r="J584" s="77">
        <v>46947</v>
      </c>
      <c r="K584" s="87">
        <v>3000</v>
      </c>
      <c r="L584" s="77"/>
      <c r="M584" s="87"/>
      <c r="N584" s="244"/>
      <c r="O584" s="244"/>
      <c r="P584" s="244"/>
      <c r="Q584" s="87">
        <v>500000</v>
      </c>
      <c r="R584" s="87">
        <v>1500000</v>
      </c>
      <c r="S584" s="87">
        <v>400000</v>
      </c>
      <c r="T584" s="71"/>
      <c r="U584" s="71"/>
      <c r="V584" s="71"/>
      <c r="W584" s="71"/>
      <c r="X584" s="385">
        <f>SUM(L588:W588)</f>
        <v>2400000</v>
      </c>
      <c r="Y584" s="138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96"/>
      <c r="CB584" s="96"/>
      <c r="CC584" s="96"/>
      <c r="CD584" s="96"/>
      <c r="CE584" s="96"/>
      <c r="CF584" s="96"/>
      <c r="CG584" s="96"/>
      <c r="CH584" s="96"/>
      <c r="CI584" s="96"/>
      <c r="CJ584" s="96"/>
      <c r="CK584" s="96"/>
      <c r="CL584" s="96"/>
      <c r="CM584" s="96"/>
      <c r="CN584" s="96"/>
      <c r="CO584" s="96"/>
      <c r="CP584" s="96"/>
      <c r="CQ584" s="96"/>
      <c r="CR584" s="96"/>
      <c r="CS584" s="96"/>
      <c r="CT584" s="96"/>
      <c r="CU584" s="96"/>
      <c r="CV584" s="96"/>
      <c r="CW584" s="96"/>
      <c r="CX584" s="96"/>
      <c r="CY584" s="96"/>
      <c r="CZ584" s="96"/>
      <c r="DA584" s="96"/>
      <c r="DB584" s="96"/>
      <c r="DC584" s="96"/>
      <c r="DD584" s="96"/>
      <c r="DE584" s="96"/>
      <c r="DF584" s="96"/>
      <c r="DG584" s="96"/>
      <c r="DH584" s="96"/>
      <c r="DI584" s="96"/>
      <c r="DJ584" s="96"/>
      <c r="DK584" s="96"/>
      <c r="DL584" s="96"/>
      <c r="DM584" s="96"/>
      <c r="DN584" s="96"/>
      <c r="DO584" s="96"/>
      <c r="DP584" s="96"/>
      <c r="DQ584" s="96"/>
      <c r="DR584" s="96"/>
      <c r="DS584" s="96"/>
      <c r="DT584" s="96"/>
      <c r="DU584" s="96"/>
      <c r="DV584" s="96"/>
      <c r="DW584" s="96"/>
      <c r="DX584" s="96"/>
      <c r="DY584" s="96"/>
      <c r="DZ584" s="96"/>
      <c r="EA584" s="96"/>
      <c r="EB584" s="96"/>
      <c r="EC584" s="96"/>
      <c r="ED584" s="96"/>
      <c r="EE584" s="96"/>
      <c r="EF584" s="96"/>
      <c r="EG584" s="96"/>
      <c r="EH584" s="96"/>
      <c r="EI584" s="96"/>
      <c r="EJ584" s="96"/>
      <c r="EK584" s="96"/>
      <c r="EL584" s="96"/>
      <c r="EM584" s="96"/>
      <c r="EN584" s="96"/>
      <c r="EO584" s="96"/>
      <c r="EP584" s="96"/>
      <c r="EQ584" s="96"/>
      <c r="ER584" s="96"/>
      <c r="ES584" s="96"/>
      <c r="ET584" s="96"/>
      <c r="EU584" s="96"/>
      <c r="EV584" s="96"/>
      <c r="EW584" s="96"/>
      <c r="EX584" s="96"/>
      <c r="EY584" s="96"/>
      <c r="EZ584" s="96"/>
      <c r="FA584" s="96"/>
      <c r="FB584" s="96"/>
      <c r="FC584" s="96"/>
      <c r="FD584" s="96"/>
      <c r="FE584" s="96"/>
      <c r="FF584" s="96"/>
      <c r="FG584" s="96"/>
      <c r="FH584" s="96"/>
      <c r="FI584" s="96"/>
      <c r="FJ584" s="96"/>
      <c r="FK584" s="96"/>
      <c r="FL584" s="96"/>
      <c r="FM584" s="96"/>
      <c r="FN584" s="96"/>
      <c r="FO584" s="96"/>
      <c r="FP584" s="96"/>
      <c r="FQ584" s="96"/>
      <c r="FR584" s="96"/>
      <c r="FS584" s="96"/>
      <c r="FT584" s="96"/>
      <c r="FU584" s="96"/>
      <c r="FV584" s="96"/>
      <c r="FW584" s="96"/>
      <c r="FX584" s="96"/>
      <c r="FY584" s="96"/>
      <c r="FZ584" s="96"/>
      <c r="GA584" s="96"/>
      <c r="GB584" s="96"/>
      <c r="GC584" s="96"/>
      <c r="GD584" s="96"/>
      <c r="GE584" s="96"/>
      <c r="GF584" s="96"/>
      <c r="GG584" s="96"/>
      <c r="GH584" s="96"/>
      <c r="GI584" s="96"/>
      <c r="GJ584" s="96"/>
      <c r="GK584" s="96"/>
      <c r="GL584" s="96"/>
      <c r="GM584" s="96"/>
      <c r="GN584" s="96"/>
      <c r="GO584" s="96"/>
      <c r="GP584" s="96"/>
    </row>
    <row r="585" spans="1:198" ht="11.25" customHeight="1">
      <c r="A585" s="349"/>
      <c r="B585" s="397"/>
      <c r="C585" s="424"/>
      <c r="D585" s="424"/>
      <c r="E585" s="353"/>
      <c r="F585" s="412"/>
      <c r="G585" s="406"/>
      <c r="H585" s="89"/>
      <c r="I585" s="60" t="s">
        <v>31</v>
      </c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385"/>
      <c r="Y585" s="40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96"/>
      <c r="CB585" s="96"/>
      <c r="CC585" s="96"/>
      <c r="CD585" s="96"/>
      <c r="CE585" s="96"/>
      <c r="CF585" s="96"/>
      <c r="CG585" s="96"/>
      <c r="CH585" s="96"/>
      <c r="CI585" s="96"/>
      <c r="CJ585" s="96"/>
      <c r="CK585" s="96"/>
      <c r="CL585" s="96"/>
      <c r="CM585" s="96"/>
      <c r="CN585" s="96"/>
      <c r="CO585" s="96"/>
      <c r="CP585" s="96"/>
      <c r="CQ585" s="96"/>
      <c r="CR585" s="96"/>
      <c r="CS585" s="96"/>
      <c r="CT585" s="96"/>
      <c r="CU585" s="96"/>
      <c r="CV585" s="96"/>
      <c r="CW585" s="96"/>
      <c r="CX585" s="96"/>
      <c r="CY585" s="96"/>
      <c r="CZ585" s="96"/>
      <c r="DA585" s="96"/>
      <c r="DB585" s="96"/>
      <c r="DC585" s="96"/>
      <c r="DD585" s="96"/>
      <c r="DE585" s="96"/>
      <c r="DF585" s="96"/>
      <c r="DG585" s="96"/>
      <c r="DH585" s="96"/>
      <c r="DI585" s="96"/>
      <c r="DJ585" s="96"/>
      <c r="DK585" s="96"/>
      <c r="DL585" s="96"/>
      <c r="DM585" s="96"/>
      <c r="DN585" s="96"/>
      <c r="DO585" s="96"/>
      <c r="DP585" s="96"/>
      <c r="DQ585" s="96"/>
      <c r="DR585" s="96"/>
      <c r="DS585" s="96"/>
      <c r="DT585" s="96"/>
      <c r="DU585" s="96"/>
      <c r="DV585" s="96"/>
      <c r="DW585" s="96"/>
      <c r="DX585" s="96"/>
      <c r="DY585" s="96"/>
      <c r="DZ585" s="96"/>
      <c r="EA585" s="96"/>
      <c r="EB585" s="96"/>
      <c r="EC585" s="96"/>
      <c r="ED585" s="96"/>
      <c r="EE585" s="96"/>
      <c r="EF585" s="96"/>
      <c r="EG585" s="96"/>
      <c r="EH585" s="96"/>
      <c r="EI585" s="96"/>
      <c r="EJ585" s="96"/>
      <c r="EK585" s="96"/>
      <c r="EL585" s="96"/>
      <c r="EM585" s="96"/>
      <c r="EN585" s="96"/>
      <c r="EO585" s="96"/>
      <c r="EP585" s="96"/>
      <c r="EQ585" s="96"/>
      <c r="ER585" s="96"/>
      <c r="ES585" s="96"/>
      <c r="ET585" s="96"/>
      <c r="EU585" s="96"/>
      <c r="EV585" s="96"/>
      <c r="EW585" s="96"/>
      <c r="EX585" s="96"/>
      <c r="EY585" s="96"/>
      <c r="EZ585" s="96"/>
      <c r="FA585" s="96"/>
      <c r="FB585" s="96"/>
      <c r="FC585" s="96"/>
      <c r="FD585" s="96"/>
      <c r="FE585" s="96"/>
      <c r="FF585" s="96"/>
      <c r="FG585" s="96"/>
      <c r="FH585" s="96"/>
      <c r="FI585" s="96"/>
      <c r="FJ585" s="96"/>
      <c r="FK585" s="96"/>
      <c r="FL585" s="96"/>
      <c r="FM585" s="96"/>
      <c r="FN585" s="96"/>
      <c r="FO585" s="96"/>
      <c r="FP585" s="96"/>
      <c r="FQ585" s="96"/>
      <c r="FR585" s="96"/>
      <c r="FS585" s="96"/>
      <c r="FT585" s="96"/>
      <c r="FU585" s="96"/>
      <c r="FV585" s="96"/>
      <c r="FW585" s="96"/>
      <c r="FX585" s="96"/>
      <c r="FY585" s="96"/>
      <c r="FZ585" s="96"/>
      <c r="GA585" s="96"/>
      <c r="GB585" s="96"/>
      <c r="GC585" s="96"/>
      <c r="GD585" s="96"/>
      <c r="GE585" s="96"/>
      <c r="GF585" s="96"/>
      <c r="GG585" s="96"/>
      <c r="GH585" s="96"/>
      <c r="GI585" s="96"/>
      <c r="GJ585" s="96"/>
      <c r="GK585" s="96"/>
      <c r="GL585" s="96"/>
      <c r="GM585" s="96"/>
      <c r="GN585" s="96"/>
      <c r="GO585" s="96"/>
      <c r="GP585" s="96"/>
    </row>
    <row r="586" spans="1:198" ht="11.25" customHeight="1">
      <c r="A586" s="349"/>
      <c r="B586" s="397"/>
      <c r="C586" s="424"/>
      <c r="D586" s="424"/>
      <c r="E586" s="353"/>
      <c r="F586" s="412"/>
      <c r="G586" s="406"/>
      <c r="H586" s="89"/>
      <c r="I586" s="60" t="s">
        <v>30</v>
      </c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385"/>
      <c r="Y586" s="40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96"/>
      <c r="CB586" s="96"/>
      <c r="CC586" s="96"/>
      <c r="CD586" s="96"/>
      <c r="CE586" s="96"/>
      <c r="CF586" s="96"/>
      <c r="CG586" s="96"/>
      <c r="CH586" s="96"/>
      <c r="CI586" s="96"/>
      <c r="CJ586" s="96"/>
      <c r="CK586" s="96"/>
      <c r="CL586" s="96"/>
      <c r="CM586" s="96"/>
      <c r="CN586" s="96"/>
      <c r="CO586" s="96"/>
      <c r="CP586" s="96"/>
      <c r="CQ586" s="96"/>
      <c r="CR586" s="96"/>
      <c r="CS586" s="96"/>
      <c r="CT586" s="96"/>
      <c r="CU586" s="96"/>
      <c r="CV586" s="96"/>
      <c r="CW586" s="96"/>
      <c r="CX586" s="96"/>
      <c r="CY586" s="96"/>
      <c r="CZ586" s="96"/>
      <c r="DA586" s="96"/>
      <c r="DB586" s="96"/>
      <c r="DC586" s="96"/>
      <c r="DD586" s="96"/>
      <c r="DE586" s="96"/>
      <c r="DF586" s="96"/>
      <c r="DG586" s="96"/>
      <c r="DH586" s="96"/>
      <c r="DI586" s="96"/>
      <c r="DJ586" s="96"/>
      <c r="DK586" s="96"/>
      <c r="DL586" s="96"/>
      <c r="DM586" s="96"/>
      <c r="DN586" s="96"/>
      <c r="DO586" s="96"/>
      <c r="DP586" s="96"/>
      <c r="DQ586" s="96"/>
      <c r="DR586" s="96"/>
      <c r="DS586" s="96"/>
      <c r="DT586" s="96"/>
      <c r="DU586" s="96"/>
      <c r="DV586" s="96"/>
      <c r="DW586" s="96"/>
      <c r="DX586" s="96"/>
      <c r="DY586" s="96"/>
      <c r="DZ586" s="96"/>
      <c r="EA586" s="96"/>
      <c r="EB586" s="96"/>
      <c r="EC586" s="96"/>
      <c r="ED586" s="96"/>
      <c r="EE586" s="96"/>
      <c r="EF586" s="96"/>
      <c r="EG586" s="96"/>
      <c r="EH586" s="96"/>
      <c r="EI586" s="96"/>
      <c r="EJ586" s="96"/>
      <c r="EK586" s="96"/>
      <c r="EL586" s="96"/>
      <c r="EM586" s="96"/>
      <c r="EN586" s="96"/>
      <c r="EO586" s="96"/>
      <c r="EP586" s="96"/>
      <c r="EQ586" s="96"/>
      <c r="ER586" s="96"/>
      <c r="ES586" s="96"/>
      <c r="ET586" s="96"/>
      <c r="EU586" s="96"/>
      <c r="EV586" s="96"/>
      <c r="EW586" s="96"/>
      <c r="EX586" s="96"/>
      <c r="EY586" s="96"/>
      <c r="EZ586" s="96"/>
      <c r="FA586" s="96"/>
      <c r="FB586" s="96"/>
      <c r="FC586" s="96"/>
      <c r="FD586" s="96"/>
      <c r="FE586" s="96"/>
      <c r="FF586" s="96"/>
      <c r="FG586" s="96"/>
      <c r="FH586" s="96"/>
      <c r="FI586" s="96"/>
      <c r="FJ586" s="96"/>
      <c r="FK586" s="96"/>
      <c r="FL586" s="96"/>
      <c r="FM586" s="96"/>
      <c r="FN586" s="96"/>
      <c r="FO586" s="96"/>
      <c r="FP586" s="96"/>
      <c r="FQ586" s="96"/>
      <c r="FR586" s="96"/>
      <c r="FS586" s="96"/>
      <c r="FT586" s="96"/>
      <c r="FU586" s="96"/>
      <c r="FV586" s="96"/>
      <c r="FW586" s="96"/>
      <c r="FX586" s="96"/>
      <c r="FY586" s="96"/>
      <c r="FZ586" s="96"/>
      <c r="GA586" s="96"/>
      <c r="GB586" s="96"/>
      <c r="GC586" s="96"/>
      <c r="GD586" s="96"/>
      <c r="GE586" s="96"/>
      <c r="GF586" s="96"/>
      <c r="GG586" s="96"/>
      <c r="GH586" s="96"/>
      <c r="GI586" s="96"/>
      <c r="GJ586" s="96"/>
      <c r="GK586" s="96"/>
      <c r="GL586" s="96"/>
      <c r="GM586" s="96"/>
      <c r="GN586" s="96"/>
      <c r="GO586" s="96"/>
      <c r="GP586" s="96"/>
    </row>
    <row r="587" spans="1:198" ht="11.25" customHeight="1">
      <c r="A587" s="349"/>
      <c r="B587" s="397"/>
      <c r="C587" s="424"/>
      <c r="D587" s="424"/>
      <c r="E587" s="353"/>
      <c r="F587" s="412"/>
      <c r="G587" s="406"/>
      <c r="H587" s="89"/>
      <c r="I587" s="60" t="s">
        <v>92</v>
      </c>
      <c r="J587" s="70">
        <v>13053</v>
      </c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385"/>
      <c r="Y587" s="40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96"/>
      <c r="CB587" s="96"/>
      <c r="CC587" s="96"/>
      <c r="CD587" s="96"/>
      <c r="CE587" s="96"/>
      <c r="CF587" s="96"/>
      <c r="CG587" s="96"/>
      <c r="CH587" s="96"/>
      <c r="CI587" s="96"/>
      <c r="CJ587" s="96"/>
      <c r="CK587" s="96"/>
      <c r="CL587" s="96"/>
      <c r="CM587" s="96"/>
      <c r="CN587" s="96"/>
      <c r="CO587" s="96"/>
      <c r="CP587" s="96"/>
      <c r="CQ587" s="96"/>
      <c r="CR587" s="96"/>
      <c r="CS587" s="96"/>
      <c r="CT587" s="96"/>
      <c r="CU587" s="96"/>
      <c r="CV587" s="96"/>
      <c r="CW587" s="96"/>
      <c r="CX587" s="96"/>
      <c r="CY587" s="96"/>
      <c r="CZ587" s="96"/>
      <c r="DA587" s="96"/>
      <c r="DB587" s="96"/>
      <c r="DC587" s="96"/>
      <c r="DD587" s="96"/>
      <c r="DE587" s="96"/>
      <c r="DF587" s="96"/>
      <c r="DG587" s="96"/>
      <c r="DH587" s="96"/>
      <c r="DI587" s="96"/>
      <c r="DJ587" s="96"/>
      <c r="DK587" s="96"/>
      <c r="DL587" s="96"/>
      <c r="DM587" s="96"/>
      <c r="DN587" s="96"/>
      <c r="DO587" s="96"/>
      <c r="DP587" s="96"/>
      <c r="DQ587" s="96"/>
      <c r="DR587" s="96"/>
      <c r="DS587" s="96"/>
      <c r="DT587" s="96"/>
      <c r="DU587" s="96"/>
      <c r="DV587" s="96"/>
      <c r="DW587" s="96"/>
      <c r="DX587" s="96"/>
      <c r="DY587" s="96"/>
      <c r="DZ587" s="96"/>
      <c r="EA587" s="96"/>
      <c r="EB587" s="96"/>
      <c r="EC587" s="96"/>
      <c r="ED587" s="96"/>
      <c r="EE587" s="96"/>
      <c r="EF587" s="96"/>
      <c r="EG587" s="96"/>
      <c r="EH587" s="96"/>
      <c r="EI587" s="96"/>
      <c r="EJ587" s="96"/>
      <c r="EK587" s="96"/>
      <c r="EL587" s="96"/>
      <c r="EM587" s="96"/>
      <c r="EN587" s="96"/>
      <c r="EO587" s="96"/>
      <c r="EP587" s="96"/>
      <c r="EQ587" s="96"/>
      <c r="ER587" s="96"/>
      <c r="ES587" s="96"/>
      <c r="ET587" s="96"/>
      <c r="EU587" s="96"/>
      <c r="EV587" s="96"/>
      <c r="EW587" s="96"/>
      <c r="EX587" s="96"/>
      <c r="EY587" s="96"/>
      <c r="EZ587" s="96"/>
      <c r="FA587" s="96"/>
      <c r="FB587" s="96"/>
      <c r="FC587" s="96"/>
      <c r="FD587" s="96"/>
      <c r="FE587" s="96"/>
      <c r="FF587" s="96"/>
      <c r="FG587" s="96"/>
      <c r="FH587" s="96"/>
      <c r="FI587" s="96"/>
      <c r="FJ587" s="96"/>
      <c r="FK587" s="96"/>
      <c r="FL587" s="96"/>
      <c r="FM587" s="96"/>
      <c r="FN587" s="96"/>
      <c r="FO587" s="96"/>
      <c r="FP587" s="96"/>
      <c r="FQ587" s="96"/>
      <c r="FR587" s="96"/>
      <c r="FS587" s="96"/>
      <c r="FT587" s="96"/>
      <c r="FU587" s="96"/>
      <c r="FV587" s="96"/>
      <c r="FW587" s="96"/>
      <c r="FX587" s="96"/>
      <c r="FY587" s="96"/>
      <c r="FZ587" s="96"/>
      <c r="GA587" s="96"/>
      <c r="GB587" s="96"/>
      <c r="GC587" s="96"/>
      <c r="GD587" s="96"/>
      <c r="GE587" s="96"/>
      <c r="GF587" s="96"/>
      <c r="GG587" s="96"/>
      <c r="GH587" s="96"/>
      <c r="GI587" s="96"/>
      <c r="GJ587" s="96"/>
      <c r="GK587" s="96"/>
      <c r="GL587" s="96"/>
      <c r="GM587" s="96"/>
      <c r="GN587" s="96"/>
      <c r="GO587" s="96"/>
      <c r="GP587" s="96"/>
    </row>
    <row r="588" spans="1:198" ht="11.25" customHeight="1">
      <c r="A588" s="349"/>
      <c r="B588" s="397"/>
      <c r="C588" s="424"/>
      <c r="D588" s="424"/>
      <c r="E588" s="353"/>
      <c r="F588" s="412"/>
      <c r="G588" s="406"/>
      <c r="H588" s="89"/>
      <c r="I588" s="72" t="s">
        <v>26</v>
      </c>
      <c r="J588" s="66">
        <f t="shared" ref="J588:K588" si="182">SUM(J584:J587)</f>
        <v>60000</v>
      </c>
      <c r="K588" s="66">
        <f t="shared" si="182"/>
        <v>3000</v>
      </c>
      <c r="L588" s="66">
        <f>SUM(L584:L587)</f>
        <v>0</v>
      </c>
      <c r="M588" s="66">
        <f>SUM(M584:M587)</f>
        <v>0</v>
      </c>
      <c r="N588" s="65">
        <f t="shared" ref="N588" si="183">SUM(N584:N587)</f>
        <v>0</v>
      </c>
      <c r="O588" s="66">
        <f>SUM(O584:O587)</f>
        <v>0</v>
      </c>
      <c r="P588" s="66">
        <f>SUM(P584:P587)</f>
        <v>0</v>
      </c>
      <c r="Q588" s="66">
        <f t="shared" ref="Q588:W588" si="184">SUM(Q584:Q587)</f>
        <v>500000</v>
      </c>
      <c r="R588" s="66">
        <f t="shared" si="184"/>
        <v>1500000</v>
      </c>
      <c r="S588" s="66">
        <f t="shared" si="184"/>
        <v>400000</v>
      </c>
      <c r="T588" s="66">
        <f t="shared" si="184"/>
        <v>0</v>
      </c>
      <c r="U588" s="66">
        <f t="shared" si="184"/>
        <v>0</v>
      </c>
      <c r="V588" s="66">
        <f t="shared" si="184"/>
        <v>0</v>
      </c>
      <c r="W588" s="66">
        <f t="shared" si="184"/>
        <v>0</v>
      </c>
      <c r="X588" s="385"/>
      <c r="Y588" s="40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96"/>
      <c r="CB588" s="96"/>
      <c r="CC588" s="96"/>
      <c r="CD588" s="96"/>
      <c r="CE588" s="96"/>
      <c r="CF588" s="96"/>
      <c r="CG588" s="96"/>
      <c r="CH588" s="96"/>
      <c r="CI588" s="96"/>
      <c r="CJ588" s="96"/>
      <c r="CK588" s="96"/>
      <c r="CL588" s="96"/>
      <c r="CM588" s="96"/>
      <c r="CN588" s="96"/>
      <c r="CO588" s="96"/>
      <c r="CP588" s="96"/>
      <c r="CQ588" s="96"/>
      <c r="CR588" s="96"/>
      <c r="CS588" s="96"/>
      <c r="CT588" s="96"/>
      <c r="CU588" s="96"/>
      <c r="CV588" s="96"/>
      <c r="CW588" s="96"/>
      <c r="CX588" s="96"/>
      <c r="CY588" s="96"/>
      <c r="CZ588" s="96"/>
      <c r="DA588" s="96"/>
      <c r="DB588" s="96"/>
      <c r="DC588" s="96"/>
      <c r="DD588" s="96"/>
      <c r="DE588" s="96"/>
      <c r="DF588" s="96"/>
      <c r="DG588" s="96"/>
      <c r="DH588" s="96"/>
      <c r="DI588" s="96"/>
      <c r="DJ588" s="96"/>
      <c r="DK588" s="96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</row>
    <row r="589" spans="1:198" ht="15.75" hidden="1" customHeight="1">
      <c r="A589" s="349"/>
      <c r="B589" s="397" t="s">
        <v>226</v>
      </c>
      <c r="C589" s="352">
        <v>2024</v>
      </c>
      <c r="D589" s="352">
        <v>2025</v>
      </c>
      <c r="E589" s="382" t="s">
        <v>27</v>
      </c>
      <c r="F589" s="420">
        <f>X589</f>
        <v>0</v>
      </c>
      <c r="G589" s="355">
        <v>70005</v>
      </c>
      <c r="H589" s="200">
        <v>6050</v>
      </c>
      <c r="I589" s="155" t="s">
        <v>28</v>
      </c>
      <c r="J589" s="187">
        <v>383053</v>
      </c>
      <c r="K589" s="187"/>
      <c r="L589" s="187"/>
      <c r="M589" s="156"/>
      <c r="N589" s="223">
        <v>0</v>
      </c>
      <c r="O589" s="187"/>
      <c r="P589" s="187"/>
      <c r="Q589" s="187"/>
      <c r="R589" s="187"/>
      <c r="S589" s="187"/>
      <c r="T589" s="187"/>
      <c r="U589" s="187"/>
      <c r="V589" s="187"/>
      <c r="W589" s="187"/>
      <c r="X589" s="385">
        <f>SUM(L593:W593)</f>
        <v>0</v>
      </c>
      <c r="Y589" s="40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</row>
    <row r="590" spans="1:198" ht="15.75" hidden="1" customHeight="1">
      <c r="A590" s="349"/>
      <c r="B590" s="397"/>
      <c r="C590" s="352"/>
      <c r="D590" s="352"/>
      <c r="E590" s="382"/>
      <c r="F590" s="420"/>
      <c r="G590" s="355"/>
      <c r="H590" s="200"/>
      <c r="I590" s="155" t="s">
        <v>31</v>
      </c>
      <c r="J590" s="187"/>
      <c r="K590" s="187"/>
      <c r="L590" s="187"/>
      <c r="M590" s="187"/>
      <c r="N590" s="187"/>
      <c r="O590" s="187"/>
      <c r="P590" s="187"/>
      <c r="Q590" s="187"/>
      <c r="R590" s="187"/>
      <c r="S590" s="187"/>
      <c r="T590" s="187"/>
      <c r="U590" s="187"/>
      <c r="V590" s="187"/>
      <c r="W590" s="187"/>
      <c r="X590" s="385"/>
      <c r="Y590" s="40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</row>
    <row r="591" spans="1:198" ht="15.75" hidden="1" customHeight="1">
      <c r="A591" s="349"/>
      <c r="B591" s="397"/>
      <c r="C591" s="352"/>
      <c r="D591" s="352"/>
      <c r="E591" s="382"/>
      <c r="F591" s="420"/>
      <c r="G591" s="355"/>
      <c r="H591" s="200"/>
      <c r="I591" s="155" t="s">
        <v>30</v>
      </c>
      <c r="J591" s="187"/>
      <c r="K591" s="187"/>
      <c r="L591" s="187"/>
      <c r="M591" s="187"/>
      <c r="N591" s="187"/>
      <c r="O591" s="187"/>
      <c r="P591" s="187"/>
      <c r="Q591" s="187"/>
      <c r="R591" s="187"/>
      <c r="S591" s="187"/>
      <c r="T591" s="187"/>
      <c r="U591" s="187"/>
      <c r="V591" s="187"/>
      <c r="W591" s="187"/>
      <c r="X591" s="385"/>
      <c r="Y591" s="40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96"/>
      <c r="CB591" s="96"/>
      <c r="CC591" s="96"/>
      <c r="CD591" s="96"/>
      <c r="CE591" s="96"/>
      <c r="CF591" s="96"/>
      <c r="CG591" s="96"/>
      <c r="CH591" s="96"/>
      <c r="CI591" s="96"/>
      <c r="CJ591" s="96"/>
      <c r="CK591" s="96"/>
      <c r="CL591" s="96"/>
      <c r="CM591" s="96"/>
      <c r="CN591" s="96"/>
      <c r="CO591" s="96"/>
      <c r="CP591" s="96"/>
      <c r="CQ591" s="96"/>
      <c r="CR591" s="96"/>
      <c r="CS591" s="96"/>
      <c r="CT591" s="96"/>
      <c r="CU591" s="96"/>
      <c r="CV591" s="96"/>
      <c r="CW591" s="96"/>
      <c r="CX591" s="96"/>
      <c r="CY591" s="96"/>
      <c r="CZ591" s="96"/>
      <c r="DA591" s="96"/>
      <c r="DB591" s="96"/>
      <c r="DC591" s="96"/>
      <c r="DD591" s="96"/>
      <c r="DE591" s="96"/>
      <c r="DF591" s="96"/>
      <c r="DG591" s="96"/>
      <c r="DH591" s="96"/>
      <c r="DI591" s="96"/>
      <c r="DJ591" s="96"/>
      <c r="DK591" s="96"/>
      <c r="DL591" s="96"/>
      <c r="DM591" s="96"/>
      <c r="DN591" s="96"/>
      <c r="DO591" s="96"/>
      <c r="DP591" s="96"/>
      <c r="DQ591" s="96"/>
      <c r="DR591" s="96"/>
      <c r="DS591" s="96"/>
      <c r="DT591" s="96"/>
      <c r="DU591" s="96"/>
      <c r="DV591" s="96"/>
      <c r="DW591" s="96"/>
      <c r="DX591" s="96"/>
      <c r="DY591" s="96"/>
      <c r="DZ591" s="96"/>
      <c r="EA591" s="96"/>
      <c r="EB591" s="96"/>
      <c r="EC591" s="96"/>
      <c r="ED591" s="96"/>
      <c r="EE591" s="96"/>
      <c r="EF591" s="96"/>
      <c r="EG591" s="96"/>
      <c r="EH591" s="96"/>
      <c r="EI591" s="96"/>
      <c r="EJ591" s="96"/>
      <c r="EK591" s="96"/>
      <c r="EL591" s="96"/>
      <c r="EM591" s="96"/>
      <c r="EN591" s="96"/>
      <c r="EO591" s="96"/>
      <c r="EP591" s="96"/>
      <c r="EQ591" s="96"/>
      <c r="ER591" s="96"/>
      <c r="ES591" s="96"/>
      <c r="ET591" s="96"/>
      <c r="EU591" s="96"/>
      <c r="EV591" s="96"/>
      <c r="EW591" s="96"/>
      <c r="EX591" s="96"/>
      <c r="EY591" s="96"/>
      <c r="EZ591" s="96"/>
      <c r="FA591" s="96"/>
      <c r="FB591" s="96"/>
      <c r="FC591" s="96"/>
      <c r="FD591" s="96"/>
      <c r="FE591" s="96"/>
      <c r="FF591" s="96"/>
      <c r="FG591" s="96"/>
      <c r="FH591" s="96"/>
      <c r="FI591" s="96"/>
      <c r="FJ591" s="96"/>
      <c r="FK591" s="96"/>
      <c r="FL591" s="96"/>
      <c r="FM591" s="96"/>
      <c r="FN591" s="96"/>
      <c r="FO591" s="96"/>
      <c r="FP591" s="96"/>
      <c r="FQ591" s="96"/>
      <c r="FR591" s="96"/>
      <c r="FS591" s="96"/>
      <c r="FT591" s="96"/>
      <c r="FU591" s="96"/>
      <c r="FV591" s="96"/>
      <c r="FW591" s="96"/>
      <c r="FX591" s="96"/>
      <c r="FY591" s="96"/>
      <c r="FZ591" s="96"/>
      <c r="GA591" s="96"/>
      <c r="GB591" s="96"/>
      <c r="GC591" s="96"/>
      <c r="GD591" s="96"/>
      <c r="GE591" s="96"/>
      <c r="GF591" s="96"/>
      <c r="GG591" s="96"/>
      <c r="GH591" s="96"/>
      <c r="GI591" s="96"/>
      <c r="GJ591" s="96"/>
      <c r="GK591" s="96"/>
      <c r="GL591" s="96"/>
      <c r="GM591" s="96"/>
      <c r="GN591" s="96"/>
      <c r="GO591" s="96"/>
      <c r="GP591" s="96"/>
    </row>
    <row r="592" spans="1:198" ht="15.75" hidden="1" customHeight="1">
      <c r="A592" s="349"/>
      <c r="B592" s="397"/>
      <c r="C592" s="352"/>
      <c r="D592" s="352"/>
      <c r="E592" s="382"/>
      <c r="F592" s="420"/>
      <c r="G592" s="355"/>
      <c r="H592" s="200"/>
      <c r="I592" s="155" t="s">
        <v>92</v>
      </c>
      <c r="J592" s="187"/>
      <c r="K592" s="187"/>
      <c r="L592" s="187"/>
      <c r="M592" s="187"/>
      <c r="N592" s="187"/>
      <c r="O592" s="187"/>
      <c r="P592" s="187"/>
      <c r="Q592" s="187"/>
      <c r="R592" s="187"/>
      <c r="S592" s="187"/>
      <c r="T592" s="187"/>
      <c r="U592" s="187"/>
      <c r="V592" s="187"/>
      <c r="W592" s="187"/>
      <c r="X592" s="385"/>
      <c r="Y592" s="40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96"/>
      <c r="CB592" s="96"/>
      <c r="CC592" s="96"/>
      <c r="CD592" s="96"/>
      <c r="CE592" s="96"/>
      <c r="CF592" s="96"/>
      <c r="CG592" s="96"/>
      <c r="CH592" s="96"/>
      <c r="CI592" s="96"/>
      <c r="CJ592" s="96"/>
      <c r="CK592" s="96"/>
      <c r="CL592" s="96"/>
      <c r="CM592" s="96"/>
      <c r="CN592" s="96"/>
      <c r="CO592" s="96"/>
      <c r="CP592" s="96"/>
      <c r="CQ592" s="96"/>
      <c r="CR592" s="96"/>
      <c r="CS592" s="96"/>
      <c r="CT592" s="96"/>
      <c r="CU592" s="96"/>
      <c r="CV592" s="96"/>
      <c r="CW592" s="96"/>
      <c r="CX592" s="96"/>
      <c r="CY592" s="96"/>
      <c r="CZ592" s="96"/>
      <c r="DA592" s="96"/>
      <c r="DB592" s="96"/>
      <c r="DC592" s="96"/>
      <c r="DD592" s="96"/>
      <c r="DE592" s="96"/>
      <c r="DF592" s="96"/>
      <c r="DG592" s="96"/>
      <c r="DH592" s="96"/>
      <c r="DI592" s="96"/>
      <c r="DJ592" s="96"/>
      <c r="DK592" s="96"/>
      <c r="DL592" s="96"/>
      <c r="DM592" s="96"/>
      <c r="DN592" s="96"/>
      <c r="DO592" s="96"/>
      <c r="DP592" s="96"/>
      <c r="DQ592" s="96"/>
      <c r="DR592" s="96"/>
      <c r="DS592" s="96"/>
      <c r="DT592" s="96"/>
      <c r="DU592" s="96"/>
      <c r="DV592" s="96"/>
      <c r="DW592" s="96"/>
      <c r="DX592" s="96"/>
      <c r="DY592" s="96"/>
      <c r="DZ592" s="96"/>
      <c r="EA592" s="96"/>
      <c r="EB592" s="96"/>
      <c r="EC592" s="96"/>
      <c r="ED592" s="96"/>
      <c r="EE592" s="96"/>
      <c r="EF592" s="96"/>
      <c r="EG592" s="96"/>
      <c r="EH592" s="96"/>
      <c r="EI592" s="96"/>
      <c r="EJ592" s="96"/>
      <c r="EK592" s="96"/>
      <c r="EL592" s="96"/>
      <c r="EM592" s="96"/>
      <c r="EN592" s="96"/>
      <c r="EO592" s="96"/>
      <c r="EP592" s="96"/>
      <c r="EQ592" s="96"/>
      <c r="ER592" s="96"/>
      <c r="ES592" s="96"/>
      <c r="ET592" s="96"/>
      <c r="EU592" s="96"/>
      <c r="EV592" s="96"/>
      <c r="EW592" s="96"/>
      <c r="EX592" s="96"/>
      <c r="EY592" s="96"/>
      <c r="EZ592" s="96"/>
      <c r="FA592" s="96"/>
      <c r="FB592" s="96"/>
      <c r="FC592" s="96"/>
      <c r="FD592" s="96"/>
      <c r="FE592" s="96"/>
      <c r="FF592" s="96"/>
      <c r="FG592" s="96"/>
      <c r="FH592" s="96"/>
      <c r="FI592" s="96"/>
      <c r="FJ592" s="96"/>
      <c r="FK592" s="96"/>
      <c r="FL592" s="96"/>
      <c r="FM592" s="96"/>
      <c r="FN592" s="96"/>
      <c r="FO592" s="96"/>
      <c r="FP592" s="96"/>
      <c r="FQ592" s="96"/>
      <c r="FR592" s="96"/>
      <c r="FS592" s="96"/>
      <c r="FT592" s="96"/>
      <c r="FU592" s="96"/>
      <c r="FV592" s="96"/>
      <c r="FW592" s="96"/>
      <c r="FX592" s="96"/>
      <c r="FY592" s="96"/>
      <c r="FZ592" s="96"/>
      <c r="GA592" s="96"/>
      <c r="GB592" s="96"/>
      <c r="GC592" s="96"/>
      <c r="GD592" s="96"/>
      <c r="GE592" s="96"/>
      <c r="GF592" s="96"/>
      <c r="GG592" s="96"/>
      <c r="GH592" s="96"/>
      <c r="GI592" s="96"/>
      <c r="GJ592" s="96"/>
      <c r="GK592" s="96"/>
      <c r="GL592" s="96"/>
      <c r="GM592" s="96"/>
      <c r="GN592" s="96"/>
      <c r="GO592" s="96"/>
      <c r="GP592" s="96"/>
    </row>
    <row r="593" spans="1:198" ht="15.75" hidden="1" customHeight="1">
      <c r="A593" s="349"/>
      <c r="B593" s="397"/>
      <c r="C593" s="352"/>
      <c r="D593" s="352"/>
      <c r="E593" s="382"/>
      <c r="F593" s="420"/>
      <c r="G593" s="355"/>
      <c r="H593" s="200"/>
      <c r="I593" s="222" t="s">
        <v>26</v>
      </c>
      <c r="J593" s="162">
        <f>SUM(J589:J592)</f>
        <v>383053</v>
      </c>
      <c r="K593" s="162">
        <f t="shared" ref="K593:P593" si="185">SUM(K589:K592)</f>
        <v>0</v>
      </c>
      <c r="L593" s="162">
        <f t="shared" si="185"/>
        <v>0</v>
      </c>
      <c r="M593" s="162">
        <f t="shared" si="185"/>
        <v>0</v>
      </c>
      <c r="N593" s="162">
        <f t="shared" si="185"/>
        <v>0</v>
      </c>
      <c r="O593" s="162">
        <f t="shared" si="185"/>
        <v>0</v>
      </c>
      <c r="P593" s="162">
        <f t="shared" si="185"/>
        <v>0</v>
      </c>
      <c r="Q593" s="162"/>
      <c r="R593" s="162"/>
      <c r="S593" s="162"/>
      <c r="T593" s="162"/>
      <c r="U593" s="162"/>
      <c r="V593" s="162"/>
      <c r="W593" s="162"/>
      <c r="X593" s="385"/>
      <c r="Y593" s="40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6"/>
      <c r="AV593" s="96"/>
      <c r="AW593" s="96"/>
      <c r="AX593" s="96"/>
      <c r="AY593" s="96"/>
      <c r="AZ593" s="96"/>
      <c r="BA593" s="96"/>
      <c r="BB593" s="96"/>
      <c r="BC593" s="96"/>
      <c r="BD593" s="96"/>
      <c r="BE593" s="96"/>
      <c r="BF593" s="96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6"/>
      <c r="BS593" s="96"/>
      <c r="BT593" s="96"/>
      <c r="BU593" s="96"/>
      <c r="BV593" s="96"/>
      <c r="BW593" s="96"/>
      <c r="BX593" s="96"/>
      <c r="BY593" s="96"/>
      <c r="BZ593" s="96"/>
      <c r="CA593" s="96"/>
      <c r="CB593" s="96"/>
      <c r="CC593" s="96"/>
      <c r="CD593" s="96"/>
      <c r="CE593" s="96"/>
      <c r="CF593" s="96"/>
      <c r="CG593" s="96"/>
      <c r="CH593" s="96"/>
      <c r="CI593" s="96"/>
      <c r="CJ593" s="96"/>
      <c r="CK593" s="96"/>
      <c r="CL593" s="96"/>
      <c r="CM593" s="96"/>
      <c r="CN593" s="96"/>
      <c r="CO593" s="96"/>
      <c r="CP593" s="96"/>
      <c r="CQ593" s="96"/>
      <c r="CR593" s="96"/>
      <c r="CS593" s="96"/>
      <c r="CT593" s="96"/>
      <c r="CU593" s="96"/>
      <c r="CV593" s="96"/>
      <c r="CW593" s="96"/>
      <c r="CX593" s="96"/>
      <c r="CY593" s="96"/>
      <c r="CZ593" s="96"/>
      <c r="DA593" s="96"/>
      <c r="DB593" s="96"/>
      <c r="DC593" s="96"/>
      <c r="DD593" s="96"/>
      <c r="DE593" s="96"/>
      <c r="DF593" s="96"/>
      <c r="DG593" s="96"/>
      <c r="DH593" s="96"/>
      <c r="DI593" s="96"/>
      <c r="DJ593" s="96"/>
      <c r="DK593" s="96"/>
      <c r="DL593" s="96"/>
      <c r="DM593" s="96"/>
      <c r="DN593" s="96"/>
      <c r="DO593" s="96"/>
      <c r="DP593" s="96"/>
      <c r="DQ593" s="96"/>
      <c r="DR593" s="96"/>
      <c r="DS593" s="96"/>
      <c r="DT593" s="96"/>
      <c r="DU593" s="96"/>
      <c r="DV593" s="96"/>
      <c r="DW593" s="96"/>
      <c r="DX593" s="96"/>
      <c r="DY593" s="96"/>
      <c r="DZ593" s="96"/>
      <c r="EA593" s="96"/>
      <c r="EB593" s="96"/>
      <c r="EC593" s="96"/>
      <c r="ED593" s="96"/>
      <c r="EE593" s="96"/>
      <c r="EF593" s="96"/>
      <c r="EG593" s="96"/>
      <c r="EH593" s="96"/>
      <c r="EI593" s="96"/>
      <c r="EJ593" s="96"/>
      <c r="EK593" s="96"/>
      <c r="EL593" s="96"/>
      <c r="EM593" s="96"/>
      <c r="EN593" s="96"/>
      <c r="EO593" s="96"/>
      <c r="EP593" s="96"/>
      <c r="EQ593" s="96"/>
      <c r="ER593" s="96"/>
      <c r="ES593" s="96"/>
      <c r="ET593" s="96"/>
      <c r="EU593" s="96"/>
      <c r="EV593" s="96"/>
      <c r="EW593" s="96"/>
      <c r="EX593" s="96"/>
      <c r="EY593" s="96"/>
      <c r="EZ593" s="96"/>
      <c r="FA593" s="96"/>
      <c r="FB593" s="96"/>
      <c r="FC593" s="96"/>
      <c r="FD593" s="96"/>
      <c r="FE593" s="96"/>
      <c r="FF593" s="96"/>
      <c r="FG593" s="96"/>
      <c r="FH593" s="96"/>
      <c r="FI593" s="96"/>
      <c r="FJ593" s="96"/>
      <c r="FK593" s="96"/>
      <c r="FL593" s="96"/>
      <c r="FM593" s="96"/>
      <c r="FN593" s="96"/>
      <c r="FO593" s="96"/>
      <c r="FP593" s="96"/>
      <c r="FQ593" s="96"/>
      <c r="FR593" s="96"/>
      <c r="FS593" s="96"/>
      <c r="FT593" s="96"/>
      <c r="FU593" s="96"/>
      <c r="FV593" s="96"/>
      <c r="FW593" s="96"/>
      <c r="FX593" s="96"/>
      <c r="FY593" s="96"/>
      <c r="FZ593" s="96"/>
      <c r="GA593" s="96"/>
      <c r="GB593" s="96"/>
      <c r="GC593" s="96"/>
      <c r="GD593" s="96"/>
      <c r="GE593" s="96"/>
      <c r="GF593" s="96"/>
      <c r="GG593" s="96"/>
      <c r="GH593" s="96"/>
      <c r="GI593" s="96"/>
      <c r="GJ593" s="96"/>
      <c r="GK593" s="96"/>
      <c r="GL593" s="96"/>
      <c r="GM593" s="96"/>
      <c r="GN593" s="96"/>
      <c r="GO593" s="96"/>
      <c r="GP593" s="96"/>
    </row>
    <row r="594" spans="1:198" ht="15.75" hidden="1" customHeight="1">
      <c r="A594" s="349">
        <v>51</v>
      </c>
      <c r="B594" s="401" t="s">
        <v>76</v>
      </c>
      <c r="C594" s="469">
        <v>2018</v>
      </c>
      <c r="D594" s="469">
        <v>2024</v>
      </c>
      <c r="E594" s="408" t="s">
        <v>27</v>
      </c>
      <c r="F594" s="472">
        <v>0</v>
      </c>
      <c r="G594" s="473">
        <v>90013</v>
      </c>
      <c r="H594" s="104">
        <v>6060</v>
      </c>
      <c r="I594" s="105" t="s">
        <v>28</v>
      </c>
      <c r="J594" s="144"/>
      <c r="K594" s="93"/>
      <c r="L594" s="93"/>
      <c r="M594" s="93"/>
      <c r="N594" s="93"/>
      <c r="O594" s="93"/>
      <c r="P594" s="93"/>
      <c r="Q594" s="93"/>
      <c r="R594" s="93"/>
      <c r="S594" s="93"/>
      <c r="T594" s="93"/>
      <c r="U594" s="93"/>
      <c r="V594" s="93"/>
      <c r="W594" s="93"/>
      <c r="X594" s="405">
        <f>SUM(J598:P598)</f>
        <v>0</v>
      </c>
      <c r="Y594" s="141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6"/>
      <c r="AV594" s="96"/>
      <c r="AW594" s="96"/>
      <c r="AX594" s="96"/>
      <c r="AY594" s="96"/>
      <c r="AZ594" s="96"/>
      <c r="BA594" s="96"/>
      <c r="BB594" s="96"/>
      <c r="BC594" s="96"/>
      <c r="BD594" s="96"/>
      <c r="BE594" s="96"/>
      <c r="BF594" s="96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6"/>
      <c r="BS594" s="96"/>
      <c r="BT594" s="96"/>
      <c r="BU594" s="96"/>
      <c r="BV594" s="96"/>
      <c r="BW594" s="96"/>
      <c r="BX594" s="96"/>
      <c r="BY594" s="96"/>
      <c r="BZ594" s="96"/>
      <c r="CA594" s="96"/>
      <c r="CB594" s="96"/>
      <c r="CC594" s="96"/>
      <c r="CD594" s="96"/>
      <c r="CE594" s="96"/>
      <c r="CF594" s="96"/>
      <c r="CG594" s="96"/>
      <c r="CH594" s="96"/>
      <c r="CI594" s="96"/>
      <c r="CJ594" s="96"/>
      <c r="CK594" s="96"/>
      <c r="CL594" s="96"/>
      <c r="CM594" s="96"/>
      <c r="CN594" s="96"/>
      <c r="CO594" s="96"/>
      <c r="CP594" s="96"/>
      <c r="CQ594" s="96"/>
      <c r="CR594" s="96"/>
      <c r="CS594" s="96"/>
      <c r="CT594" s="96"/>
      <c r="CU594" s="96"/>
      <c r="CV594" s="96"/>
      <c r="CW594" s="96"/>
      <c r="CX594" s="96"/>
      <c r="CY594" s="96"/>
      <c r="CZ594" s="96"/>
      <c r="DA594" s="96"/>
      <c r="DB594" s="96"/>
      <c r="DC594" s="96"/>
      <c r="DD594" s="96"/>
      <c r="DE594" s="96"/>
      <c r="DF594" s="96"/>
      <c r="DG594" s="96"/>
      <c r="DH594" s="96"/>
      <c r="DI594" s="96"/>
      <c r="DJ594" s="96"/>
      <c r="DK594" s="96"/>
      <c r="DL594" s="96"/>
      <c r="DM594" s="96"/>
      <c r="DN594" s="96"/>
      <c r="DO594" s="96"/>
      <c r="DP594" s="96"/>
      <c r="DQ594" s="96"/>
      <c r="DR594" s="96"/>
      <c r="DS594" s="96"/>
      <c r="DT594" s="96"/>
      <c r="DU594" s="96"/>
      <c r="DV594" s="96"/>
      <c r="DW594" s="96"/>
      <c r="DX594" s="96"/>
      <c r="DY594" s="96"/>
      <c r="DZ594" s="96"/>
      <c r="EA594" s="96"/>
      <c r="EB594" s="96"/>
      <c r="EC594" s="96"/>
      <c r="ED594" s="96"/>
      <c r="EE594" s="96"/>
      <c r="EF594" s="96"/>
      <c r="EG594" s="96"/>
      <c r="EH594" s="96"/>
      <c r="EI594" s="96"/>
      <c r="EJ594" s="96"/>
      <c r="EK594" s="96"/>
      <c r="EL594" s="96"/>
      <c r="EM594" s="96"/>
      <c r="EN594" s="96"/>
      <c r="EO594" s="96"/>
      <c r="EP594" s="96"/>
      <c r="EQ594" s="96"/>
      <c r="ER594" s="96"/>
      <c r="ES594" s="96"/>
      <c r="ET594" s="96"/>
      <c r="EU594" s="96"/>
      <c r="EV594" s="96"/>
      <c r="EW594" s="96"/>
      <c r="EX594" s="96"/>
      <c r="EY594" s="96"/>
      <c r="EZ594" s="96"/>
      <c r="FA594" s="96"/>
      <c r="FB594" s="96"/>
      <c r="FC594" s="96"/>
      <c r="FD594" s="96"/>
      <c r="FE594" s="96"/>
      <c r="FF594" s="96"/>
      <c r="FG594" s="96"/>
      <c r="FH594" s="96"/>
      <c r="FI594" s="96"/>
      <c r="FJ594" s="96"/>
      <c r="FK594" s="96"/>
      <c r="FL594" s="96"/>
      <c r="FM594" s="96"/>
      <c r="FN594" s="96"/>
      <c r="FO594" s="96"/>
      <c r="FP594" s="96"/>
      <c r="FQ594" s="96"/>
      <c r="FR594" s="96"/>
      <c r="FS594" s="96"/>
      <c r="FT594" s="96"/>
      <c r="FU594" s="96"/>
      <c r="FV594" s="96"/>
      <c r="FW594" s="96"/>
      <c r="FX594" s="96"/>
      <c r="FY594" s="96"/>
      <c r="FZ594" s="96"/>
      <c r="GA594" s="96"/>
      <c r="GB594" s="96"/>
      <c r="GC594" s="96"/>
      <c r="GD594" s="96"/>
      <c r="GE594" s="96"/>
      <c r="GF594" s="96"/>
      <c r="GG594" s="96"/>
      <c r="GH594" s="96"/>
      <c r="GI594" s="96"/>
      <c r="GJ594" s="96"/>
      <c r="GK594" s="96"/>
      <c r="GL594" s="96"/>
      <c r="GM594" s="96"/>
      <c r="GN594" s="96"/>
      <c r="GO594" s="96"/>
      <c r="GP594" s="96"/>
    </row>
    <row r="595" spans="1:198" ht="15.75" hidden="1" customHeight="1">
      <c r="A595" s="349"/>
      <c r="B595" s="401"/>
      <c r="C595" s="469"/>
      <c r="D595" s="469"/>
      <c r="E595" s="408"/>
      <c r="F595" s="472"/>
      <c r="G595" s="473"/>
      <c r="H595" s="104">
        <v>6610</v>
      </c>
      <c r="I595" s="105" t="s">
        <v>28</v>
      </c>
      <c r="J595" s="94">
        <v>0</v>
      </c>
      <c r="K595" s="93">
        <v>0</v>
      </c>
      <c r="L595" s="93">
        <v>0</v>
      </c>
      <c r="M595" s="93">
        <v>0</v>
      </c>
      <c r="N595" s="93">
        <v>0</v>
      </c>
      <c r="O595" s="93">
        <v>0</v>
      </c>
      <c r="P595" s="93"/>
      <c r="Q595" s="93"/>
      <c r="R595" s="93"/>
      <c r="S595" s="93"/>
      <c r="T595" s="93"/>
      <c r="U595" s="93"/>
      <c r="V595" s="93"/>
      <c r="W595" s="93"/>
      <c r="X595" s="405"/>
      <c r="Y595" s="40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6"/>
      <c r="AV595" s="96"/>
      <c r="AW595" s="96"/>
      <c r="AX595" s="96"/>
      <c r="AY595" s="96"/>
      <c r="AZ595" s="96"/>
      <c r="BA595" s="96"/>
      <c r="BB595" s="96"/>
      <c r="BC595" s="96"/>
      <c r="BD595" s="96"/>
      <c r="BE595" s="96"/>
      <c r="BF595" s="96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6"/>
      <c r="BS595" s="96"/>
      <c r="BT595" s="96"/>
      <c r="BU595" s="96"/>
      <c r="BV595" s="96"/>
      <c r="BW595" s="96"/>
      <c r="BX595" s="96"/>
      <c r="BY595" s="96"/>
      <c r="BZ595" s="96"/>
      <c r="CA595" s="96"/>
      <c r="CB595" s="96"/>
      <c r="CC595" s="96"/>
      <c r="CD595" s="96"/>
      <c r="CE595" s="96"/>
      <c r="CF595" s="96"/>
      <c r="CG595" s="96"/>
      <c r="CH595" s="96"/>
      <c r="CI595" s="96"/>
      <c r="CJ595" s="96"/>
      <c r="CK595" s="96"/>
      <c r="CL595" s="96"/>
      <c r="CM595" s="96"/>
      <c r="CN595" s="96"/>
      <c r="CO595" s="96"/>
      <c r="CP595" s="96"/>
      <c r="CQ595" s="96"/>
      <c r="CR595" s="96"/>
      <c r="CS595" s="96"/>
      <c r="CT595" s="96"/>
      <c r="CU595" s="96"/>
      <c r="CV595" s="96"/>
      <c r="CW595" s="96"/>
      <c r="CX595" s="96"/>
      <c r="CY595" s="96"/>
      <c r="CZ595" s="96"/>
      <c r="DA595" s="96"/>
      <c r="DB595" s="96"/>
      <c r="DC595" s="96"/>
      <c r="DD595" s="96"/>
      <c r="DE595" s="96"/>
      <c r="DF595" s="96"/>
      <c r="DG595" s="96"/>
      <c r="DH595" s="96"/>
      <c r="DI595" s="96"/>
      <c r="DJ595" s="96"/>
      <c r="DK595" s="96"/>
      <c r="DL595" s="96"/>
      <c r="DM595" s="96"/>
      <c r="DN595" s="96"/>
      <c r="DO595" s="96"/>
      <c r="DP595" s="96"/>
      <c r="DQ595" s="96"/>
      <c r="DR595" s="96"/>
      <c r="DS595" s="96"/>
      <c r="DT595" s="96"/>
      <c r="DU595" s="96"/>
      <c r="DV595" s="96"/>
      <c r="DW595" s="96"/>
      <c r="DX595" s="96"/>
      <c r="DY595" s="96"/>
      <c r="DZ595" s="96"/>
      <c r="EA595" s="96"/>
      <c r="EB595" s="96"/>
      <c r="EC595" s="96"/>
      <c r="ED595" s="96"/>
      <c r="EE595" s="96"/>
      <c r="EF595" s="96"/>
      <c r="EG595" s="96"/>
      <c r="EH595" s="96"/>
      <c r="EI595" s="96"/>
      <c r="EJ595" s="96"/>
      <c r="EK595" s="96"/>
      <c r="EL595" s="96"/>
      <c r="EM595" s="96"/>
      <c r="EN595" s="96"/>
      <c r="EO595" s="96"/>
      <c r="EP595" s="96"/>
      <c r="EQ595" s="96"/>
      <c r="ER595" s="96"/>
      <c r="ES595" s="96"/>
      <c r="ET595" s="96"/>
      <c r="EU595" s="96"/>
      <c r="EV595" s="96"/>
      <c r="EW595" s="96"/>
      <c r="EX595" s="96"/>
      <c r="EY595" s="96"/>
      <c r="EZ595" s="96"/>
      <c r="FA595" s="96"/>
      <c r="FB595" s="96"/>
      <c r="FC595" s="96"/>
      <c r="FD595" s="96"/>
      <c r="FE595" s="96"/>
      <c r="FF595" s="96"/>
      <c r="FG595" s="96"/>
      <c r="FH595" s="96"/>
      <c r="FI595" s="96"/>
      <c r="FJ595" s="96"/>
      <c r="FK595" s="96"/>
      <c r="FL595" s="96"/>
      <c r="FM595" s="96"/>
      <c r="FN595" s="96"/>
      <c r="FO595" s="96"/>
      <c r="FP595" s="96"/>
      <c r="FQ595" s="96"/>
      <c r="FR595" s="96"/>
      <c r="FS595" s="96"/>
      <c r="FT595" s="96"/>
      <c r="FU595" s="96"/>
      <c r="FV595" s="96"/>
      <c r="FW595" s="96"/>
      <c r="FX595" s="96"/>
      <c r="FY595" s="96"/>
      <c r="FZ595" s="96"/>
      <c r="GA595" s="96"/>
      <c r="GB595" s="96"/>
      <c r="GC595" s="96"/>
      <c r="GD595" s="96"/>
      <c r="GE595" s="96"/>
      <c r="GF595" s="96"/>
      <c r="GG595" s="96"/>
      <c r="GH595" s="96"/>
      <c r="GI595" s="96"/>
      <c r="GJ595" s="96"/>
      <c r="GK595" s="96"/>
      <c r="GL595" s="96"/>
      <c r="GM595" s="96"/>
      <c r="GN595" s="96"/>
      <c r="GO595" s="96"/>
      <c r="GP595" s="96"/>
    </row>
    <row r="596" spans="1:198" ht="15.75" hidden="1" customHeight="1">
      <c r="A596" s="349"/>
      <c r="B596" s="401"/>
      <c r="C596" s="469"/>
      <c r="D596" s="469"/>
      <c r="E596" s="408"/>
      <c r="F596" s="472"/>
      <c r="G596" s="473"/>
      <c r="H596" s="104"/>
      <c r="I596" s="105" t="s">
        <v>30</v>
      </c>
      <c r="J596" s="93"/>
      <c r="K596" s="93"/>
      <c r="L596" s="93"/>
      <c r="M596" s="93"/>
      <c r="N596" s="93"/>
      <c r="O596" s="93"/>
      <c r="P596" s="93"/>
      <c r="Q596" s="93"/>
      <c r="R596" s="93"/>
      <c r="S596" s="93"/>
      <c r="T596" s="93"/>
      <c r="U596" s="93"/>
      <c r="V596" s="93"/>
      <c r="W596" s="93"/>
      <c r="X596" s="405"/>
      <c r="Y596" s="40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96"/>
      <c r="CB596" s="96"/>
      <c r="CC596" s="96"/>
      <c r="CD596" s="96"/>
      <c r="CE596" s="96"/>
      <c r="CF596" s="96"/>
      <c r="CG596" s="96"/>
      <c r="CH596" s="96"/>
      <c r="CI596" s="96"/>
      <c r="CJ596" s="96"/>
      <c r="CK596" s="96"/>
      <c r="CL596" s="96"/>
      <c r="CM596" s="96"/>
      <c r="CN596" s="96"/>
      <c r="CO596" s="96"/>
      <c r="CP596" s="96"/>
      <c r="CQ596" s="96"/>
      <c r="CR596" s="96"/>
      <c r="CS596" s="96"/>
      <c r="CT596" s="96"/>
      <c r="CU596" s="96"/>
      <c r="CV596" s="96"/>
      <c r="CW596" s="96"/>
      <c r="CX596" s="96"/>
      <c r="CY596" s="96"/>
      <c r="CZ596" s="96"/>
      <c r="DA596" s="96"/>
      <c r="DB596" s="96"/>
      <c r="DC596" s="96"/>
      <c r="DD596" s="96"/>
      <c r="DE596" s="96"/>
      <c r="DF596" s="96"/>
      <c r="DG596" s="96"/>
      <c r="DH596" s="96"/>
      <c r="DI596" s="96"/>
      <c r="DJ596" s="96"/>
      <c r="DK596" s="96"/>
      <c r="DL596" s="96"/>
      <c r="DM596" s="96"/>
      <c r="DN596" s="96"/>
      <c r="DO596" s="96"/>
      <c r="DP596" s="96"/>
      <c r="DQ596" s="96"/>
      <c r="DR596" s="96"/>
      <c r="DS596" s="96"/>
      <c r="DT596" s="96"/>
      <c r="DU596" s="96"/>
      <c r="DV596" s="96"/>
      <c r="DW596" s="96"/>
      <c r="DX596" s="96"/>
      <c r="DY596" s="96"/>
      <c r="DZ596" s="96"/>
      <c r="EA596" s="96"/>
      <c r="EB596" s="96"/>
      <c r="EC596" s="96"/>
      <c r="ED596" s="96"/>
      <c r="EE596" s="96"/>
      <c r="EF596" s="96"/>
      <c r="EG596" s="96"/>
      <c r="EH596" s="96"/>
      <c r="EI596" s="96"/>
      <c r="EJ596" s="96"/>
      <c r="EK596" s="96"/>
      <c r="EL596" s="96"/>
      <c r="EM596" s="96"/>
      <c r="EN596" s="96"/>
      <c r="EO596" s="96"/>
      <c r="EP596" s="96"/>
      <c r="EQ596" s="96"/>
      <c r="ER596" s="96"/>
      <c r="ES596" s="96"/>
      <c r="ET596" s="96"/>
      <c r="EU596" s="96"/>
      <c r="EV596" s="96"/>
      <c r="EW596" s="96"/>
      <c r="EX596" s="96"/>
      <c r="EY596" s="96"/>
      <c r="EZ596" s="96"/>
      <c r="FA596" s="96"/>
      <c r="FB596" s="96"/>
      <c r="FC596" s="96"/>
      <c r="FD596" s="96"/>
      <c r="FE596" s="96"/>
      <c r="FF596" s="96"/>
      <c r="FG596" s="96"/>
      <c r="FH596" s="96"/>
      <c r="FI596" s="96"/>
      <c r="FJ596" s="96"/>
      <c r="FK596" s="96"/>
      <c r="FL596" s="96"/>
      <c r="FM596" s="96"/>
      <c r="FN596" s="96"/>
      <c r="FO596" s="96"/>
      <c r="FP596" s="96"/>
      <c r="FQ596" s="96"/>
      <c r="FR596" s="96"/>
      <c r="FS596" s="96"/>
      <c r="FT596" s="96"/>
      <c r="FU596" s="96"/>
      <c r="FV596" s="96"/>
      <c r="FW596" s="96"/>
      <c r="FX596" s="96"/>
      <c r="FY596" s="96"/>
      <c r="FZ596" s="96"/>
      <c r="GA596" s="96"/>
      <c r="GB596" s="96"/>
      <c r="GC596" s="96"/>
      <c r="GD596" s="96"/>
      <c r="GE596" s="96"/>
      <c r="GF596" s="96"/>
      <c r="GG596" s="96"/>
      <c r="GH596" s="96"/>
      <c r="GI596" s="96"/>
      <c r="GJ596" s="96"/>
      <c r="GK596" s="96"/>
      <c r="GL596" s="96"/>
      <c r="GM596" s="96"/>
      <c r="GN596" s="96"/>
      <c r="GO596" s="96"/>
      <c r="GP596" s="96"/>
    </row>
    <row r="597" spans="1:198" ht="15.75" hidden="1" customHeight="1">
      <c r="A597" s="349"/>
      <c r="B597" s="401"/>
      <c r="C597" s="469"/>
      <c r="D597" s="469"/>
      <c r="E597" s="408"/>
      <c r="F597" s="472"/>
      <c r="G597" s="473"/>
      <c r="H597" s="104"/>
      <c r="I597" s="105" t="s">
        <v>33</v>
      </c>
      <c r="J597" s="93"/>
      <c r="K597" s="93"/>
      <c r="L597" s="93"/>
      <c r="M597" s="93"/>
      <c r="N597" s="93"/>
      <c r="O597" s="93"/>
      <c r="P597" s="93"/>
      <c r="Q597" s="93"/>
      <c r="R597" s="93"/>
      <c r="S597" s="93"/>
      <c r="T597" s="93"/>
      <c r="U597" s="93"/>
      <c r="V597" s="93"/>
      <c r="W597" s="93"/>
      <c r="X597" s="405"/>
      <c r="Y597" s="40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96"/>
      <c r="CB597" s="96"/>
      <c r="CC597" s="96"/>
      <c r="CD597" s="96"/>
      <c r="CE597" s="96"/>
      <c r="CF597" s="96"/>
      <c r="CG597" s="96"/>
      <c r="CH597" s="96"/>
      <c r="CI597" s="96"/>
      <c r="CJ597" s="96"/>
      <c r="CK597" s="96"/>
      <c r="CL597" s="96"/>
      <c r="CM597" s="96"/>
      <c r="CN597" s="96"/>
      <c r="CO597" s="96"/>
      <c r="CP597" s="96"/>
      <c r="CQ597" s="96"/>
      <c r="CR597" s="96"/>
      <c r="CS597" s="96"/>
      <c r="CT597" s="96"/>
      <c r="CU597" s="96"/>
      <c r="CV597" s="96"/>
      <c r="CW597" s="96"/>
      <c r="CX597" s="96"/>
      <c r="CY597" s="96"/>
      <c r="CZ597" s="96"/>
      <c r="DA597" s="96"/>
      <c r="DB597" s="96"/>
      <c r="DC597" s="96"/>
      <c r="DD597" s="96"/>
      <c r="DE597" s="96"/>
      <c r="DF597" s="96"/>
      <c r="DG597" s="96"/>
      <c r="DH597" s="96"/>
      <c r="DI597" s="96"/>
      <c r="DJ597" s="96"/>
      <c r="DK597" s="96"/>
      <c r="DL597" s="96"/>
      <c r="DM597" s="96"/>
      <c r="DN597" s="96"/>
      <c r="DO597" s="96"/>
      <c r="DP597" s="96"/>
      <c r="DQ597" s="96"/>
      <c r="DR597" s="96"/>
      <c r="DS597" s="96"/>
      <c r="DT597" s="96"/>
      <c r="DU597" s="96"/>
      <c r="DV597" s="96"/>
      <c r="DW597" s="96"/>
      <c r="DX597" s="96"/>
      <c r="DY597" s="96"/>
      <c r="DZ597" s="96"/>
      <c r="EA597" s="96"/>
      <c r="EB597" s="96"/>
      <c r="EC597" s="96"/>
      <c r="ED597" s="96"/>
      <c r="EE597" s="96"/>
      <c r="EF597" s="96"/>
      <c r="EG597" s="96"/>
      <c r="EH597" s="96"/>
      <c r="EI597" s="96"/>
      <c r="EJ597" s="96"/>
      <c r="EK597" s="96"/>
      <c r="EL597" s="96"/>
      <c r="EM597" s="96"/>
      <c r="EN597" s="96"/>
      <c r="EO597" s="96"/>
      <c r="EP597" s="96"/>
      <c r="EQ597" s="96"/>
      <c r="ER597" s="96"/>
      <c r="ES597" s="96"/>
      <c r="ET597" s="96"/>
      <c r="EU597" s="96"/>
      <c r="EV597" s="96"/>
      <c r="EW597" s="96"/>
      <c r="EX597" s="96"/>
      <c r="EY597" s="96"/>
      <c r="EZ597" s="96"/>
      <c r="FA597" s="96"/>
      <c r="FB597" s="96"/>
      <c r="FC597" s="96"/>
      <c r="FD597" s="96"/>
      <c r="FE597" s="96"/>
      <c r="FF597" s="96"/>
      <c r="FG597" s="96"/>
      <c r="FH597" s="96"/>
      <c r="FI597" s="96"/>
      <c r="FJ597" s="96"/>
      <c r="FK597" s="96"/>
      <c r="FL597" s="96"/>
      <c r="FM597" s="96"/>
      <c r="FN597" s="96"/>
      <c r="FO597" s="96"/>
      <c r="FP597" s="96"/>
      <c r="FQ597" s="96"/>
      <c r="FR597" s="96"/>
      <c r="FS597" s="96"/>
      <c r="FT597" s="96"/>
      <c r="FU597" s="96"/>
      <c r="FV597" s="96"/>
      <c r="FW597" s="96"/>
      <c r="FX597" s="96"/>
      <c r="FY597" s="96"/>
      <c r="FZ597" s="96"/>
      <c r="GA597" s="96"/>
      <c r="GB597" s="96"/>
      <c r="GC597" s="96"/>
      <c r="GD597" s="96"/>
      <c r="GE597" s="96"/>
      <c r="GF597" s="96"/>
      <c r="GG597" s="96"/>
      <c r="GH597" s="96"/>
      <c r="GI597" s="96"/>
      <c r="GJ597" s="96"/>
      <c r="GK597" s="96"/>
      <c r="GL597" s="96"/>
      <c r="GM597" s="96"/>
      <c r="GN597" s="96"/>
      <c r="GO597" s="96"/>
      <c r="GP597" s="96"/>
    </row>
    <row r="598" spans="1:198" ht="9.75" hidden="1" customHeight="1">
      <c r="A598" s="349"/>
      <c r="B598" s="401"/>
      <c r="C598" s="469"/>
      <c r="D598" s="469"/>
      <c r="E598" s="408"/>
      <c r="F598" s="472"/>
      <c r="G598" s="473"/>
      <c r="H598" s="104"/>
      <c r="I598" s="108" t="s">
        <v>26</v>
      </c>
      <c r="J598" s="102">
        <f>SUM(J594:J597)</f>
        <v>0</v>
      </c>
      <c r="K598" s="102">
        <f t="shared" ref="K598:P598" si="186">SUM(K594:K597)</f>
        <v>0</v>
      </c>
      <c r="L598" s="102">
        <f t="shared" si="186"/>
        <v>0</v>
      </c>
      <c r="M598" s="102">
        <f t="shared" si="186"/>
        <v>0</v>
      </c>
      <c r="N598" s="102">
        <f t="shared" si="186"/>
        <v>0</v>
      </c>
      <c r="O598" s="102">
        <f t="shared" si="186"/>
        <v>0</v>
      </c>
      <c r="P598" s="102">
        <f t="shared" si="186"/>
        <v>0</v>
      </c>
      <c r="Q598" s="102"/>
      <c r="R598" s="102"/>
      <c r="S598" s="102"/>
      <c r="T598" s="102"/>
      <c r="U598" s="102"/>
      <c r="V598" s="102"/>
      <c r="W598" s="102"/>
      <c r="X598" s="405"/>
      <c r="Y598" s="40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96"/>
      <c r="CB598" s="96"/>
      <c r="CC598" s="96"/>
      <c r="CD598" s="96"/>
      <c r="CE598" s="96"/>
      <c r="CF598" s="96"/>
      <c r="CG598" s="96"/>
      <c r="CH598" s="96"/>
      <c r="CI598" s="96"/>
      <c r="CJ598" s="96"/>
      <c r="CK598" s="96"/>
      <c r="CL598" s="96"/>
      <c r="CM598" s="96"/>
      <c r="CN598" s="96"/>
      <c r="CO598" s="96"/>
      <c r="CP598" s="96"/>
      <c r="CQ598" s="96"/>
      <c r="CR598" s="96"/>
      <c r="CS598" s="96"/>
      <c r="CT598" s="96"/>
      <c r="CU598" s="96"/>
      <c r="CV598" s="96"/>
      <c r="CW598" s="96"/>
      <c r="CX598" s="96"/>
      <c r="CY598" s="96"/>
      <c r="CZ598" s="96"/>
      <c r="DA598" s="96"/>
      <c r="DB598" s="96"/>
      <c r="DC598" s="96"/>
      <c r="DD598" s="96"/>
      <c r="DE598" s="96"/>
      <c r="DF598" s="96"/>
      <c r="DG598" s="96"/>
      <c r="DH598" s="96"/>
      <c r="DI598" s="96"/>
      <c r="DJ598" s="96"/>
      <c r="DK598" s="96"/>
      <c r="DL598" s="96"/>
      <c r="DM598" s="96"/>
      <c r="DN598" s="96"/>
      <c r="DO598" s="96"/>
      <c r="DP598" s="96"/>
      <c r="DQ598" s="96"/>
      <c r="DR598" s="96"/>
      <c r="DS598" s="96"/>
      <c r="DT598" s="96"/>
      <c r="DU598" s="96"/>
      <c r="DV598" s="96"/>
      <c r="DW598" s="96"/>
      <c r="DX598" s="96"/>
      <c r="DY598" s="96"/>
      <c r="DZ598" s="96"/>
      <c r="EA598" s="96"/>
      <c r="EB598" s="96"/>
      <c r="EC598" s="96"/>
      <c r="ED598" s="96"/>
      <c r="EE598" s="96"/>
      <c r="EF598" s="96"/>
      <c r="EG598" s="96"/>
      <c r="EH598" s="96"/>
      <c r="EI598" s="96"/>
      <c r="EJ598" s="96"/>
      <c r="EK598" s="96"/>
      <c r="EL598" s="96"/>
      <c r="EM598" s="96"/>
      <c r="EN598" s="96"/>
      <c r="EO598" s="96"/>
      <c r="EP598" s="96"/>
      <c r="EQ598" s="96"/>
      <c r="ER598" s="96"/>
      <c r="ES598" s="96"/>
      <c r="ET598" s="96"/>
      <c r="EU598" s="96"/>
      <c r="EV598" s="96"/>
      <c r="EW598" s="96"/>
      <c r="EX598" s="96"/>
      <c r="EY598" s="96"/>
      <c r="EZ598" s="96"/>
      <c r="FA598" s="96"/>
      <c r="FB598" s="96"/>
      <c r="FC598" s="96"/>
      <c r="FD598" s="96"/>
      <c r="FE598" s="96"/>
      <c r="FF598" s="96"/>
      <c r="FG598" s="96"/>
      <c r="FH598" s="96"/>
      <c r="FI598" s="96"/>
      <c r="FJ598" s="96"/>
      <c r="FK598" s="96"/>
      <c r="FL598" s="96"/>
      <c r="FM598" s="96"/>
      <c r="FN598" s="96"/>
      <c r="FO598" s="96"/>
      <c r="FP598" s="96"/>
      <c r="FQ598" s="96"/>
      <c r="FR598" s="96"/>
      <c r="FS598" s="96"/>
      <c r="FT598" s="96"/>
      <c r="FU598" s="96"/>
      <c r="FV598" s="96"/>
      <c r="FW598" s="96"/>
      <c r="FX598" s="96"/>
      <c r="FY598" s="96"/>
      <c r="FZ598" s="96"/>
      <c r="GA598" s="96"/>
      <c r="GB598" s="96"/>
      <c r="GC598" s="96"/>
      <c r="GD598" s="96"/>
      <c r="GE598" s="96"/>
      <c r="GF598" s="96"/>
      <c r="GG598" s="96"/>
      <c r="GH598" s="96"/>
      <c r="GI598" s="96"/>
      <c r="GJ598" s="96"/>
      <c r="GK598" s="96"/>
      <c r="GL598" s="96"/>
      <c r="GM598" s="96"/>
      <c r="GN598" s="96"/>
      <c r="GO598" s="96"/>
      <c r="GP598" s="96"/>
    </row>
    <row r="599" spans="1:198" ht="16.5" hidden="1" customHeight="1">
      <c r="A599" s="349">
        <v>39</v>
      </c>
      <c r="B599" s="397" t="s">
        <v>201</v>
      </c>
      <c r="C599" s="379">
        <v>2024</v>
      </c>
      <c r="D599" s="379">
        <v>2024</v>
      </c>
      <c r="E599" s="396" t="s">
        <v>27</v>
      </c>
      <c r="F599" s="412">
        <f>X599</f>
        <v>0</v>
      </c>
      <c r="G599" s="406">
        <v>70007</v>
      </c>
      <c r="H599" s="90">
        <v>6050</v>
      </c>
      <c r="I599" s="61" t="s">
        <v>28</v>
      </c>
      <c r="J599" s="62"/>
      <c r="K599" s="62"/>
      <c r="L599" s="87"/>
      <c r="M599" s="87"/>
      <c r="N599" s="87"/>
      <c r="O599" s="87"/>
      <c r="P599" s="71"/>
      <c r="Q599" s="71"/>
      <c r="R599" s="71"/>
      <c r="S599" s="71"/>
      <c r="T599" s="71"/>
      <c r="U599" s="71"/>
      <c r="V599" s="71"/>
      <c r="W599" s="71"/>
      <c r="X599" s="385">
        <f>SUM(L603:P603)</f>
        <v>0</v>
      </c>
      <c r="Y599" s="40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96"/>
      <c r="CB599" s="96"/>
      <c r="CC599" s="96"/>
      <c r="CD599" s="96"/>
      <c r="CE599" s="96"/>
      <c r="CF599" s="96"/>
      <c r="CG599" s="96"/>
      <c r="CH599" s="96"/>
      <c r="CI599" s="96"/>
      <c r="CJ599" s="96"/>
      <c r="CK599" s="96"/>
      <c r="CL599" s="96"/>
      <c r="CM599" s="96"/>
      <c r="CN599" s="96"/>
      <c r="CO599" s="96"/>
      <c r="CP599" s="96"/>
      <c r="CQ599" s="96"/>
      <c r="CR599" s="96"/>
      <c r="CS599" s="96"/>
      <c r="CT599" s="96"/>
      <c r="CU599" s="96"/>
      <c r="CV599" s="96"/>
      <c r="CW599" s="96"/>
      <c r="CX599" s="96"/>
      <c r="CY599" s="96"/>
      <c r="CZ599" s="96"/>
      <c r="DA599" s="96"/>
      <c r="DB599" s="96"/>
      <c r="DC599" s="96"/>
      <c r="DD599" s="96"/>
      <c r="DE599" s="96"/>
      <c r="DF599" s="96"/>
      <c r="DG599" s="96"/>
      <c r="DH599" s="96"/>
      <c r="DI599" s="96"/>
      <c r="DJ599" s="96"/>
      <c r="DK599" s="96"/>
      <c r="DL599" s="96"/>
      <c r="DM599" s="96"/>
      <c r="DN599" s="96"/>
      <c r="DO599" s="96"/>
      <c r="DP599" s="96"/>
      <c r="DQ599" s="96"/>
      <c r="DR599" s="96"/>
      <c r="DS599" s="96"/>
      <c r="DT599" s="96"/>
      <c r="DU599" s="96"/>
      <c r="DV599" s="96"/>
      <c r="DW599" s="96"/>
      <c r="DX599" s="96"/>
      <c r="DY599" s="96"/>
      <c r="DZ599" s="96"/>
      <c r="EA599" s="96"/>
      <c r="EB599" s="96"/>
      <c r="EC599" s="96"/>
      <c r="ED599" s="96"/>
      <c r="EE599" s="96"/>
      <c r="EF599" s="96"/>
      <c r="EG599" s="96"/>
      <c r="EH599" s="96"/>
      <c r="EI599" s="96"/>
      <c r="EJ599" s="96"/>
      <c r="EK599" s="96"/>
      <c r="EL599" s="96"/>
      <c r="EM599" s="96"/>
      <c r="EN599" s="96"/>
      <c r="EO599" s="96"/>
      <c r="EP599" s="96"/>
      <c r="EQ599" s="96"/>
      <c r="ER599" s="96"/>
      <c r="ES599" s="96"/>
      <c r="ET599" s="96"/>
      <c r="EU599" s="96"/>
      <c r="EV599" s="96"/>
      <c r="EW599" s="96"/>
      <c r="EX599" s="96"/>
      <c r="EY599" s="96"/>
      <c r="EZ599" s="96"/>
      <c r="FA599" s="96"/>
      <c r="FB599" s="96"/>
      <c r="FC599" s="96"/>
      <c r="FD599" s="96"/>
      <c r="FE599" s="96"/>
      <c r="FF599" s="96"/>
      <c r="FG599" s="96"/>
      <c r="FH599" s="96"/>
      <c r="FI599" s="96"/>
      <c r="FJ599" s="96"/>
      <c r="FK599" s="96"/>
      <c r="FL599" s="96"/>
      <c r="FM599" s="96"/>
      <c r="FN599" s="96"/>
      <c r="FO599" s="96"/>
      <c r="FP599" s="96"/>
      <c r="FQ599" s="96"/>
      <c r="FR599" s="96"/>
      <c r="FS599" s="96"/>
      <c r="FT599" s="96"/>
      <c r="FU599" s="96"/>
      <c r="FV599" s="96"/>
      <c r="FW599" s="96"/>
      <c r="FX599" s="96"/>
      <c r="FY599" s="96"/>
      <c r="FZ599" s="96"/>
      <c r="GA599" s="96"/>
      <c r="GB599" s="96"/>
      <c r="GC599" s="96"/>
      <c r="GD599" s="96"/>
      <c r="GE599" s="96"/>
      <c r="GF599" s="96"/>
      <c r="GG599" s="96"/>
      <c r="GH599" s="96"/>
      <c r="GI599" s="96"/>
      <c r="GJ599" s="96"/>
      <c r="GK599" s="96"/>
      <c r="GL599" s="96"/>
      <c r="GM599" s="96"/>
      <c r="GN599" s="96"/>
      <c r="GO599" s="96"/>
      <c r="GP599" s="96"/>
    </row>
    <row r="600" spans="1:198" ht="12" hidden="1" customHeight="1">
      <c r="A600" s="349"/>
      <c r="B600" s="397"/>
      <c r="C600" s="379"/>
      <c r="D600" s="379"/>
      <c r="E600" s="396"/>
      <c r="F600" s="412"/>
      <c r="G600" s="406"/>
      <c r="H600" s="90"/>
      <c r="I600" s="61" t="s">
        <v>31</v>
      </c>
      <c r="J600" s="62"/>
      <c r="K600" s="62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385"/>
      <c r="Y600" s="40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96"/>
      <c r="CB600" s="96"/>
      <c r="CC600" s="96"/>
      <c r="CD600" s="96"/>
      <c r="CE600" s="96"/>
      <c r="CF600" s="96"/>
      <c r="CG600" s="96"/>
      <c r="CH600" s="96"/>
      <c r="CI600" s="96"/>
      <c r="CJ600" s="96"/>
      <c r="CK600" s="96"/>
      <c r="CL600" s="96"/>
      <c r="CM600" s="96"/>
      <c r="CN600" s="96"/>
      <c r="CO600" s="96"/>
      <c r="CP600" s="96"/>
      <c r="CQ600" s="96"/>
      <c r="CR600" s="96"/>
      <c r="CS600" s="96"/>
      <c r="CT600" s="96"/>
      <c r="CU600" s="96"/>
      <c r="CV600" s="96"/>
      <c r="CW600" s="96"/>
      <c r="CX600" s="96"/>
      <c r="CY600" s="96"/>
      <c r="CZ600" s="96"/>
      <c r="DA600" s="96"/>
      <c r="DB600" s="96"/>
      <c r="DC600" s="96"/>
      <c r="DD600" s="96"/>
      <c r="DE600" s="96"/>
      <c r="DF600" s="96"/>
      <c r="DG600" s="96"/>
      <c r="DH600" s="96"/>
      <c r="DI600" s="96"/>
      <c r="DJ600" s="96"/>
      <c r="DK600" s="96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</row>
    <row r="601" spans="1:198" ht="13.5" hidden="1" customHeight="1">
      <c r="A601" s="349"/>
      <c r="B601" s="397"/>
      <c r="C601" s="379"/>
      <c r="D601" s="379"/>
      <c r="E601" s="396"/>
      <c r="F601" s="412"/>
      <c r="G601" s="406"/>
      <c r="H601" s="90"/>
      <c r="I601" s="61" t="s">
        <v>30</v>
      </c>
      <c r="J601" s="62"/>
      <c r="K601" s="62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385"/>
      <c r="Y601" s="40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96"/>
      <c r="CB601" s="96"/>
      <c r="CC601" s="96"/>
      <c r="CD601" s="96"/>
      <c r="CE601" s="96"/>
      <c r="CF601" s="96"/>
      <c r="CG601" s="96"/>
      <c r="CH601" s="96"/>
      <c r="CI601" s="96"/>
      <c r="CJ601" s="96"/>
      <c r="CK601" s="96"/>
      <c r="CL601" s="96"/>
      <c r="CM601" s="96"/>
      <c r="CN601" s="96"/>
      <c r="CO601" s="96"/>
      <c r="CP601" s="96"/>
      <c r="CQ601" s="96"/>
      <c r="CR601" s="96"/>
      <c r="CS601" s="96"/>
      <c r="CT601" s="96"/>
      <c r="CU601" s="96"/>
      <c r="CV601" s="96"/>
      <c r="CW601" s="96"/>
      <c r="CX601" s="96"/>
      <c r="CY601" s="96"/>
      <c r="CZ601" s="96"/>
      <c r="DA601" s="96"/>
      <c r="DB601" s="96"/>
      <c r="DC601" s="96"/>
      <c r="DD601" s="96"/>
      <c r="DE601" s="96"/>
      <c r="DF601" s="96"/>
      <c r="DG601" s="96"/>
      <c r="DH601" s="96"/>
      <c r="DI601" s="96"/>
      <c r="DJ601" s="96"/>
      <c r="DK601" s="96"/>
      <c r="DL601" s="96"/>
      <c r="DM601" s="96"/>
      <c r="DN601" s="96"/>
      <c r="DO601" s="96"/>
      <c r="DP601" s="96"/>
      <c r="DQ601" s="96"/>
      <c r="DR601" s="96"/>
      <c r="DS601" s="96"/>
      <c r="DT601" s="96"/>
      <c r="DU601" s="96"/>
      <c r="DV601" s="96"/>
      <c r="DW601" s="96"/>
      <c r="DX601" s="96"/>
      <c r="DY601" s="96"/>
      <c r="DZ601" s="96"/>
      <c r="EA601" s="96"/>
      <c r="EB601" s="96"/>
      <c r="EC601" s="96"/>
      <c r="ED601" s="96"/>
      <c r="EE601" s="96"/>
      <c r="EF601" s="96"/>
      <c r="EG601" s="96"/>
      <c r="EH601" s="96"/>
      <c r="EI601" s="96"/>
      <c r="EJ601" s="96"/>
      <c r="EK601" s="96"/>
      <c r="EL601" s="96"/>
      <c r="EM601" s="96"/>
      <c r="EN601" s="96"/>
      <c r="EO601" s="96"/>
      <c r="EP601" s="96"/>
      <c r="EQ601" s="96"/>
      <c r="ER601" s="96"/>
      <c r="ES601" s="96"/>
      <c r="ET601" s="96"/>
      <c r="EU601" s="96"/>
      <c r="EV601" s="96"/>
      <c r="EW601" s="96"/>
      <c r="EX601" s="96"/>
      <c r="EY601" s="96"/>
      <c r="EZ601" s="96"/>
      <c r="FA601" s="96"/>
      <c r="FB601" s="96"/>
      <c r="FC601" s="96"/>
      <c r="FD601" s="96"/>
      <c r="FE601" s="96"/>
      <c r="FF601" s="96"/>
      <c r="FG601" s="96"/>
      <c r="FH601" s="96"/>
      <c r="FI601" s="96"/>
      <c r="FJ601" s="96"/>
      <c r="FK601" s="96"/>
      <c r="FL601" s="96"/>
      <c r="FM601" s="96"/>
      <c r="FN601" s="96"/>
      <c r="FO601" s="96"/>
      <c r="FP601" s="96"/>
      <c r="FQ601" s="96"/>
      <c r="FR601" s="96"/>
      <c r="FS601" s="96"/>
      <c r="FT601" s="96"/>
      <c r="FU601" s="96"/>
      <c r="FV601" s="96"/>
      <c r="FW601" s="96"/>
      <c r="FX601" s="96"/>
      <c r="FY601" s="96"/>
      <c r="FZ601" s="96"/>
      <c r="GA601" s="96"/>
      <c r="GB601" s="96"/>
      <c r="GC601" s="96"/>
      <c r="GD601" s="96"/>
      <c r="GE601" s="96"/>
      <c r="GF601" s="96"/>
      <c r="GG601" s="96"/>
      <c r="GH601" s="96"/>
      <c r="GI601" s="96"/>
      <c r="GJ601" s="96"/>
      <c r="GK601" s="96"/>
      <c r="GL601" s="96"/>
      <c r="GM601" s="96"/>
      <c r="GN601" s="96"/>
      <c r="GO601" s="96"/>
      <c r="GP601" s="96"/>
    </row>
    <row r="602" spans="1:198" ht="15" hidden="1" customHeight="1">
      <c r="A602" s="349"/>
      <c r="B602" s="397"/>
      <c r="C602" s="379"/>
      <c r="D602" s="379"/>
      <c r="E602" s="396"/>
      <c r="F602" s="412"/>
      <c r="G602" s="406"/>
      <c r="H602" s="90"/>
      <c r="I602" s="61" t="s">
        <v>178</v>
      </c>
      <c r="J602" s="62"/>
      <c r="K602" s="62"/>
      <c r="L602" s="71">
        <v>0</v>
      </c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385"/>
      <c r="Y602" s="40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96"/>
      <c r="CB602" s="96"/>
      <c r="CC602" s="96"/>
      <c r="CD602" s="96"/>
      <c r="CE602" s="96"/>
      <c r="CF602" s="96"/>
      <c r="CG602" s="96"/>
      <c r="CH602" s="96"/>
      <c r="CI602" s="96"/>
      <c r="CJ602" s="96"/>
      <c r="CK602" s="96"/>
      <c r="CL602" s="96"/>
      <c r="CM602" s="96"/>
      <c r="CN602" s="96"/>
      <c r="CO602" s="96"/>
      <c r="CP602" s="96"/>
      <c r="CQ602" s="96"/>
      <c r="CR602" s="96"/>
      <c r="CS602" s="96"/>
      <c r="CT602" s="96"/>
      <c r="CU602" s="96"/>
      <c r="CV602" s="96"/>
      <c r="CW602" s="96"/>
      <c r="CX602" s="96"/>
      <c r="CY602" s="96"/>
      <c r="CZ602" s="96"/>
      <c r="DA602" s="96"/>
      <c r="DB602" s="96"/>
      <c r="DC602" s="96"/>
      <c r="DD602" s="96"/>
      <c r="DE602" s="96"/>
      <c r="DF602" s="96"/>
      <c r="DG602" s="96"/>
      <c r="DH602" s="96"/>
      <c r="DI602" s="96"/>
      <c r="DJ602" s="96"/>
      <c r="DK602" s="96"/>
      <c r="DL602" s="96"/>
      <c r="DM602" s="96"/>
      <c r="DN602" s="96"/>
      <c r="DO602" s="96"/>
      <c r="DP602" s="96"/>
      <c r="DQ602" s="96"/>
      <c r="DR602" s="96"/>
      <c r="DS602" s="96"/>
      <c r="DT602" s="96"/>
      <c r="DU602" s="96"/>
      <c r="DV602" s="96"/>
      <c r="DW602" s="96"/>
      <c r="DX602" s="96"/>
      <c r="DY602" s="96"/>
      <c r="DZ602" s="96"/>
      <c r="EA602" s="96"/>
      <c r="EB602" s="96"/>
      <c r="EC602" s="96"/>
      <c r="ED602" s="96"/>
      <c r="EE602" s="96"/>
      <c r="EF602" s="96"/>
      <c r="EG602" s="96"/>
      <c r="EH602" s="96"/>
      <c r="EI602" s="96"/>
      <c r="EJ602" s="96"/>
      <c r="EK602" s="96"/>
      <c r="EL602" s="96"/>
      <c r="EM602" s="96"/>
      <c r="EN602" s="96"/>
      <c r="EO602" s="96"/>
      <c r="EP602" s="96"/>
      <c r="EQ602" s="96"/>
      <c r="ER602" s="96"/>
      <c r="ES602" s="96"/>
      <c r="ET602" s="96"/>
      <c r="EU602" s="96"/>
      <c r="EV602" s="96"/>
      <c r="EW602" s="96"/>
      <c r="EX602" s="96"/>
      <c r="EY602" s="96"/>
      <c r="EZ602" s="96"/>
      <c r="FA602" s="96"/>
      <c r="FB602" s="96"/>
      <c r="FC602" s="96"/>
      <c r="FD602" s="96"/>
      <c r="FE602" s="96"/>
      <c r="FF602" s="96"/>
      <c r="FG602" s="96"/>
      <c r="FH602" s="96"/>
      <c r="FI602" s="96"/>
      <c r="FJ602" s="96"/>
      <c r="FK602" s="96"/>
      <c r="FL602" s="96"/>
      <c r="FM602" s="96"/>
      <c r="FN602" s="96"/>
      <c r="FO602" s="96"/>
      <c r="FP602" s="96"/>
      <c r="FQ602" s="96"/>
      <c r="FR602" s="96"/>
      <c r="FS602" s="96"/>
      <c r="FT602" s="96"/>
      <c r="FU602" s="96"/>
      <c r="FV602" s="96"/>
      <c r="FW602" s="96"/>
      <c r="FX602" s="96"/>
      <c r="FY602" s="96"/>
      <c r="FZ602" s="96"/>
      <c r="GA602" s="96"/>
      <c r="GB602" s="96"/>
      <c r="GC602" s="96"/>
      <c r="GD602" s="96"/>
      <c r="GE602" s="96"/>
      <c r="GF602" s="96"/>
      <c r="GG602" s="96"/>
      <c r="GH602" s="96"/>
      <c r="GI602" s="96"/>
      <c r="GJ602" s="96"/>
      <c r="GK602" s="96"/>
      <c r="GL602" s="96"/>
      <c r="GM602" s="96"/>
      <c r="GN602" s="96"/>
      <c r="GO602" s="96"/>
      <c r="GP602" s="96"/>
    </row>
    <row r="603" spans="1:198" ht="14.25" hidden="1" customHeight="1">
      <c r="A603" s="349"/>
      <c r="B603" s="397"/>
      <c r="C603" s="379"/>
      <c r="D603" s="379"/>
      <c r="E603" s="396"/>
      <c r="F603" s="412"/>
      <c r="G603" s="406"/>
      <c r="H603" s="90"/>
      <c r="I603" s="64" t="s">
        <v>26</v>
      </c>
      <c r="J603" s="65"/>
      <c r="K603" s="65"/>
      <c r="L603" s="65">
        <f>SUM(L599:L602)</f>
        <v>0</v>
      </c>
      <c r="M603" s="65">
        <f>SUM(M599:M602)</f>
        <v>0</v>
      </c>
      <c r="N603" s="65">
        <f>SUM(N599:N602)</f>
        <v>0</v>
      </c>
      <c r="O603" s="65">
        <f>SUM(O599:O602)</f>
        <v>0</v>
      </c>
      <c r="P603" s="65">
        <f>SUM(P599:P602)</f>
        <v>0</v>
      </c>
      <c r="Q603" s="65"/>
      <c r="R603" s="65"/>
      <c r="S603" s="65"/>
      <c r="T603" s="65"/>
      <c r="U603" s="65"/>
      <c r="V603" s="65"/>
      <c r="W603" s="65"/>
      <c r="X603" s="385"/>
      <c r="Y603" s="40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96"/>
      <c r="CB603" s="96"/>
      <c r="CC603" s="96"/>
      <c r="CD603" s="96"/>
      <c r="CE603" s="96"/>
      <c r="CF603" s="96"/>
      <c r="CG603" s="96"/>
      <c r="CH603" s="96"/>
      <c r="CI603" s="96"/>
      <c r="CJ603" s="96"/>
      <c r="CK603" s="96"/>
      <c r="CL603" s="96"/>
      <c r="CM603" s="96"/>
      <c r="CN603" s="96"/>
      <c r="CO603" s="96"/>
      <c r="CP603" s="96"/>
      <c r="CQ603" s="96"/>
      <c r="CR603" s="96"/>
      <c r="CS603" s="96"/>
      <c r="CT603" s="96"/>
      <c r="CU603" s="96"/>
      <c r="CV603" s="96"/>
      <c r="CW603" s="96"/>
      <c r="CX603" s="96"/>
      <c r="CY603" s="96"/>
      <c r="CZ603" s="96"/>
      <c r="DA603" s="96"/>
      <c r="DB603" s="96"/>
      <c r="DC603" s="96"/>
      <c r="DD603" s="96"/>
      <c r="DE603" s="96"/>
      <c r="DF603" s="96"/>
      <c r="DG603" s="96"/>
      <c r="DH603" s="96"/>
      <c r="DI603" s="96"/>
      <c r="DJ603" s="96"/>
      <c r="DK603" s="96"/>
      <c r="DL603" s="96"/>
      <c r="DM603" s="96"/>
      <c r="DN603" s="96"/>
      <c r="DO603" s="96"/>
      <c r="DP603" s="96"/>
      <c r="DQ603" s="96"/>
      <c r="DR603" s="96"/>
      <c r="DS603" s="96"/>
      <c r="DT603" s="96"/>
      <c r="DU603" s="96"/>
      <c r="DV603" s="96"/>
      <c r="DW603" s="96"/>
      <c r="DX603" s="96"/>
      <c r="DY603" s="96"/>
      <c r="DZ603" s="96"/>
      <c r="EA603" s="96"/>
      <c r="EB603" s="96"/>
      <c r="EC603" s="96"/>
      <c r="ED603" s="96"/>
      <c r="EE603" s="96"/>
      <c r="EF603" s="96"/>
      <c r="EG603" s="96"/>
      <c r="EH603" s="96"/>
      <c r="EI603" s="96"/>
      <c r="EJ603" s="96"/>
      <c r="EK603" s="96"/>
      <c r="EL603" s="96"/>
      <c r="EM603" s="96"/>
      <c r="EN603" s="96"/>
      <c r="EO603" s="96"/>
      <c r="EP603" s="96"/>
      <c r="EQ603" s="96"/>
      <c r="ER603" s="96"/>
      <c r="ES603" s="96"/>
      <c r="ET603" s="96"/>
      <c r="EU603" s="96"/>
      <c r="EV603" s="96"/>
      <c r="EW603" s="96"/>
      <c r="EX603" s="96"/>
      <c r="EY603" s="96"/>
      <c r="EZ603" s="96"/>
      <c r="FA603" s="96"/>
      <c r="FB603" s="96"/>
      <c r="FC603" s="96"/>
      <c r="FD603" s="96"/>
      <c r="FE603" s="96"/>
      <c r="FF603" s="96"/>
      <c r="FG603" s="96"/>
      <c r="FH603" s="96"/>
      <c r="FI603" s="96"/>
      <c r="FJ603" s="96"/>
      <c r="FK603" s="96"/>
      <c r="FL603" s="96"/>
      <c r="FM603" s="96"/>
      <c r="FN603" s="96"/>
      <c r="FO603" s="96"/>
      <c r="FP603" s="96"/>
      <c r="FQ603" s="96"/>
      <c r="FR603" s="96"/>
      <c r="FS603" s="96"/>
      <c r="FT603" s="96"/>
      <c r="FU603" s="96"/>
      <c r="FV603" s="96"/>
      <c r="FW603" s="96"/>
      <c r="FX603" s="96"/>
      <c r="FY603" s="96"/>
      <c r="FZ603" s="96"/>
      <c r="GA603" s="96"/>
      <c r="GB603" s="96"/>
      <c r="GC603" s="96"/>
      <c r="GD603" s="96"/>
      <c r="GE603" s="96"/>
      <c r="GF603" s="96"/>
      <c r="GG603" s="96"/>
      <c r="GH603" s="96"/>
      <c r="GI603" s="96"/>
      <c r="GJ603" s="96"/>
      <c r="GK603" s="96"/>
      <c r="GL603" s="96"/>
      <c r="GM603" s="96"/>
      <c r="GN603" s="96"/>
      <c r="GO603" s="96"/>
      <c r="GP603" s="96"/>
    </row>
    <row r="604" spans="1:198" ht="12.75" hidden="1" customHeight="1">
      <c r="A604" s="349">
        <v>40</v>
      </c>
      <c r="B604" s="401" t="s">
        <v>179</v>
      </c>
      <c r="C604" s="424">
        <v>2020</v>
      </c>
      <c r="D604" s="379">
        <v>2023</v>
      </c>
      <c r="E604" s="396" t="s">
        <v>27</v>
      </c>
      <c r="F604" s="412"/>
      <c r="G604" s="406">
        <v>70007</v>
      </c>
      <c r="H604" s="89">
        <v>6050</v>
      </c>
      <c r="I604" s="60" t="s">
        <v>28</v>
      </c>
      <c r="J604" s="65"/>
      <c r="K604" s="65"/>
      <c r="L604" s="87"/>
      <c r="M604" s="87"/>
      <c r="N604" s="87"/>
      <c r="O604" s="77"/>
      <c r="P604" s="70"/>
      <c r="Q604" s="70"/>
      <c r="R604" s="70"/>
      <c r="S604" s="70"/>
      <c r="T604" s="70"/>
      <c r="U604" s="70"/>
      <c r="V604" s="70"/>
      <c r="W604" s="70"/>
      <c r="X604" s="385">
        <f>SUM(L608:P608)</f>
        <v>0</v>
      </c>
      <c r="Y604" s="40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96"/>
      <c r="CB604" s="96"/>
      <c r="CC604" s="96"/>
      <c r="CD604" s="96"/>
      <c r="CE604" s="96"/>
      <c r="CF604" s="96"/>
      <c r="CG604" s="96"/>
      <c r="CH604" s="96"/>
      <c r="CI604" s="96"/>
      <c r="CJ604" s="96"/>
      <c r="CK604" s="96"/>
      <c r="CL604" s="96"/>
      <c r="CM604" s="96"/>
      <c r="CN604" s="96"/>
      <c r="CO604" s="96"/>
      <c r="CP604" s="96"/>
      <c r="CQ604" s="96"/>
      <c r="CR604" s="96"/>
      <c r="CS604" s="96"/>
      <c r="CT604" s="96"/>
      <c r="CU604" s="96"/>
      <c r="CV604" s="96"/>
      <c r="CW604" s="96"/>
      <c r="CX604" s="96"/>
      <c r="CY604" s="96"/>
      <c r="CZ604" s="96"/>
      <c r="DA604" s="96"/>
      <c r="DB604" s="96"/>
      <c r="DC604" s="96"/>
      <c r="DD604" s="96"/>
      <c r="DE604" s="96"/>
      <c r="DF604" s="96"/>
      <c r="DG604" s="96"/>
      <c r="DH604" s="96"/>
      <c r="DI604" s="96"/>
      <c r="DJ604" s="96"/>
      <c r="DK604" s="96"/>
      <c r="DL604" s="96"/>
      <c r="DM604" s="96"/>
      <c r="DN604" s="96"/>
      <c r="DO604" s="96"/>
      <c r="DP604" s="96"/>
      <c r="DQ604" s="96"/>
      <c r="DR604" s="96"/>
      <c r="DS604" s="96"/>
      <c r="DT604" s="96"/>
      <c r="DU604" s="96"/>
      <c r="DV604" s="96"/>
      <c r="DW604" s="96"/>
      <c r="DX604" s="96"/>
      <c r="DY604" s="96"/>
      <c r="DZ604" s="96"/>
      <c r="EA604" s="96"/>
      <c r="EB604" s="96"/>
      <c r="EC604" s="96"/>
      <c r="ED604" s="96"/>
      <c r="EE604" s="96"/>
      <c r="EF604" s="96"/>
      <c r="EG604" s="96"/>
      <c r="EH604" s="96"/>
      <c r="EI604" s="96"/>
      <c r="EJ604" s="96"/>
      <c r="EK604" s="96"/>
      <c r="EL604" s="96"/>
      <c r="EM604" s="96"/>
      <c r="EN604" s="96"/>
      <c r="EO604" s="96"/>
      <c r="EP604" s="96"/>
      <c r="EQ604" s="96"/>
      <c r="ER604" s="96"/>
      <c r="ES604" s="96"/>
      <c r="ET604" s="96"/>
      <c r="EU604" s="96"/>
      <c r="EV604" s="96"/>
      <c r="EW604" s="96"/>
      <c r="EX604" s="96"/>
      <c r="EY604" s="96"/>
      <c r="EZ604" s="96"/>
      <c r="FA604" s="96"/>
      <c r="FB604" s="96"/>
      <c r="FC604" s="96"/>
      <c r="FD604" s="96"/>
      <c r="FE604" s="96"/>
      <c r="FF604" s="96"/>
      <c r="FG604" s="96"/>
      <c r="FH604" s="96"/>
      <c r="FI604" s="96"/>
      <c r="FJ604" s="96"/>
      <c r="FK604" s="96"/>
      <c r="FL604" s="96"/>
      <c r="FM604" s="96"/>
      <c r="FN604" s="96"/>
      <c r="FO604" s="96"/>
      <c r="FP604" s="96"/>
      <c r="FQ604" s="96"/>
      <c r="FR604" s="96"/>
      <c r="FS604" s="96"/>
      <c r="FT604" s="96"/>
      <c r="FU604" s="96"/>
      <c r="FV604" s="96"/>
      <c r="FW604" s="96"/>
      <c r="FX604" s="96"/>
      <c r="FY604" s="96"/>
      <c r="FZ604" s="96"/>
      <c r="GA604" s="96"/>
      <c r="GB604" s="96"/>
      <c r="GC604" s="96"/>
      <c r="GD604" s="96"/>
      <c r="GE604" s="96"/>
      <c r="GF604" s="96"/>
      <c r="GG604" s="96"/>
      <c r="GH604" s="96"/>
      <c r="GI604" s="96"/>
      <c r="GJ604" s="96"/>
      <c r="GK604" s="96"/>
      <c r="GL604" s="96"/>
      <c r="GM604" s="96"/>
      <c r="GN604" s="96"/>
      <c r="GO604" s="96"/>
      <c r="GP604" s="96"/>
    </row>
    <row r="605" spans="1:198" ht="12.75" hidden="1" customHeight="1">
      <c r="A605" s="349"/>
      <c r="B605" s="401"/>
      <c r="C605" s="424"/>
      <c r="D605" s="379"/>
      <c r="E605" s="396"/>
      <c r="F605" s="412"/>
      <c r="G605" s="406"/>
      <c r="H605" s="89"/>
      <c r="I605" s="60" t="s">
        <v>31</v>
      </c>
      <c r="J605" s="65"/>
      <c r="K605" s="65"/>
      <c r="L605" s="70"/>
      <c r="M605" s="71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385"/>
      <c r="Y605" s="40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96"/>
      <c r="CB605" s="96"/>
      <c r="CC605" s="96"/>
      <c r="CD605" s="96"/>
      <c r="CE605" s="96"/>
      <c r="CF605" s="96"/>
      <c r="CG605" s="96"/>
      <c r="CH605" s="96"/>
      <c r="CI605" s="96"/>
      <c r="CJ605" s="96"/>
      <c r="CK605" s="96"/>
      <c r="CL605" s="96"/>
      <c r="CM605" s="96"/>
      <c r="CN605" s="96"/>
      <c r="CO605" s="96"/>
      <c r="CP605" s="96"/>
      <c r="CQ605" s="96"/>
      <c r="CR605" s="96"/>
      <c r="CS605" s="96"/>
      <c r="CT605" s="96"/>
      <c r="CU605" s="96"/>
      <c r="CV605" s="96"/>
      <c r="CW605" s="96"/>
      <c r="CX605" s="96"/>
      <c r="CY605" s="96"/>
      <c r="CZ605" s="96"/>
      <c r="DA605" s="96"/>
      <c r="DB605" s="96"/>
      <c r="DC605" s="96"/>
      <c r="DD605" s="96"/>
      <c r="DE605" s="96"/>
      <c r="DF605" s="96"/>
      <c r="DG605" s="96"/>
      <c r="DH605" s="96"/>
      <c r="DI605" s="96"/>
      <c r="DJ605" s="96"/>
      <c r="DK605" s="96"/>
      <c r="DL605" s="96"/>
      <c r="DM605" s="96"/>
      <c r="DN605" s="96"/>
      <c r="DO605" s="96"/>
      <c r="DP605" s="96"/>
      <c r="DQ605" s="96"/>
      <c r="DR605" s="96"/>
      <c r="DS605" s="96"/>
      <c r="DT605" s="96"/>
      <c r="DU605" s="96"/>
      <c r="DV605" s="96"/>
      <c r="DW605" s="96"/>
      <c r="DX605" s="96"/>
      <c r="DY605" s="96"/>
      <c r="DZ605" s="96"/>
      <c r="EA605" s="96"/>
      <c r="EB605" s="96"/>
      <c r="EC605" s="96"/>
      <c r="ED605" s="96"/>
      <c r="EE605" s="96"/>
      <c r="EF605" s="96"/>
      <c r="EG605" s="96"/>
      <c r="EH605" s="96"/>
      <c r="EI605" s="96"/>
      <c r="EJ605" s="96"/>
      <c r="EK605" s="96"/>
      <c r="EL605" s="96"/>
      <c r="EM605" s="96"/>
      <c r="EN605" s="96"/>
      <c r="EO605" s="96"/>
      <c r="EP605" s="96"/>
      <c r="EQ605" s="96"/>
      <c r="ER605" s="96"/>
      <c r="ES605" s="96"/>
      <c r="ET605" s="96"/>
      <c r="EU605" s="96"/>
      <c r="EV605" s="96"/>
      <c r="EW605" s="96"/>
      <c r="EX605" s="96"/>
      <c r="EY605" s="96"/>
      <c r="EZ605" s="96"/>
      <c r="FA605" s="96"/>
      <c r="FB605" s="96"/>
      <c r="FC605" s="96"/>
      <c r="FD605" s="96"/>
      <c r="FE605" s="96"/>
      <c r="FF605" s="96"/>
      <c r="FG605" s="96"/>
      <c r="FH605" s="96"/>
      <c r="FI605" s="96"/>
      <c r="FJ605" s="96"/>
      <c r="FK605" s="96"/>
      <c r="FL605" s="96"/>
      <c r="FM605" s="96"/>
      <c r="FN605" s="96"/>
      <c r="FO605" s="96"/>
      <c r="FP605" s="96"/>
      <c r="FQ605" s="96"/>
      <c r="FR605" s="96"/>
      <c r="FS605" s="96"/>
      <c r="FT605" s="96"/>
      <c r="FU605" s="96"/>
      <c r="FV605" s="96"/>
      <c r="FW605" s="96"/>
      <c r="FX605" s="96"/>
      <c r="FY605" s="96"/>
      <c r="FZ605" s="96"/>
      <c r="GA605" s="96"/>
      <c r="GB605" s="96"/>
      <c r="GC605" s="96"/>
      <c r="GD605" s="96"/>
      <c r="GE605" s="96"/>
      <c r="GF605" s="96"/>
      <c r="GG605" s="96"/>
      <c r="GH605" s="96"/>
      <c r="GI605" s="96"/>
      <c r="GJ605" s="96"/>
      <c r="GK605" s="96"/>
      <c r="GL605" s="96"/>
      <c r="GM605" s="96"/>
      <c r="GN605" s="96"/>
      <c r="GO605" s="96"/>
      <c r="GP605" s="96"/>
    </row>
    <row r="606" spans="1:198" ht="12.75" hidden="1" customHeight="1">
      <c r="A606" s="349"/>
      <c r="B606" s="401"/>
      <c r="C606" s="424"/>
      <c r="D606" s="379"/>
      <c r="E606" s="396"/>
      <c r="F606" s="412"/>
      <c r="G606" s="406"/>
      <c r="H606" s="89"/>
      <c r="I606" s="60" t="s">
        <v>30</v>
      </c>
      <c r="J606" s="65"/>
      <c r="K606" s="65"/>
      <c r="L606" s="71"/>
      <c r="M606" s="71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385"/>
      <c r="Y606" s="40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96"/>
      <c r="CB606" s="96"/>
      <c r="CC606" s="96"/>
      <c r="CD606" s="96"/>
      <c r="CE606" s="96"/>
      <c r="CF606" s="96"/>
      <c r="CG606" s="96"/>
      <c r="CH606" s="96"/>
      <c r="CI606" s="96"/>
      <c r="CJ606" s="96"/>
      <c r="CK606" s="96"/>
      <c r="CL606" s="96"/>
      <c r="CM606" s="96"/>
      <c r="CN606" s="96"/>
      <c r="CO606" s="96"/>
      <c r="CP606" s="96"/>
      <c r="CQ606" s="96"/>
      <c r="CR606" s="96"/>
      <c r="CS606" s="96"/>
      <c r="CT606" s="96"/>
      <c r="CU606" s="96"/>
      <c r="CV606" s="96"/>
      <c r="CW606" s="96"/>
      <c r="CX606" s="96"/>
      <c r="CY606" s="96"/>
      <c r="CZ606" s="96"/>
      <c r="DA606" s="96"/>
      <c r="DB606" s="96"/>
      <c r="DC606" s="96"/>
      <c r="DD606" s="96"/>
      <c r="DE606" s="96"/>
      <c r="DF606" s="96"/>
      <c r="DG606" s="96"/>
      <c r="DH606" s="96"/>
      <c r="DI606" s="96"/>
      <c r="DJ606" s="96"/>
      <c r="DK606" s="96"/>
      <c r="DL606" s="96"/>
      <c r="DM606" s="96"/>
      <c r="DN606" s="96"/>
      <c r="DO606" s="96"/>
      <c r="DP606" s="96"/>
      <c r="DQ606" s="96"/>
      <c r="DR606" s="96"/>
      <c r="DS606" s="96"/>
      <c r="DT606" s="96"/>
      <c r="DU606" s="96"/>
      <c r="DV606" s="96"/>
      <c r="DW606" s="96"/>
      <c r="DX606" s="96"/>
      <c r="DY606" s="96"/>
      <c r="DZ606" s="96"/>
      <c r="EA606" s="96"/>
      <c r="EB606" s="96"/>
      <c r="EC606" s="96"/>
      <c r="ED606" s="96"/>
      <c r="EE606" s="96"/>
      <c r="EF606" s="96"/>
      <c r="EG606" s="96"/>
      <c r="EH606" s="96"/>
      <c r="EI606" s="96"/>
      <c r="EJ606" s="96"/>
      <c r="EK606" s="96"/>
      <c r="EL606" s="96"/>
      <c r="EM606" s="96"/>
      <c r="EN606" s="96"/>
      <c r="EO606" s="96"/>
      <c r="EP606" s="96"/>
      <c r="EQ606" s="96"/>
      <c r="ER606" s="96"/>
      <c r="ES606" s="96"/>
      <c r="ET606" s="96"/>
      <c r="EU606" s="96"/>
      <c r="EV606" s="96"/>
      <c r="EW606" s="96"/>
      <c r="EX606" s="96"/>
      <c r="EY606" s="96"/>
      <c r="EZ606" s="96"/>
      <c r="FA606" s="96"/>
      <c r="FB606" s="96"/>
      <c r="FC606" s="96"/>
      <c r="FD606" s="96"/>
      <c r="FE606" s="96"/>
      <c r="FF606" s="96"/>
      <c r="FG606" s="96"/>
      <c r="FH606" s="96"/>
      <c r="FI606" s="96"/>
      <c r="FJ606" s="96"/>
      <c r="FK606" s="96"/>
      <c r="FL606" s="96"/>
      <c r="FM606" s="96"/>
      <c r="FN606" s="96"/>
      <c r="FO606" s="96"/>
      <c r="FP606" s="96"/>
      <c r="FQ606" s="96"/>
      <c r="FR606" s="96"/>
      <c r="FS606" s="96"/>
      <c r="FT606" s="96"/>
      <c r="FU606" s="96"/>
      <c r="FV606" s="96"/>
      <c r="FW606" s="96"/>
      <c r="FX606" s="96"/>
      <c r="FY606" s="96"/>
      <c r="FZ606" s="96"/>
      <c r="GA606" s="96"/>
      <c r="GB606" s="96"/>
      <c r="GC606" s="96"/>
      <c r="GD606" s="96"/>
      <c r="GE606" s="96"/>
      <c r="GF606" s="96"/>
      <c r="GG606" s="96"/>
      <c r="GH606" s="96"/>
      <c r="GI606" s="96"/>
      <c r="GJ606" s="96"/>
      <c r="GK606" s="96"/>
      <c r="GL606" s="96"/>
      <c r="GM606" s="96"/>
      <c r="GN606" s="96"/>
      <c r="GO606" s="96"/>
      <c r="GP606" s="96"/>
    </row>
    <row r="607" spans="1:198" ht="12.75" hidden="1" customHeight="1">
      <c r="A607" s="349"/>
      <c r="B607" s="401"/>
      <c r="C607" s="424"/>
      <c r="D607" s="379"/>
      <c r="E607" s="396"/>
      <c r="F607" s="412"/>
      <c r="G607" s="406"/>
      <c r="H607" s="89"/>
      <c r="I607" s="61" t="s">
        <v>178</v>
      </c>
      <c r="J607" s="62"/>
      <c r="K607" s="62"/>
      <c r="L607" s="71">
        <v>0</v>
      </c>
      <c r="M607" s="71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385"/>
      <c r="Y607" s="40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96"/>
      <c r="CB607" s="96"/>
      <c r="CC607" s="96"/>
      <c r="CD607" s="96"/>
      <c r="CE607" s="96"/>
      <c r="CF607" s="96"/>
      <c r="CG607" s="96"/>
      <c r="CH607" s="96"/>
      <c r="CI607" s="96"/>
      <c r="CJ607" s="96"/>
      <c r="CK607" s="96"/>
      <c r="CL607" s="96"/>
      <c r="CM607" s="96"/>
      <c r="CN607" s="96"/>
      <c r="CO607" s="96"/>
      <c r="CP607" s="96"/>
      <c r="CQ607" s="96"/>
      <c r="CR607" s="96"/>
      <c r="CS607" s="96"/>
      <c r="CT607" s="96"/>
      <c r="CU607" s="96"/>
      <c r="CV607" s="96"/>
      <c r="CW607" s="96"/>
      <c r="CX607" s="96"/>
      <c r="CY607" s="96"/>
      <c r="CZ607" s="96"/>
      <c r="DA607" s="96"/>
      <c r="DB607" s="96"/>
      <c r="DC607" s="96"/>
      <c r="DD607" s="96"/>
      <c r="DE607" s="96"/>
      <c r="DF607" s="96"/>
      <c r="DG607" s="96"/>
      <c r="DH607" s="96"/>
      <c r="DI607" s="96"/>
      <c r="DJ607" s="96"/>
      <c r="DK607" s="96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</row>
    <row r="608" spans="1:198" ht="12" hidden="1" customHeight="1">
      <c r="A608" s="349"/>
      <c r="B608" s="401"/>
      <c r="C608" s="424"/>
      <c r="D608" s="379"/>
      <c r="E608" s="396"/>
      <c r="F608" s="412"/>
      <c r="G608" s="406"/>
      <c r="H608" s="89"/>
      <c r="I608" s="72" t="s">
        <v>26</v>
      </c>
      <c r="J608" s="65"/>
      <c r="K608" s="65"/>
      <c r="L608" s="66">
        <f>SUM(L604:L607)</f>
        <v>0</v>
      </c>
      <c r="M608" s="66">
        <f>SUM(M604:M607)</f>
        <v>0</v>
      </c>
      <c r="N608" s="65">
        <f>SUM(N604:N607)</f>
        <v>0</v>
      </c>
      <c r="O608" s="66">
        <f>SUM(O604:O607)</f>
        <v>0</v>
      </c>
      <c r="P608" s="66">
        <f>SUM(P604:P607)</f>
        <v>0</v>
      </c>
      <c r="Q608" s="66"/>
      <c r="R608" s="66"/>
      <c r="S608" s="66"/>
      <c r="T608" s="66"/>
      <c r="U608" s="66"/>
      <c r="V608" s="66"/>
      <c r="W608" s="66"/>
      <c r="X608" s="385"/>
      <c r="Y608" s="40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96"/>
      <c r="CB608" s="96"/>
      <c r="CC608" s="96"/>
      <c r="CD608" s="96"/>
      <c r="CE608" s="96"/>
      <c r="CF608" s="96"/>
      <c r="CG608" s="96"/>
      <c r="CH608" s="96"/>
      <c r="CI608" s="96"/>
      <c r="CJ608" s="96"/>
      <c r="CK608" s="96"/>
      <c r="CL608" s="96"/>
      <c r="CM608" s="96"/>
      <c r="CN608" s="96"/>
      <c r="CO608" s="96"/>
      <c r="CP608" s="96"/>
      <c r="CQ608" s="96"/>
      <c r="CR608" s="96"/>
      <c r="CS608" s="96"/>
      <c r="CT608" s="96"/>
      <c r="CU608" s="96"/>
      <c r="CV608" s="96"/>
      <c r="CW608" s="96"/>
      <c r="CX608" s="96"/>
      <c r="CY608" s="96"/>
      <c r="CZ608" s="96"/>
      <c r="DA608" s="96"/>
      <c r="DB608" s="96"/>
      <c r="DC608" s="96"/>
      <c r="DD608" s="96"/>
      <c r="DE608" s="96"/>
      <c r="DF608" s="96"/>
      <c r="DG608" s="96"/>
      <c r="DH608" s="96"/>
      <c r="DI608" s="96"/>
      <c r="DJ608" s="96"/>
      <c r="DK608" s="96"/>
      <c r="DL608" s="96"/>
      <c r="DM608" s="96"/>
      <c r="DN608" s="96"/>
      <c r="DO608" s="96"/>
      <c r="DP608" s="96"/>
      <c r="DQ608" s="96"/>
      <c r="DR608" s="96"/>
      <c r="DS608" s="96"/>
      <c r="DT608" s="96"/>
      <c r="DU608" s="96"/>
      <c r="DV608" s="96"/>
      <c r="DW608" s="96"/>
      <c r="DX608" s="96"/>
      <c r="DY608" s="96"/>
      <c r="DZ608" s="96"/>
      <c r="EA608" s="96"/>
      <c r="EB608" s="96"/>
      <c r="EC608" s="96"/>
      <c r="ED608" s="96"/>
      <c r="EE608" s="96"/>
      <c r="EF608" s="96"/>
      <c r="EG608" s="96"/>
      <c r="EH608" s="96"/>
      <c r="EI608" s="96"/>
      <c r="EJ608" s="96"/>
      <c r="EK608" s="96"/>
      <c r="EL608" s="96"/>
      <c r="EM608" s="96"/>
      <c r="EN608" s="96"/>
      <c r="EO608" s="96"/>
      <c r="EP608" s="96"/>
      <c r="EQ608" s="96"/>
      <c r="ER608" s="96"/>
      <c r="ES608" s="96"/>
      <c r="ET608" s="96"/>
      <c r="EU608" s="96"/>
      <c r="EV608" s="96"/>
      <c r="EW608" s="96"/>
      <c r="EX608" s="96"/>
      <c r="EY608" s="96"/>
      <c r="EZ608" s="96"/>
      <c r="FA608" s="96"/>
      <c r="FB608" s="96"/>
      <c r="FC608" s="96"/>
      <c r="FD608" s="96"/>
      <c r="FE608" s="96"/>
      <c r="FF608" s="96"/>
      <c r="FG608" s="96"/>
      <c r="FH608" s="96"/>
      <c r="FI608" s="96"/>
      <c r="FJ608" s="96"/>
      <c r="FK608" s="96"/>
      <c r="FL608" s="96"/>
      <c r="FM608" s="96"/>
      <c r="FN608" s="96"/>
      <c r="FO608" s="96"/>
      <c r="FP608" s="96"/>
      <c r="FQ608" s="96"/>
      <c r="FR608" s="96"/>
      <c r="FS608" s="96"/>
      <c r="FT608" s="96"/>
      <c r="FU608" s="96"/>
      <c r="FV608" s="96"/>
      <c r="FW608" s="96"/>
      <c r="FX608" s="96"/>
      <c r="FY608" s="96"/>
      <c r="FZ608" s="96"/>
      <c r="GA608" s="96"/>
      <c r="GB608" s="96"/>
      <c r="GC608" s="96"/>
      <c r="GD608" s="96"/>
      <c r="GE608" s="96"/>
      <c r="GF608" s="96"/>
      <c r="GG608" s="96"/>
      <c r="GH608" s="96"/>
      <c r="GI608" s="96"/>
      <c r="GJ608" s="96"/>
      <c r="GK608" s="96"/>
      <c r="GL608" s="96"/>
      <c r="GM608" s="96"/>
      <c r="GN608" s="96"/>
      <c r="GO608" s="96"/>
      <c r="GP608" s="96"/>
    </row>
    <row r="609" spans="1:198" ht="12.75" customHeight="1">
      <c r="A609" s="349">
        <v>45</v>
      </c>
      <c r="B609" s="397" t="s">
        <v>192</v>
      </c>
      <c r="C609" s="379">
        <v>2023</v>
      </c>
      <c r="D609" s="379">
        <v>2025</v>
      </c>
      <c r="E609" s="353" t="s">
        <v>265</v>
      </c>
      <c r="F609" s="412">
        <f>240000+X609+1276230</f>
        <v>2770000</v>
      </c>
      <c r="G609" s="406">
        <v>70007</v>
      </c>
      <c r="H609" s="90">
        <v>6050</v>
      </c>
      <c r="I609" s="60" t="s">
        <v>28</v>
      </c>
      <c r="J609" s="65"/>
      <c r="K609" s="65"/>
      <c r="L609" s="87"/>
      <c r="M609" s="323"/>
      <c r="N609" s="87">
        <v>273770</v>
      </c>
      <c r="O609" s="77"/>
      <c r="P609" s="70"/>
      <c r="Q609" s="70"/>
      <c r="R609" s="70"/>
      <c r="S609" s="70"/>
      <c r="T609" s="70"/>
      <c r="U609" s="70"/>
      <c r="V609" s="70"/>
      <c r="W609" s="70"/>
      <c r="X609" s="385">
        <f>SUM(L613:W613)</f>
        <v>1253770</v>
      </c>
      <c r="Y609" s="40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</row>
    <row r="610" spans="1:198" ht="12.75" customHeight="1">
      <c r="A610" s="349"/>
      <c r="B610" s="397"/>
      <c r="C610" s="379"/>
      <c r="D610" s="379"/>
      <c r="E610" s="353"/>
      <c r="F610" s="412"/>
      <c r="G610" s="406"/>
      <c r="H610" s="90"/>
      <c r="I610" s="60" t="s">
        <v>31</v>
      </c>
      <c r="J610" s="65"/>
      <c r="K610" s="65"/>
      <c r="L610" s="70"/>
      <c r="M610" s="71"/>
      <c r="N610" s="71"/>
      <c r="O610" s="70"/>
      <c r="P610" s="70"/>
      <c r="Q610" s="70"/>
      <c r="R610" s="70"/>
      <c r="S610" s="70"/>
      <c r="T610" s="70"/>
      <c r="U610" s="70"/>
      <c r="V610" s="70"/>
      <c r="W610" s="70"/>
      <c r="X610" s="385"/>
      <c r="Y610" s="40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96"/>
      <c r="CB610" s="96"/>
      <c r="CC610" s="96"/>
      <c r="CD610" s="96"/>
      <c r="CE610" s="96"/>
      <c r="CF610" s="96"/>
      <c r="CG610" s="96"/>
      <c r="CH610" s="96"/>
      <c r="CI610" s="96"/>
      <c r="CJ610" s="96"/>
      <c r="CK610" s="96"/>
      <c r="CL610" s="96"/>
      <c r="CM610" s="96"/>
      <c r="CN610" s="96"/>
      <c r="CO610" s="96"/>
      <c r="CP610" s="96"/>
      <c r="CQ610" s="96"/>
      <c r="CR610" s="96"/>
      <c r="CS610" s="96"/>
      <c r="CT610" s="96"/>
      <c r="CU610" s="96"/>
      <c r="CV610" s="96"/>
      <c r="CW610" s="96"/>
      <c r="CX610" s="96"/>
      <c r="CY610" s="96"/>
      <c r="CZ610" s="96"/>
      <c r="DA610" s="96"/>
      <c r="DB610" s="96"/>
      <c r="DC610" s="96"/>
      <c r="DD610" s="96"/>
      <c r="DE610" s="96"/>
      <c r="DF610" s="96"/>
      <c r="DG610" s="96"/>
      <c r="DH610" s="96"/>
      <c r="DI610" s="96"/>
      <c r="DJ610" s="96"/>
      <c r="DK610" s="96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</row>
    <row r="611" spans="1:198" ht="12.75" customHeight="1">
      <c r="A611" s="349"/>
      <c r="B611" s="397"/>
      <c r="C611" s="379"/>
      <c r="D611" s="379"/>
      <c r="E611" s="353"/>
      <c r="F611" s="412"/>
      <c r="G611" s="406"/>
      <c r="H611" s="90"/>
      <c r="I611" s="60" t="s">
        <v>30</v>
      </c>
      <c r="J611" s="65"/>
      <c r="K611" s="65"/>
      <c r="L611" s="71"/>
      <c r="M611" s="71"/>
      <c r="N611" s="71"/>
      <c r="O611" s="70"/>
      <c r="P611" s="70"/>
      <c r="Q611" s="70"/>
      <c r="R611" s="70"/>
      <c r="S611" s="70"/>
      <c r="T611" s="70"/>
      <c r="U611" s="70"/>
      <c r="V611" s="70"/>
      <c r="W611" s="70"/>
      <c r="X611" s="385"/>
      <c r="Y611" s="40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96"/>
      <c r="CB611" s="96"/>
      <c r="CC611" s="96"/>
      <c r="CD611" s="96"/>
      <c r="CE611" s="96"/>
      <c r="CF611" s="96"/>
      <c r="CG611" s="96"/>
      <c r="CH611" s="96"/>
      <c r="CI611" s="96"/>
      <c r="CJ611" s="96"/>
      <c r="CK611" s="96"/>
      <c r="CL611" s="96"/>
      <c r="CM611" s="96"/>
      <c r="CN611" s="96"/>
      <c r="CO611" s="96"/>
      <c r="CP611" s="96"/>
      <c r="CQ611" s="96"/>
      <c r="CR611" s="96"/>
      <c r="CS611" s="96"/>
      <c r="CT611" s="96"/>
      <c r="CU611" s="96"/>
      <c r="CV611" s="96"/>
      <c r="CW611" s="96"/>
      <c r="CX611" s="96"/>
      <c r="CY611" s="96"/>
      <c r="CZ611" s="96"/>
      <c r="DA611" s="96"/>
      <c r="DB611" s="96"/>
      <c r="DC611" s="96"/>
      <c r="DD611" s="96"/>
      <c r="DE611" s="96"/>
      <c r="DF611" s="96"/>
      <c r="DG611" s="96"/>
      <c r="DH611" s="96"/>
      <c r="DI611" s="96"/>
      <c r="DJ611" s="96"/>
      <c r="DK611" s="96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</row>
    <row r="612" spans="1:198" ht="12.75" customHeight="1">
      <c r="A612" s="349"/>
      <c r="B612" s="397"/>
      <c r="C612" s="379"/>
      <c r="D612" s="379"/>
      <c r="E612" s="353"/>
      <c r="F612" s="412"/>
      <c r="G612" s="406"/>
      <c r="H612" s="90">
        <v>6370</v>
      </c>
      <c r="I612" s="61" t="s">
        <v>193</v>
      </c>
      <c r="J612" s="62"/>
      <c r="K612" s="62"/>
      <c r="L612" s="71">
        <v>0</v>
      </c>
      <c r="M612" s="323"/>
      <c r="N612" s="87">
        <v>980000</v>
      </c>
      <c r="O612" s="70"/>
      <c r="P612" s="70"/>
      <c r="Q612" s="70"/>
      <c r="R612" s="70"/>
      <c r="S612" s="70"/>
      <c r="T612" s="70"/>
      <c r="U612" s="70"/>
      <c r="V612" s="70"/>
      <c r="W612" s="70"/>
      <c r="X612" s="385"/>
      <c r="Y612" s="40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96"/>
      <c r="CB612" s="96"/>
      <c r="CC612" s="96"/>
      <c r="CD612" s="96"/>
      <c r="CE612" s="96"/>
      <c r="CF612" s="96"/>
      <c r="CG612" s="96"/>
      <c r="CH612" s="96"/>
      <c r="CI612" s="96"/>
      <c r="CJ612" s="96"/>
      <c r="CK612" s="96"/>
      <c r="CL612" s="96"/>
      <c r="CM612" s="96"/>
      <c r="CN612" s="96"/>
      <c r="CO612" s="96"/>
      <c r="CP612" s="96"/>
      <c r="CQ612" s="96"/>
      <c r="CR612" s="96"/>
      <c r="CS612" s="96"/>
      <c r="CT612" s="96"/>
      <c r="CU612" s="96"/>
      <c r="CV612" s="96"/>
      <c r="CW612" s="96"/>
      <c r="CX612" s="96"/>
      <c r="CY612" s="96"/>
      <c r="CZ612" s="96"/>
      <c r="DA612" s="96"/>
      <c r="DB612" s="96"/>
      <c r="DC612" s="96"/>
      <c r="DD612" s="96"/>
      <c r="DE612" s="96"/>
      <c r="DF612" s="96"/>
      <c r="DG612" s="96"/>
      <c r="DH612" s="96"/>
      <c r="DI612" s="96"/>
      <c r="DJ612" s="96"/>
      <c r="DK612" s="96"/>
      <c r="DL612" s="96"/>
      <c r="DM612" s="96"/>
      <c r="DN612" s="96"/>
      <c r="DO612" s="96"/>
      <c r="DP612" s="96"/>
      <c r="DQ612" s="96"/>
      <c r="DR612" s="96"/>
      <c r="DS612" s="96"/>
      <c r="DT612" s="96"/>
      <c r="DU612" s="96"/>
      <c r="DV612" s="96"/>
      <c r="DW612" s="96"/>
      <c r="DX612" s="96"/>
      <c r="DY612" s="96"/>
      <c r="DZ612" s="96"/>
      <c r="EA612" s="96"/>
      <c r="EB612" s="96"/>
      <c r="EC612" s="96"/>
      <c r="ED612" s="96"/>
      <c r="EE612" s="96"/>
      <c r="EF612" s="96"/>
      <c r="EG612" s="96"/>
      <c r="EH612" s="96"/>
      <c r="EI612" s="96"/>
      <c r="EJ612" s="96"/>
      <c r="EK612" s="96"/>
      <c r="EL612" s="96"/>
      <c r="EM612" s="96"/>
      <c r="EN612" s="96"/>
      <c r="EO612" s="96"/>
      <c r="EP612" s="96"/>
      <c r="EQ612" s="96"/>
      <c r="ER612" s="96"/>
      <c r="ES612" s="96"/>
      <c r="ET612" s="96"/>
      <c r="EU612" s="96"/>
      <c r="EV612" s="96"/>
      <c r="EW612" s="96"/>
      <c r="EX612" s="96"/>
      <c r="EY612" s="96"/>
      <c r="EZ612" s="96"/>
      <c r="FA612" s="96"/>
      <c r="FB612" s="96"/>
      <c r="FC612" s="96"/>
      <c r="FD612" s="96"/>
      <c r="FE612" s="96"/>
      <c r="FF612" s="96"/>
      <c r="FG612" s="96"/>
      <c r="FH612" s="96"/>
      <c r="FI612" s="96"/>
      <c r="FJ612" s="96"/>
      <c r="FK612" s="96"/>
      <c r="FL612" s="96"/>
      <c r="FM612" s="96"/>
      <c r="FN612" s="96"/>
      <c r="FO612" s="96"/>
      <c r="FP612" s="96"/>
      <c r="FQ612" s="96"/>
      <c r="FR612" s="96"/>
      <c r="FS612" s="96"/>
      <c r="FT612" s="96"/>
      <c r="FU612" s="96"/>
      <c r="FV612" s="96"/>
      <c r="FW612" s="96"/>
      <c r="FX612" s="96"/>
      <c r="FY612" s="96"/>
      <c r="FZ612" s="96"/>
      <c r="GA612" s="96"/>
      <c r="GB612" s="96"/>
      <c r="GC612" s="96"/>
      <c r="GD612" s="96"/>
      <c r="GE612" s="96"/>
      <c r="GF612" s="96"/>
      <c r="GG612" s="96"/>
      <c r="GH612" s="96"/>
      <c r="GI612" s="96"/>
      <c r="GJ612" s="96"/>
      <c r="GK612" s="96"/>
      <c r="GL612" s="96"/>
      <c r="GM612" s="96"/>
      <c r="GN612" s="96"/>
      <c r="GO612" s="96"/>
      <c r="GP612" s="96"/>
    </row>
    <row r="613" spans="1:198" ht="12" customHeight="1">
      <c r="A613" s="349"/>
      <c r="B613" s="397"/>
      <c r="C613" s="379"/>
      <c r="D613" s="379"/>
      <c r="E613" s="353"/>
      <c r="F613" s="412"/>
      <c r="G613" s="406"/>
      <c r="H613" s="90"/>
      <c r="I613" s="72" t="s">
        <v>26</v>
      </c>
      <c r="J613" s="65"/>
      <c r="K613" s="65"/>
      <c r="L613" s="66">
        <f>SUM(L609:L612)</f>
        <v>0</v>
      </c>
      <c r="M613" s="66">
        <f>SUM(M609:M612)</f>
        <v>0</v>
      </c>
      <c r="N613" s="65">
        <f>SUM(N609:N612)</f>
        <v>1253770</v>
      </c>
      <c r="O613" s="66">
        <f>SUM(O609:O612)</f>
        <v>0</v>
      </c>
      <c r="P613" s="66">
        <f>SUM(P609:P612)</f>
        <v>0</v>
      </c>
      <c r="Q613" s="66"/>
      <c r="R613" s="66"/>
      <c r="S613" s="66"/>
      <c r="T613" s="66"/>
      <c r="U613" s="66"/>
      <c r="V613" s="66"/>
      <c r="W613" s="66"/>
      <c r="X613" s="385"/>
      <c r="Y613" s="40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96"/>
      <c r="CB613" s="96"/>
      <c r="CC613" s="96"/>
      <c r="CD613" s="96"/>
      <c r="CE613" s="96"/>
      <c r="CF613" s="96"/>
      <c r="CG613" s="96"/>
      <c r="CH613" s="96"/>
      <c r="CI613" s="96"/>
      <c r="CJ613" s="96"/>
      <c r="CK613" s="96"/>
      <c r="CL613" s="96"/>
      <c r="CM613" s="96"/>
      <c r="CN613" s="96"/>
      <c r="CO613" s="96"/>
      <c r="CP613" s="96"/>
      <c r="CQ613" s="96"/>
      <c r="CR613" s="96"/>
      <c r="CS613" s="96"/>
      <c r="CT613" s="96"/>
      <c r="CU613" s="96"/>
      <c r="CV613" s="96"/>
      <c r="CW613" s="96"/>
      <c r="CX613" s="96"/>
      <c r="CY613" s="96"/>
      <c r="CZ613" s="96"/>
      <c r="DA613" s="96"/>
      <c r="DB613" s="96"/>
      <c r="DC613" s="96"/>
      <c r="DD613" s="96"/>
      <c r="DE613" s="96"/>
      <c r="DF613" s="96"/>
      <c r="DG613" s="96"/>
      <c r="DH613" s="96"/>
      <c r="DI613" s="96"/>
      <c r="DJ613" s="96"/>
      <c r="DK613" s="96"/>
      <c r="DL613" s="96"/>
      <c r="DM613" s="96"/>
      <c r="DN613" s="96"/>
      <c r="DO613" s="96"/>
      <c r="DP613" s="96"/>
      <c r="DQ613" s="96"/>
      <c r="DR613" s="96"/>
      <c r="DS613" s="96"/>
      <c r="DT613" s="96"/>
      <c r="DU613" s="96"/>
      <c r="DV613" s="96"/>
      <c r="DW613" s="96"/>
      <c r="DX613" s="96"/>
      <c r="DY613" s="96"/>
      <c r="DZ613" s="96"/>
      <c r="EA613" s="96"/>
      <c r="EB613" s="96"/>
      <c r="EC613" s="96"/>
      <c r="ED613" s="96"/>
      <c r="EE613" s="96"/>
      <c r="EF613" s="96"/>
      <c r="EG613" s="96"/>
      <c r="EH613" s="96"/>
      <c r="EI613" s="96"/>
      <c r="EJ613" s="96"/>
      <c r="EK613" s="96"/>
      <c r="EL613" s="96"/>
      <c r="EM613" s="96"/>
      <c r="EN613" s="96"/>
      <c r="EO613" s="96"/>
      <c r="EP613" s="96"/>
      <c r="EQ613" s="96"/>
      <c r="ER613" s="96"/>
      <c r="ES613" s="96"/>
      <c r="ET613" s="96"/>
      <c r="EU613" s="96"/>
      <c r="EV613" s="96"/>
      <c r="EW613" s="96"/>
      <c r="EX613" s="96"/>
      <c r="EY613" s="96"/>
      <c r="EZ613" s="96"/>
      <c r="FA613" s="96"/>
      <c r="FB613" s="96"/>
      <c r="FC613" s="96"/>
      <c r="FD613" s="96"/>
      <c r="FE613" s="96"/>
      <c r="FF613" s="96"/>
      <c r="FG613" s="96"/>
      <c r="FH613" s="96"/>
      <c r="FI613" s="96"/>
      <c r="FJ613" s="96"/>
      <c r="FK613" s="96"/>
      <c r="FL613" s="96"/>
      <c r="FM613" s="96"/>
      <c r="FN613" s="96"/>
      <c r="FO613" s="96"/>
      <c r="FP613" s="96"/>
      <c r="FQ613" s="96"/>
      <c r="FR613" s="96"/>
      <c r="FS613" s="96"/>
      <c r="FT613" s="96"/>
      <c r="FU613" s="96"/>
      <c r="FV613" s="96"/>
      <c r="FW613" s="96"/>
      <c r="FX613" s="96"/>
      <c r="FY613" s="96"/>
      <c r="FZ613" s="96"/>
      <c r="GA613" s="96"/>
      <c r="GB613" s="96"/>
      <c r="GC613" s="96"/>
      <c r="GD613" s="96"/>
      <c r="GE613" s="96"/>
      <c r="GF613" s="96"/>
      <c r="GG613" s="96"/>
      <c r="GH613" s="96"/>
      <c r="GI613" s="96"/>
      <c r="GJ613" s="96"/>
      <c r="GK613" s="96"/>
      <c r="GL613" s="96"/>
      <c r="GM613" s="96"/>
      <c r="GN613" s="96"/>
      <c r="GO613" s="96"/>
      <c r="GP613" s="96"/>
    </row>
    <row r="614" spans="1:198" ht="12.75" customHeight="1">
      <c r="A614" s="349">
        <v>46</v>
      </c>
      <c r="B614" s="593" t="s">
        <v>241</v>
      </c>
      <c r="C614" s="379">
        <v>2020</v>
      </c>
      <c r="D614" s="379">
        <v>2030</v>
      </c>
      <c r="E614" s="353" t="s">
        <v>265</v>
      </c>
      <c r="F614" s="412">
        <f>7543278+X614</f>
        <v>8843278</v>
      </c>
      <c r="G614" s="406">
        <v>75023</v>
      </c>
      <c r="H614" s="90">
        <v>6050</v>
      </c>
      <c r="I614" s="60" t="s">
        <v>28</v>
      </c>
      <c r="J614" s="65"/>
      <c r="K614" s="65"/>
      <c r="L614" s="87"/>
      <c r="M614" s="87"/>
      <c r="N614" s="87"/>
      <c r="O614" s="77"/>
      <c r="R614" s="87">
        <v>800000</v>
      </c>
      <c r="S614" s="87">
        <v>500000</v>
      </c>
      <c r="T614" s="71"/>
      <c r="U614" s="70"/>
      <c r="V614" s="70"/>
      <c r="W614" s="70"/>
      <c r="X614" s="385">
        <f>SUM(L618:W618)</f>
        <v>1300000</v>
      </c>
      <c r="Y614" s="40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</row>
    <row r="615" spans="1:198" ht="12.75" customHeight="1">
      <c r="A615" s="349"/>
      <c r="B615" s="593"/>
      <c r="C615" s="379"/>
      <c r="D615" s="379"/>
      <c r="E615" s="353"/>
      <c r="F615" s="412"/>
      <c r="G615" s="406"/>
      <c r="H615" s="90"/>
      <c r="I615" s="60" t="s">
        <v>176</v>
      </c>
      <c r="J615" s="65"/>
      <c r="K615" s="65"/>
      <c r="L615" s="87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385"/>
      <c r="Y615" s="40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96"/>
      <c r="CB615" s="96"/>
      <c r="CC615" s="96"/>
      <c r="CD615" s="96"/>
      <c r="CE615" s="96"/>
      <c r="CF615" s="96"/>
      <c r="CG615" s="96"/>
      <c r="CH615" s="96"/>
      <c r="CI615" s="96"/>
      <c r="CJ615" s="96"/>
      <c r="CK615" s="96"/>
      <c r="CL615" s="96"/>
      <c r="CM615" s="96"/>
      <c r="CN615" s="96"/>
      <c r="CO615" s="96"/>
      <c r="CP615" s="96"/>
      <c r="CQ615" s="96"/>
      <c r="CR615" s="96"/>
      <c r="CS615" s="96"/>
      <c r="CT615" s="96"/>
      <c r="CU615" s="96"/>
      <c r="CV615" s="96"/>
      <c r="CW615" s="96"/>
      <c r="CX615" s="96"/>
      <c r="CY615" s="96"/>
      <c r="CZ615" s="96"/>
      <c r="DA615" s="96"/>
      <c r="DB615" s="96"/>
      <c r="DC615" s="96"/>
      <c r="DD615" s="96"/>
      <c r="DE615" s="96"/>
      <c r="DF615" s="96"/>
      <c r="DG615" s="96"/>
      <c r="DH615" s="96"/>
      <c r="DI615" s="96"/>
      <c r="DJ615" s="96"/>
      <c r="DK615" s="96"/>
      <c r="DL615" s="96"/>
      <c r="DM615" s="96"/>
      <c r="DN615" s="96"/>
      <c r="DO615" s="96"/>
      <c r="DP615" s="96"/>
      <c r="DQ615" s="96"/>
      <c r="DR615" s="96"/>
      <c r="DS615" s="96"/>
      <c r="DT615" s="96"/>
      <c r="DU615" s="96"/>
      <c r="DV615" s="96"/>
      <c r="DW615" s="96"/>
      <c r="DX615" s="96"/>
      <c r="DY615" s="96"/>
      <c r="DZ615" s="96"/>
      <c r="EA615" s="96"/>
      <c r="EB615" s="96"/>
      <c r="EC615" s="96"/>
      <c r="ED615" s="96"/>
      <c r="EE615" s="96"/>
      <c r="EF615" s="96"/>
      <c r="EG615" s="96"/>
      <c r="EH615" s="96"/>
      <c r="EI615" s="96"/>
      <c r="EJ615" s="96"/>
      <c r="EK615" s="96"/>
      <c r="EL615" s="96"/>
      <c r="EM615" s="96"/>
      <c r="EN615" s="96"/>
      <c r="EO615" s="96"/>
      <c r="EP615" s="96"/>
      <c r="EQ615" s="96"/>
      <c r="ER615" s="96"/>
      <c r="ES615" s="96"/>
      <c r="ET615" s="96"/>
      <c r="EU615" s="96"/>
      <c r="EV615" s="96"/>
      <c r="EW615" s="96"/>
      <c r="EX615" s="96"/>
      <c r="EY615" s="96"/>
      <c r="EZ615" s="96"/>
      <c r="FA615" s="96"/>
      <c r="FB615" s="96"/>
      <c r="FC615" s="96"/>
      <c r="FD615" s="96"/>
      <c r="FE615" s="96"/>
      <c r="FF615" s="96"/>
      <c r="FG615" s="96"/>
      <c r="FH615" s="96"/>
      <c r="FI615" s="96"/>
      <c r="FJ615" s="96"/>
      <c r="FK615" s="96"/>
      <c r="FL615" s="96"/>
      <c r="FM615" s="96"/>
      <c r="FN615" s="96"/>
      <c r="FO615" s="96"/>
      <c r="FP615" s="96"/>
      <c r="FQ615" s="96"/>
      <c r="FR615" s="96"/>
      <c r="FS615" s="96"/>
      <c r="FT615" s="96"/>
      <c r="FU615" s="96"/>
      <c r="FV615" s="96"/>
      <c r="FW615" s="96"/>
      <c r="FX615" s="96"/>
      <c r="FY615" s="96"/>
      <c r="FZ615" s="96"/>
      <c r="GA615" s="96"/>
      <c r="GB615" s="96"/>
      <c r="GC615" s="96"/>
      <c r="GD615" s="96"/>
      <c r="GE615" s="96"/>
      <c r="GF615" s="96"/>
      <c r="GG615" s="96"/>
      <c r="GH615" s="96"/>
      <c r="GI615" s="96"/>
      <c r="GJ615" s="96"/>
      <c r="GK615" s="96"/>
      <c r="GL615" s="96"/>
      <c r="GM615" s="96"/>
      <c r="GN615" s="96"/>
      <c r="GO615" s="96"/>
      <c r="GP615" s="96"/>
    </row>
    <row r="616" spans="1:198" ht="12.75" customHeight="1">
      <c r="A616" s="349"/>
      <c r="B616" s="593"/>
      <c r="C616" s="379"/>
      <c r="D616" s="379"/>
      <c r="E616" s="353"/>
      <c r="F616" s="412"/>
      <c r="G616" s="406"/>
      <c r="H616" s="90"/>
      <c r="I616" s="60" t="s">
        <v>30</v>
      </c>
      <c r="J616" s="65"/>
      <c r="K616" s="65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385"/>
      <c r="Y616" s="40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6"/>
      <c r="AV616" s="96"/>
      <c r="AW616" s="96"/>
      <c r="AX616" s="96"/>
      <c r="AY616" s="96"/>
      <c r="AZ616" s="96"/>
      <c r="BA616" s="96"/>
      <c r="BB616" s="96"/>
      <c r="BC616" s="96"/>
      <c r="BD616" s="96"/>
      <c r="BE616" s="96"/>
      <c r="BF616" s="96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6"/>
      <c r="BS616" s="96"/>
      <c r="BT616" s="96"/>
      <c r="BU616" s="96"/>
      <c r="BV616" s="96"/>
      <c r="BW616" s="96"/>
      <c r="BX616" s="96"/>
      <c r="BY616" s="96"/>
      <c r="BZ616" s="96"/>
      <c r="CA616" s="96"/>
      <c r="CB616" s="96"/>
      <c r="CC616" s="96"/>
      <c r="CD616" s="96"/>
      <c r="CE616" s="96"/>
      <c r="CF616" s="96"/>
      <c r="CG616" s="96"/>
      <c r="CH616" s="96"/>
      <c r="CI616" s="96"/>
      <c r="CJ616" s="96"/>
      <c r="CK616" s="96"/>
      <c r="CL616" s="96"/>
      <c r="CM616" s="96"/>
      <c r="CN616" s="96"/>
      <c r="CO616" s="96"/>
      <c r="CP616" s="96"/>
      <c r="CQ616" s="96"/>
      <c r="CR616" s="96"/>
      <c r="CS616" s="96"/>
      <c r="CT616" s="96"/>
      <c r="CU616" s="96"/>
      <c r="CV616" s="96"/>
      <c r="CW616" s="96"/>
      <c r="CX616" s="96"/>
      <c r="CY616" s="96"/>
      <c r="CZ616" s="96"/>
      <c r="DA616" s="96"/>
      <c r="DB616" s="96"/>
      <c r="DC616" s="96"/>
      <c r="DD616" s="96"/>
      <c r="DE616" s="96"/>
      <c r="DF616" s="96"/>
      <c r="DG616" s="96"/>
      <c r="DH616" s="96"/>
      <c r="DI616" s="96"/>
      <c r="DJ616" s="96"/>
      <c r="DK616" s="96"/>
      <c r="DL616" s="96"/>
      <c r="DM616" s="96"/>
      <c r="DN616" s="96"/>
      <c r="DO616" s="96"/>
      <c r="DP616" s="96"/>
      <c r="DQ616" s="96"/>
      <c r="DR616" s="96"/>
      <c r="DS616" s="96"/>
      <c r="DT616" s="96"/>
      <c r="DU616" s="96"/>
      <c r="DV616" s="96"/>
      <c r="DW616" s="96"/>
      <c r="DX616" s="96"/>
      <c r="DY616" s="96"/>
      <c r="DZ616" s="96"/>
      <c r="EA616" s="96"/>
      <c r="EB616" s="96"/>
      <c r="EC616" s="96"/>
      <c r="ED616" s="96"/>
      <c r="EE616" s="96"/>
      <c r="EF616" s="96"/>
      <c r="EG616" s="96"/>
      <c r="EH616" s="96"/>
      <c r="EI616" s="96"/>
      <c r="EJ616" s="96"/>
      <c r="EK616" s="96"/>
      <c r="EL616" s="96"/>
      <c r="EM616" s="96"/>
      <c r="EN616" s="96"/>
      <c r="EO616" s="96"/>
      <c r="EP616" s="96"/>
      <c r="EQ616" s="96"/>
      <c r="ER616" s="96"/>
      <c r="ES616" s="96"/>
      <c r="ET616" s="96"/>
      <c r="EU616" s="96"/>
      <c r="EV616" s="96"/>
      <c r="EW616" s="96"/>
      <c r="EX616" s="96"/>
      <c r="EY616" s="96"/>
      <c r="EZ616" s="96"/>
      <c r="FA616" s="96"/>
      <c r="FB616" s="96"/>
      <c r="FC616" s="96"/>
      <c r="FD616" s="96"/>
      <c r="FE616" s="96"/>
      <c r="FF616" s="96"/>
      <c r="FG616" s="96"/>
      <c r="FH616" s="96"/>
      <c r="FI616" s="96"/>
      <c r="FJ616" s="96"/>
      <c r="FK616" s="96"/>
      <c r="FL616" s="96"/>
      <c r="FM616" s="96"/>
      <c r="FN616" s="96"/>
      <c r="FO616" s="96"/>
      <c r="FP616" s="96"/>
      <c r="FQ616" s="96"/>
      <c r="FR616" s="96"/>
      <c r="FS616" s="96"/>
      <c r="FT616" s="96"/>
      <c r="FU616" s="96"/>
      <c r="FV616" s="96"/>
      <c r="FW616" s="96"/>
      <c r="FX616" s="96"/>
      <c r="FY616" s="96"/>
      <c r="FZ616" s="96"/>
      <c r="GA616" s="96"/>
      <c r="GB616" s="96"/>
      <c r="GC616" s="96"/>
      <c r="GD616" s="96"/>
      <c r="GE616" s="96"/>
      <c r="GF616" s="96"/>
      <c r="GG616" s="96"/>
      <c r="GH616" s="96"/>
      <c r="GI616" s="96"/>
      <c r="GJ616" s="96"/>
      <c r="GK616" s="96"/>
      <c r="GL616" s="96"/>
      <c r="GM616" s="96"/>
      <c r="GN616" s="96"/>
      <c r="GO616" s="96"/>
      <c r="GP616" s="96"/>
    </row>
    <row r="617" spans="1:198" ht="12.75" customHeight="1">
      <c r="A617" s="349"/>
      <c r="B617" s="593"/>
      <c r="C617" s="379"/>
      <c r="D617" s="379"/>
      <c r="E617" s="353"/>
      <c r="F617" s="412"/>
      <c r="G617" s="406"/>
      <c r="H617" s="90"/>
      <c r="I617" s="60" t="s">
        <v>33</v>
      </c>
      <c r="J617" s="65"/>
      <c r="K617" s="65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385"/>
      <c r="Y617" s="40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  <c r="AJ617" s="96"/>
      <c r="AK617" s="96"/>
      <c r="AL617" s="96"/>
      <c r="AM617" s="96"/>
      <c r="AN617" s="96"/>
      <c r="AO617" s="96"/>
      <c r="AP617" s="96"/>
      <c r="AQ617" s="96"/>
      <c r="AR617" s="96"/>
      <c r="AS617" s="96"/>
      <c r="AT617" s="96"/>
      <c r="AU617" s="96"/>
      <c r="AV617" s="96"/>
      <c r="AW617" s="96"/>
      <c r="AX617" s="96"/>
      <c r="AY617" s="96"/>
      <c r="AZ617" s="96"/>
      <c r="BA617" s="96"/>
      <c r="BB617" s="96"/>
      <c r="BC617" s="96"/>
      <c r="BD617" s="96"/>
      <c r="BE617" s="96"/>
      <c r="BF617" s="96"/>
      <c r="BG617" s="96"/>
      <c r="BH617" s="96"/>
      <c r="BI617" s="96"/>
      <c r="BJ617" s="96"/>
      <c r="BK617" s="96"/>
      <c r="BL617" s="96"/>
      <c r="BM617" s="96"/>
      <c r="BN617" s="96"/>
      <c r="BO617" s="96"/>
      <c r="BP617" s="96"/>
      <c r="BQ617" s="96"/>
      <c r="BR617" s="96"/>
      <c r="BS617" s="96"/>
      <c r="BT617" s="96"/>
      <c r="BU617" s="96"/>
      <c r="BV617" s="96"/>
      <c r="BW617" s="96"/>
      <c r="BX617" s="96"/>
      <c r="BY617" s="96"/>
      <c r="BZ617" s="96"/>
      <c r="CA617" s="96"/>
      <c r="CB617" s="96"/>
      <c r="CC617" s="96"/>
      <c r="CD617" s="96"/>
      <c r="CE617" s="96"/>
      <c r="CF617" s="96"/>
      <c r="CG617" s="96"/>
      <c r="CH617" s="96"/>
      <c r="CI617" s="96"/>
      <c r="CJ617" s="96"/>
      <c r="CK617" s="96"/>
      <c r="CL617" s="96"/>
      <c r="CM617" s="96"/>
      <c r="CN617" s="96"/>
      <c r="CO617" s="96"/>
      <c r="CP617" s="96"/>
      <c r="CQ617" s="96"/>
      <c r="CR617" s="96"/>
      <c r="CS617" s="96"/>
      <c r="CT617" s="96"/>
      <c r="CU617" s="96"/>
      <c r="CV617" s="96"/>
      <c r="CW617" s="96"/>
      <c r="CX617" s="96"/>
      <c r="CY617" s="96"/>
      <c r="CZ617" s="96"/>
      <c r="DA617" s="96"/>
      <c r="DB617" s="96"/>
      <c r="DC617" s="96"/>
      <c r="DD617" s="96"/>
      <c r="DE617" s="96"/>
      <c r="DF617" s="96"/>
      <c r="DG617" s="96"/>
      <c r="DH617" s="96"/>
      <c r="DI617" s="96"/>
      <c r="DJ617" s="96"/>
      <c r="DK617" s="96"/>
      <c r="DL617" s="96"/>
      <c r="DM617" s="96"/>
      <c r="DN617" s="96"/>
      <c r="DO617" s="96"/>
      <c r="DP617" s="96"/>
      <c r="DQ617" s="96"/>
      <c r="DR617" s="96"/>
      <c r="DS617" s="96"/>
      <c r="DT617" s="96"/>
      <c r="DU617" s="96"/>
      <c r="DV617" s="96"/>
      <c r="DW617" s="96"/>
      <c r="DX617" s="96"/>
      <c r="DY617" s="96"/>
      <c r="DZ617" s="96"/>
      <c r="EA617" s="96"/>
      <c r="EB617" s="96"/>
      <c r="EC617" s="96"/>
      <c r="ED617" s="96"/>
      <c r="EE617" s="96"/>
      <c r="EF617" s="96"/>
      <c r="EG617" s="96"/>
      <c r="EH617" s="96"/>
      <c r="EI617" s="96"/>
      <c r="EJ617" s="96"/>
      <c r="EK617" s="96"/>
      <c r="EL617" s="96"/>
      <c r="EM617" s="96"/>
      <c r="EN617" s="96"/>
      <c r="EO617" s="96"/>
      <c r="EP617" s="96"/>
      <c r="EQ617" s="96"/>
      <c r="ER617" s="96"/>
      <c r="ES617" s="96"/>
      <c r="ET617" s="96"/>
      <c r="EU617" s="96"/>
      <c r="EV617" s="96"/>
      <c r="EW617" s="96"/>
      <c r="EX617" s="96"/>
      <c r="EY617" s="96"/>
      <c r="EZ617" s="96"/>
      <c r="FA617" s="96"/>
      <c r="FB617" s="96"/>
      <c r="FC617" s="96"/>
      <c r="FD617" s="96"/>
      <c r="FE617" s="96"/>
      <c r="FF617" s="96"/>
      <c r="FG617" s="96"/>
      <c r="FH617" s="96"/>
      <c r="FI617" s="96"/>
      <c r="FJ617" s="96"/>
      <c r="FK617" s="96"/>
      <c r="FL617" s="96"/>
      <c r="FM617" s="96"/>
      <c r="FN617" s="96"/>
      <c r="FO617" s="96"/>
      <c r="FP617" s="96"/>
      <c r="FQ617" s="96"/>
      <c r="FR617" s="96"/>
      <c r="FS617" s="96"/>
      <c r="FT617" s="96"/>
      <c r="FU617" s="96"/>
      <c r="FV617" s="96"/>
      <c r="FW617" s="96"/>
      <c r="FX617" s="96"/>
      <c r="FY617" s="96"/>
      <c r="FZ617" s="96"/>
      <c r="GA617" s="96"/>
      <c r="GB617" s="96"/>
      <c r="GC617" s="96"/>
      <c r="GD617" s="96"/>
      <c r="GE617" s="96"/>
      <c r="GF617" s="96"/>
      <c r="GG617" s="96"/>
      <c r="GH617" s="96"/>
      <c r="GI617" s="96"/>
      <c r="GJ617" s="96"/>
      <c r="GK617" s="96"/>
      <c r="GL617" s="96"/>
      <c r="GM617" s="96"/>
      <c r="GN617" s="96"/>
      <c r="GO617" s="96"/>
      <c r="GP617" s="96"/>
    </row>
    <row r="618" spans="1:198" ht="12" customHeight="1">
      <c r="A618" s="349"/>
      <c r="B618" s="593"/>
      <c r="C618" s="379"/>
      <c r="D618" s="379"/>
      <c r="E618" s="353"/>
      <c r="F618" s="412"/>
      <c r="G618" s="406"/>
      <c r="H618" s="90"/>
      <c r="I618" s="72" t="s">
        <v>26</v>
      </c>
      <c r="J618" s="65"/>
      <c r="K618" s="65"/>
      <c r="L618" s="66">
        <f>SUM(L614:L617)</f>
        <v>0</v>
      </c>
      <c r="M618" s="66">
        <f>SUM(M614:M617)</f>
        <v>0</v>
      </c>
      <c r="N618" s="65">
        <f t="shared" ref="N618:S618" si="187">SUM(N614:N617)</f>
        <v>0</v>
      </c>
      <c r="O618" s="66">
        <f t="shared" si="187"/>
        <v>0</v>
      </c>
      <c r="P618" s="66">
        <f t="shared" si="187"/>
        <v>0</v>
      </c>
      <c r="Q618" s="66">
        <f t="shared" si="187"/>
        <v>0</v>
      </c>
      <c r="R618" s="66">
        <f t="shared" si="187"/>
        <v>800000</v>
      </c>
      <c r="S618" s="66">
        <f t="shared" si="187"/>
        <v>500000</v>
      </c>
      <c r="T618" s="66"/>
      <c r="U618" s="66"/>
      <c r="V618" s="66"/>
      <c r="W618" s="66"/>
      <c r="X618" s="385"/>
      <c r="Y618" s="40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  <c r="AJ618" s="96"/>
      <c r="AK618" s="96"/>
      <c r="AL618" s="96"/>
      <c r="AM618" s="96"/>
      <c r="AN618" s="96"/>
      <c r="AO618" s="96"/>
      <c r="AP618" s="96"/>
      <c r="AQ618" s="96"/>
      <c r="AR618" s="96"/>
      <c r="AS618" s="96"/>
      <c r="AT618" s="96"/>
      <c r="AU618" s="96"/>
      <c r="AV618" s="96"/>
      <c r="AW618" s="96"/>
      <c r="AX618" s="96"/>
      <c r="AY618" s="96"/>
      <c r="AZ618" s="96"/>
      <c r="BA618" s="96"/>
      <c r="BB618" s="96"/>
      <c r="BC618" s="96"/>
      <c r="BD618" s="96"/>
      <c r="BE618" s="96"/>
      <c r="BF618" s="96"/>
      <c r="BG618" s="96"/>
      <c r="BH618" s="96"/>
      <c r="BI618" s="96"/>
      <c r="BJ618" s="96"/>
      <c r="BK618" s="96"/>
      <c r="BL618" s="96"/>
      <c r="BM618" s="96"/>
      <c r="BN618" s="96"/>
      <c r="BO618" s="96"/>
      <c r="BP618" s="96"/>
      <c r="BQ618" s="96"/>
      <c r="BR618" s="96"/>
      <c r="BS618" s="96"/>
      <c r="BT618" s="96"/>
      <c r="BU618" s="96"/>
      <c r="BV618" s="96"/>
      <c r="BW618" s="96"/>
      <c r="BX618" s="96"/>
      <c r="BY618" s="96"/>
      <c r="BZ618" s="96"/>
      <c r="CA618" s="96"/>
      <c r="CB618" s="96"/>
      <c r="CC618" s="96"/>
      <c r="CD618" s="96"/>
      <c r="CE618" s="96"/>
      <c r="CF618" s="96"/>
      <c r="CG618" s="96"/>
      <c r="CH618" s="96"/>
      <c r="CI618" s="96"/>
      <c r="CJ618" s="96"/>
      <c r="CK618" s="96"/>
      <c r="CL618" s="96"/>
      <c r="CM618" s="96"/>
      <c r="CN618" s="96"/>
      <c r="CO618" s="96"/>
      <c r="CP618" s="96"/>
      <c r="CQ618" s="96"/>
      <c r="CR618" s="96"/>
      <c r="CS618" s="96"/>
      <c r="CT618" s="96"/>
      <c r="CU618" s="96"/>
      <c r="CV618" s="96"/>
      <c r="CW618" s="96"/>
      <c r="CX618" s="96"/>
      <c r="CY618" s="96"/>
      <c r="CZ618" s="96"/>
      <c r="DA618" s="96"/>
      <c r="DB618" s="96"/>
      <c r="DC618" s="96"/>
      <c r="DD618" s="96"/>
      <c r="DE618" s="96"/>
      <c r="DF618" s="96"/>
      <c r="DG618" s="96"/>
      <c r="DH618" s="96"/>
      <c r="DI618" s="96"/>
      <c r="DJ618" s="96"/>
      <c r="DK618" s="96"/>
      <c r="DL618" s="96"/>
      <c r="DM618" s="96"/>
      <c r="DN618" s="96"/>
      <c r="DO618" s="96"/>
      <c r="DP618" s="96"/>
      <c r="DQ618" s="96"/>
      <c r="DR618" s="96"/>
      <c r="DS618" s="96"/>
      <c r="DT618" s="96"/>
      <c r="DU618" s="96"/>
      <c r="DV618" s="96"/>
      <c r="DW618" s="96"/>
      <c r="DX618" s="96"/>
      <c r="DY618" s="96"/>
      <c r="DZ618" s="96"/>
      <c r="EA618" s="96"/>
      <c r="EB618" s="96"/>
      <c r="EC618" s="96"/>
      <c r="ED618" s="96"/>
      <c r="EE618" s="96"/>
      <c r="EF618" s="96"/>
      <c r="EG618" s="96"/>
      <c r="EH618" s="96"/>
      <c r="EI618" s="96"/>
      <c r="EJ618" s="96"/>
      <c r="EK618" s="96"/>
      <c r="EL618" s="96"/>
      <c r="EM618" s="96"/>
      <c r="EN618" s="96"/>
      <c r="EO618" s="96"/>
      <c r="EP618" s="96"/>
      <c r="EQ618" s="96"/>
      <c r="ER618" s="96"/>
      <c r="ES618" s="96"/>
      <c r="ET618" s="96"/>
      <c r="EU618" s="96"/>
      <c r="EV618" s="96"/>
      <c r="EW618" s="96"/>
      <c r="EX618" s="96"/>
      <c r="EY618" s="96"/>
      <c r="EZ618" s="96"/>
      <c r="FA618" s="96"/>
      <c r="FB618" s="96"/>
      <c r="FC618" s="96"/>
      <c r="FD618" s="96"/>
      <c r="FE618" s="96"/>
      <c r="FF618" s="96"/>
      <c r="FG618" s="96"/>
      <c r="FH618" s="96"/>
      <c r="FI618" s="96"/>
      <c r="FJ618" s="96"/>
      <c r="FK618" s="96"/>
      <c r="FL618" s="96"/>
      <c r="FM618" s="96"/>
      <c r="FN618" s="96"/>
      <c r="FO618" s="96"/>
      <c r="FP618" s="96"/>
      <c r="FQ618" s="96"/>
      <c r="FR618" s="96"/>
      <c r="FS618" s="96"/>
      <c r="FT618" s="96"/>
      <c r="FU618" s="96"/>
      <c r="FV618" s="96"/>
      <c r="FW618" s="96"/>
      <c r="FX618" s="96"/>
      <c r="FY618" s="96"/>
      <c r="FZ618" s="96"/>
      <c r="GA618" s="96"/>
      <c r="GB618" s="96"/>
      <c r="GC618" s="96"/>
      <c r="GD618" s="96"/>
      <c r="GE618" s="96"/>
      <c r="GF618" s="96"/>
      <c r="GG618" s="96"/>
      <c r="GH618" s="96"/>
      <c r="GI618" s="96"/>
      <c r="GJ618" s="96"/>
      <c r="GK618" s="96"/>
      <c r="GL618" s="96"/>
      <c r="GM618" s="96"/>
      <c r="GN618" s="96"/>
      <c r="GO618" s="96"/>
      <c r="GP618" s="96"/>
    </row>
    <row r="619" spans="1:198" ht="15.75" customHeight="1">
      <c r="A619" s="349">
        <v>47</v>
      </c>
      <c r="B619" s="397" t="s">
        <v>256</v>
      </c>
      <c r="C619" s="379">
        <v>2024</v>
      </c>
      <c r="D619" s="379">
        <v>2026</v>
      </c>
      <c r="E619" s="353" t="s">
        <v>265</v>
      </c>
      <c r="F619" s="412">
        <f>X619</f>
        <v>51000</v>
      </c>
      <c r="G619" s="406">
        <v>75495</v>
      </c>
      <c r="H619" s="90">
        <v>6050</v>
      </c>
      <c r="I619" s="61" t="s">
        <v>28</v>
      </c>
      <c r="J619" s="62"/>
      <c r="K619" s="62"/>
      <c r="L619" s="87">
        <v>0</v>
      </c>
      <c r="M619" s="87"/>
      <c r="N619" s="87">
        <v>50000</v>
      </c>
      <c r="O619" s="87">
        <v>1000</v>
      </c>
      <c r="P619" s="71"/>
      <c r="Q619" s="71"/>
      <c r="R619" s="87">
        <v>0</v>
      </c>
      <c r="S619" s="71"/>
      <c r="T619" s="71"/>
      <c r="U619" s="71"/>
      <c r="V619" s="71"/>
      <c r="W619" s="71"/>
      <c r="X619" s="385">
        <f>SUM(L623:W623)</f>
        <v>51000</v>
      </c>
      <c r="Y619" s="40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6"/>
      <c r="AV619" s="96"/>
      <c r="AW619" s="96"/>
      <c r="AX619" s="96"/>
      <c r="AY619" s="96"/>
      <c r="AZ619" s="96"/>
      <c r="BA619" s="96"/>
      <c r="BB619" s="96"/>
      <c r="BC619" s="96"/>
      <c r="BD619" s="96"/>
      <c r="BE619" s="96"/>
      <c r="BF619" s="96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6"/>
      <c r="BS619" s="96"/>
      <c r="BT619" s="96"/>
      <c r="BU619" s="96"/>
      <c r="BV619" s="96"/>
      <c r="BW619" s="96"/>
      <c r="BX619" s="96"/>
      <c r="BY619" s="96"/>
      <c r="BZ619" s="96"/>
      <c r="CA619" s="96"/>
      <c r="CB619" s="96"/>
      <c r="CC619" s="96"/>
      <c r="CD619" s="96"/>
      <c r="CE619" s="96"/>
      <c r="CF619" s="96"/>
      <c r="CG619" s="96"/>
      <c r="CH619" s="96"/>
      <c r="CI619" s="96"/>
      <c r="CJ619" s="96"/>
      <c r="CK619" s="96"/>
      <c r="CL619" s="96"/>
      <c r="CM619" s="96"/>
      <c r="CN619" s="96"/>
      <c r="CO619" s="96"/>
      <c r="CP619" s="96"/>
      <c r="CQ619" s="96"/>
      <c r="CR619" s="96"/>
      <c r="CS619" s="96"/>
      <c r="CT619" s="96"/>
      <c r="CU619" s="96"/>
      <c r="CV619" s="96"/>
      <c r="CW619" s="96"/>
      <c r="CX619" s="96"/>
      <c r="CY619" s="96"/>
      <c r="CZ619" s="96"/>
      <c r="DA619" s="96"/>
      <c r="DB619" s="96"/>
      <c r="DC619" s="96"/>
      <c r="DD619" s="96"/>
      <c r="DE619" s="96"/>
      <c r="DF619" s="96"/>
      <c r="DG619" s="96"/>
      <c r="DH619" s="96"/>
      <c r="DI619" s="96"/>
      <c r="DJ619" s="96"/>
      <c r="DK619" s="96"/>
      <c r="DL619" s="96"/>
      <c r="DM619" s="96"/>
      <c r="DN619" s="96"/>
      <c r="DO619" s="96"/>
      <c r="DP619" s="96"/>
      <c r="DQ619" s="96"/>
      <c r="DR619" s="96"/>
      <c r="DS619" s="96"/>
      <c r="DT619" s="96"/>
      <c r="DU619" s="96"/>
      <c r="DV619" s="96"/>
      <c r="DW619" s="96"/>
      <c r="DX619" s="96"/>
      <c r="DY619" s="96"/>
      <c r="DZ619" s="96"/>
      <c r="EA619" s="96"/>
      <c r="EB619" s="96"/>
      <c r="EC619" s="96"/>
      <c r="ED619" s="96"/>
      <c r="EE619" s="96"/>
      <c r="EF619" s="96"/>
      <c r="EG619" s="96"/>
      <c r="EH619" s="96"/>
      <c r="EI619" s="96"/>
      <c r="EJ619" s="96"/>
      <c r="EK619" s="96"/>
      <c r="EL619" s="96"/>
      <c r="EM619" s="96"/>
      <c r="EN619" s="96"/>
      <c r="EO619" s="96"/>
      <c r="EP619" s="96"/>
      <c r="EQ619" s="96"/>
      <c r="ER619" s="96"/>
      <c r="ES619" s="96"/>
      <c r="ET619" s="96"/>
      <c r="EU619" s="96"/>
      <c r="EV619" s="96"/>
      <c r="EW619" s="96"/>
      <c r="EX619" s="96"/>
      <c r="EY619" s="96"/>
      <c r="EZ619" s="96"/>
      <c r="FA619" s="96"/>
      <c r="FB619" s="96"/>
      <c r="FC619" s="96"/>
      <c r="FD619" s="96"/>
      <c r="FE619" s="96"/>
      <c r="FF619" s="96"/>
      <c r="FG619" s="96"/>
      <c r="FH619" s="96"/>
      <c r="FI619" s="96"/>
      <c r="FJ619" s="96"/>
      <c r="FK619" s="96"/>
      <c r="FL619" s="96"/>
      <c r="FM619" s="96"/>
      <c r="FN619" s="96"/>
      <c r="FO619" s="96"/>
      <c r="FP619" s="96"/>
      <c r="FQ619" s="96"/>
      <c r="FR619" s="96"/>
      <c r="FS619" s="96"/>
      <c r="FT619" s="96"/>
      <c r="FU619" s="96"/>
      <c r="FV619" s="96"/>
      <c r="FW619" s="96"/>
      <c r="FX619" s="96"/>
      <c r="FY619" s="96"/>
      <c r="FZ619" s="96"/>
      <c r="GA619" s="96"/>
      <c r="GB619" s="96"/>
      <c r="GC619" s="96"/>
      <c r="GD619" s="96"/>
      <c r="GE619" s="96"/>
      <c r="GF619" s="96"/>
      <c r="GG619" s="96"/>
      <c r="GH619" s="96"/>
      <c r="GI619" s="96"/>
      <c r="GJ619" s="96"/>
      <c r="GK619" s="96"/>
      <c r="GL619" s="96"/>
      <c r="GM619" s="96"/>
      <c r="GN619" s="96"/>
      <c r="GO619" s="96"/>
      <c r="GP619" s="96"/>
    </row>
    <row r="620" spans="1:198" ht="15.75" customHeight="1">
      <c r="A620" s="349"/>
      <c r="B620" s="397"/>
      <c r="C620" s="379"/>
      <c r="D620" s="379"/>
      <c r="E620" s="353"/>
      <c r="F620" s="412"/>
      <c r="G620" s="406"/>
      <c r="H620" s="90"/>
      <c r="I620" s="61" t="s">
        <v>31</v>
      </c>
      <c r="J620" s="62"/>
      <c r="K620" s="62"/>
      <c r="L620" s="71"/>
      <c r="M620" s="71"/>
      <c r="N620" s="71"/>
      <c r="O620" s="71"/>
      <c r="P620" s="71"/>
      <c r="Q620" s="71"/>
      <c r="R620" s="71"/>
      <c r="S620" s="71"/>
      <c r="T620" s="71"/>
      <c r="U620" s="71"/>
      <c r="V620" s="71"/>
      <c r="W620" s="71"/>
      <c r="X620" s="385"/>
      <c r="Y620" s="40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6"/>
      <c r="AV620" s="96"/>
      <c r="AW620" s="96"/>
      <c r="AX620" s="96"/>
      <c r="AY620" s="96"/>
      <c r="AZ620" s="96"/>
      <c r="BA620" s="96"/>
      <c r="BB620" s="96"/>
      <c r="BC620" s="96"/>
      <c r="BD620" s="96"/>
      <c r="BE620" s="96"/>
      <c r="BF620" s="96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6"/>
      <c r="BS620" s="96"/>
      <c r="BT620" s="96"/>
      <c r="BU620" s="96"/>
      <c r="BV620" s="96"/>
      <c r="BW620" s="96"/>
      <c r="BX620" s="96"/>
      <c r="BY620" s="96"/>
      <c r="BZ620" s="96"/>
      <c r="CA620" s="96"/>
      <c r="CB620" s="96"/>
      <c r="CC620" s="96"/>
      <c r="CD620" s="96"/>
      <c r="CE620" s="96"/>
      <c r="CF620" s="96"/>
      <c r="CG620" s="96"/>
      <c r="CH620" s="96"/>
      <c r="CI620" s="96"/>
      <c r="CJ620" s="96"/>
      <c r="CK620" s="96"/>
      <c r="CL620" s="96"/>
      <c r="CM620" s="96"/>
      <c r="CN620" s="96"/>
      <c r="CO620" s="96"/>
      <c r="CP620" s="96"/>
      <c r="CQ620" s="96"/>
      <c r="CR620" s="96"/>
      <c r="CS620" s="96"/>
      <c r="CT620" s="96"/>
      <c r="CU620" s="96"/>
      <c r="CV620" s="96"/>
      <c r="CW620" s="96"/>
      <c r="CX620" s="96"/>
      <c r="CY620" s="96"/>
      <c r="CZ620" s="96"/>
      <c r="DA620" s="96"/>
      <c r="DB620" s="96"/>
      <c r="DC620" s="96"/>
      <c r="DD620" s="96"/>
      <c r="DE620" s="96"/>
      <c r="DF620" s="96"/>
      <c r="DG620" s="96"/>
      <c r="DH620" s="96"/>
      <c r="DI620" s="96"/>
      <c r="DJ620" s="96"/>
      <c r="DK620" s="96"/>
      <c r="DL620" s="96"/>
      <c r="DM620" s="96"/>
      <c r="DN620" s="96"/>
      <c r="DO620" s="96"/>
      <c r="DP620" s="96"/>
      <c r="DQ620" s="96"/>
      <c r="DR620" s="96"/>
      <c r="DS620" s="96"/>
      <c r="DT620" s="96"/>
      <c r="DU620" s="96"/>
      <c r="DV620" s="96"/>
      <c r="DW620" s="96"/>
      <c r="DX620" s="96"/>
      <c r="DY620" s="96"/>
      <c r="DZ620" s="96"/>
      <c r="EA620" s="96"/>
      <c r="EB620" s="96"/>
      <c r="EC620" s="96"/>
      <c r="ED620" s="96"/>
      <c r="EE620" s="96"/>
      <c r="EF620" s="96"/>
      <c r="EG620" s="96"/>
      <c r="EH620" s="96"/>
      <c r="EI620" s="96"/>
      <c r="EJ620" s="96"/>
      <c r="EK620" s="96"/>
      <c r="EL620" s="96"/>
      <c r="EM620" s="96"/>
      <c r="EN620" s="96"/>
      <c r="EO620" s="96"/>
      <c r="EP620" s="96"/>
      <c r="EQ620" s="96"/>
      <c r="ER620" s="96"/>
      <c r="ES620" s="96"/>
      <c r="ET620" s="96"/>
      <c r="EU620" s="96"/>
      <c r="EV620" s="96"/>
      <c r="EW620" s="96"/>
      <c r="EX620" s="96"/>
      <c r="EY620" s="96"/>
      <c r="EZ620" s="96"/>
      <c r="FA620" s="96"/>
      <c r="FB620" s="96"/>
      <c r="FC620" s="96"/>
      <c r="FD620" s="96"/>
      <c r="FE620" s="96"/>
      <c r="FF620" s="96"/>
      <c r="FG620" s="96"/>
      <c r="FH620" s="96"/>
      <c r="FI620" s="96"/>
      <c r="FJ620" s="96"/>
      <c r="FK620" s="96"/>
      <c r="FL620" s="96"/>
      <c r="FM620" s="96"/>
      <c r="FN620" s="96"/>
      <c r="FO620" s="96"/>
      <c r="FP620" s="96"/>
      <c r="FQ620" s="96"/>
      <c r="FR620" s="96"/>
      <c r="FS620" s="96"/>
      <c r="FT620" s="96"/>
      <c r="FU620" s="96"/>
      <c r="FV620" s="96"/>
      <c r="FW620" s="96"/>
      <c r="FX620" s="96"/>
      <c r="FY620" s="96"/>
      <c r="FZ620" s="96"/>
      <c r="GA620" s="96"/>
      <c r="GB620" s="96"/>
      <c r="GC620" s="96"/>
      <c r="GD620" s="96"/>
      <c r="GE620" s="96"/>
      <c r="GF620" s="96"/>
      <c r="GG620" s="96"/>
      <c r="GH620" s="96"/>
      <c r="GI620" s="96"/>
      <c r="GJ620" s="96"/>
      <c r="GK620" s="96"/>
      <c r="GL620" s="96"/>
      <c r="GM620" s="96"/>
      <c r="GN620" s="96"/>
      <c r="GO620" s="96"/>
      <c r="GP620" s="96"/>
    </row>
    <row r="621" spans="1:198" ht="8.25" customHeight="1">
      <c r="A621" s="349"/>
      <c r="B621" s="397"/>
      <c r="C621" s="379"/>
      <c r="D621" s="379"/>
      <c r="E621" s="353"/>
      <c r="F621" s="412"/>
      <c r="G621" s="406"/>
      <c r="H621" s="90"/>
      <c r="I621" s="61" t="s">
        <v>30</v>
      </c>
      <c r="J621" s="62"/>
      <c r="K621" s="62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385"/>
      <c r="Y621" s="40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96"/>
      <c r="CB621" s="96"/>
      <c r="CC621" s="96"/>
      <c r="CD621" s="96"/>
      <c r="CE621" s="96"/>
      <c r="CF621" s="96"/>
      <c r="CG621" s="96"/>
      <c r="CH621" s="96"/>
      <c r="CI621" s="96"/>
      <c r="CJ621" s="96"/>
      <c r="CK621" s="96"/>
      <c r="CL621" s="96"/>
      <c r="CM621" s="96"/>
      <c r="CN621" s="96"/>
      <c r="CO621" s="96"/>
      <c r="CP621" s="96"/>
      <c r="CQ621" s="96"/>
      <c r="CR621" s="96"/>
      <c r="CS621" s="96"/>
      <c r="CT621" s="96"/>
      <c r="CU621" s="96"/>
      <c r="CV621" s="96"/>
      <c r="CW621" s="96"/>
      <c r="CX621" s="96"/>
      <c r="CY621" s="96"/>
      <c r="CZ621" s="96"/>
      <c r="DA621" s="96"/>
      <c r="DB621" s="96"/>
      <c r="DC621" s="96"/>
      <c r="DD621" s="96"/>
      <c r="DE621" s="96"/>
      <c r="DF621" s="96"/>
      <c r="DG621" s="96"/>
      <c r="DH621" s="96"/>
      <c r="DI621" s="96"/>
      <c r="DJ621" s="96"/>
      <c r="DK621" s="96"/>
      <c r="DL621" s="96"/>
      <c r="DM621" s="96"/>
      <c r="DN621" s="96"/>
      <c r="DO621" s="96"/>
      <c r="DP621" s="96"/>
      <c r="DQ621" s="96"/>
      <c r="DR621" s="96"/>
      <c r="DS621" s="96"/>
      <c r="DT621" s="96"/>
      <c r="DU621" s="96"/>
      <c r="DV621" s="96"/>
      <c r="DW621" s="96"/>
      <c r="DX621" s="96"/>
      <c r="DY621" s="96"/>
      <c r="DZ621" s="96"/>
      <c r="EA621" s="96"/>
      <c r="EB621" s="96"/>
      <c r="EC621" s="96"/>
      <c r="ED621" s="96"/>
      <c r="EE621" s="96"/>
      <c r="EF621" s="96"/>
      <c r="EG621" s="96"/>
      <c r="EH621" s="96"/>
      <c r="EI621" s="96"/>
      <c r="EJ621" s="96"/>
      <c r="EK621" s="96"/>
      <c r="EL621" s="96"/>
      <c r="EM621" s="96"/>
      <c r="EN621" s="96"/>
      <c r="EO621" s="96"/>
      <c r="EP621" s="96"/>
      <c r="EQ621" s="96"/>
      <c r="ER621" s="96"/>
      <c r="ES621" s="96"/>
      <c r="ET621" s="96"/>
      <c r="EU621" s="96"/>
      <c r="EV621" s="96"/>
      <c r="EW621" s="96"/>
      <c r="EX621" s="96"/>
      <c r="EY621" s="96"/>
      <c r="EZ621" s="96"/>
      <c r="FA621" s="96"/>
      <c r="FB621" s="96"/>
      <c r="FC621" s="96"/>
      <c r="FD621" s="96"/>
      <c r="FE621" s="96"/>
      <c r="FF621" s="96"/>
      <c r="FG621" s="96"/>
      <c r="FH621" s="96"/>
      <c r="FI621" s="96"/>
      <c r="FJ621" s="96"/>
      <c r="FK621" s="96"/>
      <c r="FL621" s="96"/>
      <c r="FM621" s="96"/>
      <c r="FN621" s="96"/>
      <c r="FO621" s="96"/>
      <c r="FP621" s="96"/>
      <c r="FQ621" s="96"/>
      <c r="FR621" s="96"/>
      <c r="FS621" s="96"/>
      <c r="FT621" s="96"/>
      <c r="FU621" s="96"/>
      <c r="FV621" s="96"/>
      <c r="FW621" s="96"/>
      <c r="FX621" s="96"/>
      <c r="FY621" s="96"/>
      <c r="FZ621" s="96"/>
      <c r="GA621" s="96"/>
      <c r="GB621" s="96"/>
      <c r="GC621" s="96"/>
      <c r="GD621" s="96"/>
      <c r="GE621" s="96"/>
      <c r="GF621" s="96"/>
      <c r="GG621" s="96"/>
      <c r="GH621" s="96"/>
      <c r="GI621" s="96"/>
      <c r="GJ621" s="96"/>
      <c r="GK621" s="96"/>
      <c r="GL621" s="96"/>
      <c r="GM621" s="96"/>
      <c r="GN621" s="96"/>
      <c r="GO621" s="96"/>
      <c r="GP621" s="96"/>
    </row>
    <row r="622" spans="1:198" ht="12" customHeight="1">
      <c r="A622" s="349"/>
      <c r="B622" s="397"/>
      <c r="C622" s="379"/>
      <c r="D622" s="379"/>
      <c r="E622" s="353"/>
      <c r="F622" s="412"/>
      <c r="G622" s="406"/>
      <c r="H622" s="90"/>
      <c r="I622" s="61" t="s">
        <v>33</v>
      </c>
      <c r="J622" s="62"/>
      <c r="K622" s="62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385"/>
      <c r="Y622" s="40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96"/>
      <c r="CB622" s="96"/>
      <c r="CC622" s="96"/>
      <c r="CD622" s="96"/>
      <c r="CE622" s="96"/>
      <c r="CF622" s="96"/>
      <c r="CG622" s="96"/>
      <c r="CH622" s="96"/>
      <c r="CI622" s="96"/>
      <c r="CJ622" s="96"/>
      <c r="CK622" s="96"/>
      <c r="CL622" s="96"/>
      <c r="CM622" s="96"/>
      <c r="CN622" s="96"/>
      <c r="CO622" s="96"/>
      <c r="CP622" s="96"/>
      <c r="CQ622" s="96"/>
      <c r="CR622" s="96"/>
      <c r="CS622" s="96"/>
      <c r="CT622" s="96"/>
      <c r="CU622" s="96"/>
      <c r="CV622" s="96"/>
      <c r="CW622" s="96"/>
      <c r="CX622" s="96"/>
      <c r="CY622" s="96"/>
      <c r="CZ622" s="96"/>
      <c r="DA622" s="96"/>
      <c r="DB622" s="96"/>
      <c r="DC622" s="96"/>
      <c r="DD622" s="96"/>
      <c r="DE622" s="96"/>
      <c r="DF622" s="96"/>
      <c r="DG622" s="96"/>
      <c r="DH622" s="96"/>
      <c r="DI622" s="96"/>
      <c r="DJ622" s="96"/>
      <c r="DK622" s="96"/>
      <c r="DL622" s="96"/>
      <c r="DM622" s="96"/>
      <c r="DN622" s="96"/>
      <c r="DO622" s="96"/>
      <c r="DP622" s="96"/>
      <c r="DQ622" s="96"/>
      <c r="DR622" s="96"/>
      <c r="DS622" s="96"/>
      <c r="DT622" s="96"/>
      <c r="DU622" s="96"/>
      <c r="DV622" s="96"/>
      <c r="DW622" s="96"/>
      <c r="DX622" s="96"/>
      <c r="DY622" s="96"/>
      <c r="DZ622" s="96"/>
      <c r="EA622" s="96"/>
      <c r="EB622" s="96"/>
      <c r="EC622" s="96"/>
      <c r="ED622" s="96"/>
      <c r="EE622" s="96"/>
      <c r="EF622" s="96"/>
      <c r="EG622" s="96"/>
      <c r="EH622" s="96"/>
      <c r="EI622" s="96"/>
      <c r="EJ622" s="96"/>
      <c r="EK622" s="96"/>
      <c r="EL622" s="96"/>
      <c r="EM622" s="96"/>
      <c r="EN622" s="96"/>
      <c r="EO622" s="96"/>
      <c r="EP622" s="96"/>
      <c r="EQ622" s="96"/>
      <c r="ER622" s="96"/>
      <c r="ES622" s="96"/>
      <c r="ET622" s="96"/>
      <c r="EU622" s="96"/>
      <c r="EV622" s="96"/>
      <c r="EW622" s="96"/>
      <c r="EX622" s="96"/>
      <c r="EY622" s="96"/>
      <c r="EZ622" s="96"/>
      <c r="FA622" s="96"/>
      <c r="FB622" s="96"/>
      <c r="FC622" s="96"/>
      <c r="FD622" s="96"/>
      <c r="FE622" s="96"/>
      <c r="FF622" s="96"/>
      <c r="FG622" s="96"/>
      <c r="FH622" s="96"/>
      <c r="FI622" s="96"/>
      <c r="FJ622" s="96"/>
      <c r="FK622" s="96"/>
      <c r="FL622" s="96"/>
      <c r="FM622" s="96"/>
      <c r="FN622" s="96"/>
      <c r="FO622" s="96"/>
      <c r="FP622" s="96"/>
      <c r="FQ622" s="96"/>
      <c r="FR622" s="96"/>
      <c r="FS622" s="96"/>
      <c r="FT622" s="96"/>
      <c r="FU622" s="96"/>
      <c r="FV622" s="96"/>
      <c r="FW622" s="96"/>
      <c r="FX622" s="96"/>
      <c r="FY622" s="96"/>
      <c r="FZ622" s="96"/>
      <c r="GA622" s="96"/>
      <c r="GB622" s="96"/>
      <c r="GC622" s="96"/>
      <c r="GD622" s="96"/>
      <c r="GE622" s="96"/>
      <c r="GF622" s="96"/>
      <c r="GG622" s="96"/>
      <c r="GH622" s="96"/>
      <c r="GI622" s="96"/>
      <c r="GJ622" s="96"/>
      <c r="GK622" s="96"/>
      <c r="GL622" s="96"/>
      <c r="GM622" s="96"/>
      <c r="GN622" s="96"/>
      <c r="GO622" s="96"/>
      <c r="GP622" s="96"/>
    </row>
    <row r="623" spans="1:198" ht="12" customHeight="1">
      <c r="A623" s="349"/>
      <c r="B623" s="397"/>
      <c r="C623" s="379"/>
      <c r="D623" s="379"/>
      <c r="E623" s="353"/>
      <c r="F623" s="412"/>
      <c r="G623" s="406"/>
      <c r="H623" s="90"/>
      <c r="I623" s="64" t="s">
        <v>26</v>
      </c>
      <c r="J623" s="65"/>
      <c r="K623" s="65"/>
      <c r="L623" s="65">
        <f>SUM(L619:L622)</f>
        <v>0</v>
      </c>
      <c r="M623" s="65">
        <f>SUM(M619:M622)</f>
        <v>0</v>
      </c>
      <c r="N623" s="65">
        <f t="shared" ref="N623:W623" si="188">SUM(N619:N622)</f>
        <v>50000</v>
      </c>
      <c r="O623" s="65">
        <f t="shared" si="188"/>
        <v>1000</v>
      </c>
      <c r="P623" s="65">
        <f t="shared" si="188"/>
        <v>0</v>
      </c>
      <c r="Q623" s="65">
        <f t="shared" si="188"/>
        <v>0</v>
      </c>
      <c r="R623" s="65">
        <f t="shared" si="188"/>
        <v>0</v>
      </c>
      <c r="S623" s="65">
        <f t="shared" si="188"/>
        <v>0</v>
      </c>
      <c r="T623" s="65">
        <f t="shared" si="188"/>
        <v>0</v>
      </c>
      <c r="U623" s="65">
        <f t="shared" si="188"/>
        <v>0</v>
      </c>
      <c r="V623" s="65">
        <f t="shared" si="188"/>
        <v>0</v>
      </c>
      <c r="W623" s="65">
        <f t="shared" si="188"/>
        <v>0</v>
      </c>
      <c r="X623" s="385"/>
      <c r="Y623" s="40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96"/>
      <c r="CB623" s="96"/>
      <c r="CC623" s="96"/>
      <c r="CD623" s="96"/>
      <c r="CE623" s="96"/>
      <c r="CF623" s="96"/>
      <c r="CG623" s="96"/>
      <c r="CH623" s="96"/>
      <c r="CI623" s="96"/>
      <c r="CJ623" s="96"/>
      <c r="CK623" s="96"/>
      <c r="CL623" s="96"/>
      <c r="CM623" s="96"/>
      <c r="CN623" s="96"/>
      <c r="CO623" s="96"/>
      <c r="CP623" s="96"/>
      <c r="CQ623" s="96"/>
      <c r="CR623" s="96"/>
      <c r="CS623" s="96"/>
      <c r="CT623" s="96"/>
      <c r="CU623" s="96"/>
      <c r="CV623" s="96"/>
      <c r="CW623" s="96"/>
      <c r="CX623" s="96"/>
      <c r="CY623" s="96"/>
      <c r="CZ623" s="96"/>
      <c r="DA623" s="96"/>
      <c r="DB623" s="96"/>
      <c r="DC623" s="96"/>
      <c r="DD623" s="96"/>
      <c r="DE623" s="96"/>
      <c r="DF623" s="96"/>
      <c r="DG623" s="96"/>
      <c r="DH623" s="96"/>
      <c r="DI623" s="96"/>
      <c r="DJ623" s="96"/>
      <c r="DK623" s="96"/>
      <c r="DL623" s="96"/>
      <c r="DM623" s="96"/>
      <c r="DN623" s="96"/>
      <c r="DO623" s="96"/>
      <c r="DP623" s="96"/>
      <c r="DQ623" s="96"/>
      <c r="DR623" s="96"/>
      <c r="DS623" s="96"/>
      <c r="DT623" s="96"/>
      <c r="DU623" s="96"/>
      <c r="DV623" s="96"/>
      <c r="DW623" s="96"/>
      <c r="DX623" s="96"/>
      <c r="DY623" s="96"/>
      <c r="DZ623" s="96"/>
      <c r="EA623" s="96"/>
      <c r="EB623" s="96"/>
      <c r="EC623" s="96"/>
      <c r="ED623" s="96"/>
      <c r="EE623" s="96"/>
      <c r="EF623" s="96"/>
      <c r="EG623" s="96"/>
      <c r="EH623" s="96"/>
      <c r="EI623" s="96"/>
      <c r="EJ623" s="96"/>
      <c r="EK623" s="96"/>
      <c r="EL623" s="96"/>
      <c r="EM623" s="96"/>
      <c r="EN623" s="96"/>
      <c r="EO623" s="96"/>
      <c r="EP623" s="96"/>
      <c r="EQ623" s="96"/>
      <c r="ER623" s="96"/>
      <c r="ES623" s="96"/>
      <c r="ET623" s="96"/>
      <c r="EU623" s="96"/>
      <c r="EV623" s="96"/>
      <c r="EW623" s="96"/>
      <c r="EX623" s="96"/>
      <c r="EY623" s="96"/>
      <c r="EZ623" s="96"/>
      <c r="FA623" s="96"/>
      <c r="FB623" s="96"/>
      <c r="FC623" s="96"/>
      <c r="FD623" s="96"/>
      <c r="FE623" s="96"/>
      <c r="FF623" s="96"/>
      <c r="FG623" s="96"/>
      <c r="FH623" s="96"/>
      <c r="FI623" s="96"/>
      <c r="FJ623" s="96"/>
      <c r="FK623" s="96"/>
      <c r="FL623" s="96"/>
      <c r="FM623" s="96"/>
      <c r="FN623" s="96"/>
      <c r="FO623" s="96"/>
      <c r="FP623" s="96"/>
      <c r="FQ623" s="96"/>
      <c r="FR623" s="96"/>
      <c r="FS623" s="96"/>
      <c r="FT623" s="96"/>
      <c r="FU623" s="96"/>
      <c r="FV623" s="96"/>
      <c r="FW623" s="96"/>
      <c r="FX623" s="96"/>
      <c r="FY623" s="96"/>
      <c r="FZ623" s="96"/>
      <c r="GA623" s="96"/>
      <c r="GB623" s="96"/>
      <c r="GC623" s="96"/>
      <c r="GD623" s="96"/>
      <c r="GE623" s="96"/>
      <c r="GF623" s="96"/>
      <c r="GG623" s="96"/>
      <c r="GH623" s="96"/>
      <c r="GI623" s="96"/>
      <c r="GJ623" s="96"/>
      <c r="GK623" s="96"/>
      <c r="GL623" s="96"/>
      <c r="GM623" s="96"/>
      <c r="GN623" s="96"/>
      <c r="GO623" s="96"/>
      <c r="GP623" s="96"/>
    </row>
    <row r="624" spans="1:198" ht="12" customHeight="1">
      <c r="A624" s="349">
        <v>48</v>
      </c>
      <c r="B624" s="397" t="s">
        <v>227</v>
      </c>
      <c r="C624" s="424">
        <v>2019</v>
      </c>
      <c r="D624" s="379">
        <v>2025</v>
      </c>
      <c r="E624" s="353" t="s">
        <v>265</v>
      </c>
      <c r="F624" s="412">
        <f>44273+X624+2200</f>
        <v>1161473</v>
      </c>
      <c r="G624" s="406">
        <v>90026</v>
      </c>
      <c r="H624" s="89">
        <v>6050</v>
      </c>
      <c r="I624" s="60" t="s">
        <v>28</v>
      </c>
      <c r="J624" s="65"/>
      <c r="K624" s="65"/>
      <c r="L624" s="87">
        <v>0</v>
      </c>
      <c r="M624" s="87"/>
      <c r="N624" s="87">
        <v>15000</v>
      </c>
      <c r="O624" s="87">
        <v>550000</v>
      </c>
      <c r="P624" s="87">
        <v>550000</v>
      </c>
      <c r="Q624" s="70"/>
      <c r="R624" s="87"/>
      <c r="S624" s="70"/>
      <c r="T624" s="70"/>
      <c r="U624" s="70"/>
      <c r="V624" s="70"/>
      <c r="W624" s="70"/>
      <c r="X624" s="385">
        <f>SUM(L628:W628)</f>
        <v>1115000</v>
      </c>
      <c r="Y624" s="40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96"/>
      <c r="CB624" s="96"/>
      <c r="CC624" s="96"/>
      <c r="CD624" s="96"/>
      <c r="CE624" s="96"/>
      <c r="CF624" s="96"/>
      <c r="CG624" s="96"/>
      <c r="CH624" s="96"/>
      <c r="CI624" s="96"/>
      <c r="CJ624" s="96"/>
      <c r="CK624" s="96"/>
      <c r="CL624" s="96"/>
      <c r="CM624" s="96"/>
      <c r="CN624" s="96"/>
      <c r="CO624" s="96"/>
      <c r="CP624" s="96"/>
      <c r="CQ624" s="96"/>
      <c r="CR624" s="96"/>
      <c r="CS624" s="96"/>
      <c r="CT624" s="96"/>
      <c r="CU624" s="96"/>
      <c r="CV624" s="96"/>
      <c r="CW624" s="96"/>
      <c r="CX624" s="96"/>
      <c r="CY624" s="96"/>
      <c r="CZ624" s="96"/>
      <c r="DA624" s="96"/>
      <c r="DB624" s="96"/>
      <c r="DC624" s="96"/>
      <c r="DD624" s="96"/>
      <c r="DE624" s="96"/>
      <c r="DF624" s="96"/>
      <c r="DG624" s="96"/>
      <c r="DH624" s="96"/>
      <c r="DI624" s="96"/>
      <c r="DJ624" s="96"/>
      <c r="DK624" s="96"/>
      <c r="DL624" s="96"/>
      <c r="DM624" s="96"/>
      <c r="DN624" s="96"/>
      <c r="DO624" s="96"/>
      <c r="DP624" s="96"/>
      <c r="DQ624" s="96"/>
      <c r="DR624" s="96"/>
      <c r="DS624" s="96"/>
      <c r="DT624" s="96"/>
      <c r="DU624" s="96"/>
      <c r="DV624" s="96"/>
      <c r="DW624" s="96"/>
      <c r="DX624" s="96"/>
      <c r="DY624" s="96"/>
      <c r="DZ624" s="96"/>
      <c r="EA624" s="96"/>
      <c r="EB624" s="96"/>
      <c r="EC624" s="96"/>
      <c r="ED624" s="96"/>
      <c r="EE624" s="96"/>
      <c r="EF624" s="96"/>
      <c r="EG624" s="96"/>
      <c r="EH624" s="96"/>
      <c r="EI624" s="96"/>
      <c r="EJ624" s="96"/>
      <c r="EK624" s="96"/>
      <c r="EL624" s="96"/>
      <c r="EM624" s="96"/>
      <c r="EN624" s="96"/>
      <c r="EO624" s="96"/>
      <c r="EP624" s="96"/>
      <c r="EQ624" s="96"/>
      <c r="ER624" s="96"/>
      <c r="ES624" s="96"/>
      <c r="ET624" s="96"/>
      <c r="EU624" s="96"/>
      <c r="EV624" s="96"/>
      <c r="EW624" s="96"/>
      <c r="EX624" s="96"/>
      <c r="EY624" s="96"/>
      <c r="EZ624" s="96"/>
      <c r="FA624" s="96"/>
      <c r="FB624" s="96"/>
      <c r="FC624" s="96"/>
      <c r="FD624" s="96"/>
      <c r="FE624" s="96"/>
      <c r="FF624" s="96"/>
      <c r="FG624" s="96"/>
      <c r="FH624" s="96"/>
      <c r="FI624" s="96"/>
      <c r="FJ624" s="96"/>
      <c r="FK624" s="96"/>
      <c r="FL624" s="96"/>
      <c r="FM624" s="96"/>
      <c r="FN624" s="96"/>
      <c r="FO624" s="96"/>
      <c r="FP624" s="96"/>
      <c r="FQ624" s="96"/>
      <c r="FR624" s="96"/>
      <c r="FS624" s="96"/>
      <c r="FT624" s="96"/>
      <c r="FU624" s="96"/>
      <c r="FV624" s="96"/>
      <c r="FW624" s="96"/>
      <c r="FX624" s="96"/>
      <c r="FY624" s="96"/>
      <c r="FZ624" s="96"/>
      <c r="GA624" s="96"/>
      <c r="GB624" s="96"/>
      <c r="GC624" s="96"/>
      <c r="GD624" s="96"/>
      <c r="GE624" s="96"/>
      <c r="GF624" s="96"/>
      <c r="GG624" s="96"/>
      <c r="GH624" s="96"/>
      <c r="GI624" s="96"/>
      <c r="GJ624" s="96"/>
      <c r="GK624" s="96"/>
      <c r="GL624" s="96"/>
      <c r="GM624" s="96"/>
      <c r="GN624" s="96"/>
      <c r="GO624" s="96"/>
      <c r="GP624" s="96"/>
    </row>
    <row r="625" spans="1:198" ht="12" customHeight="1">
      <c r="A625" s="349"/>
      <c r="B625" s="397"/>
      <c r="C625" s="424"/>
      <c r="D625" s="379"/>
      <c r="E625" s="353"/>
      <c r="F625" s="412"/>
      <c r="G625" s="406"/>
      <c r="H625" s="89"/>
      <c r="I625" s="60" t="s">
        <v>31</v>
      </c>
      <c r="J625" s="65"/>
      <c r="K625" s="65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385"/>
      <c r="Y625" s="40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96"/>
      <c r="CB625" s="96"/>
      <c r="CC625" s="96"/>
      <c r="CD625" s="96"/>
      <c r="CE625" s="96"/>
      <c r="CF625" s="96"/>
      <c r="CG625" s="96"/>
      <c r="CH625" s="96"/>
      <c r="CI625" s="96"/>
      <c r="CJ625" s="96"/>
      <c r="CK625" s="96"/>
      <c r="CL625" s="96"/>
      <c r="CM625" s="96"/>
      <c r="CN625" s="96"/>
      <c r="CO625" s="96"/>
      <c r="CP625" s="96"/>
      <c r="CQ625" s="96"/>
      <c r="CR625" s="96"/>
      <c r="CS625" s="96"/>
      <c r="CT625" s="96"/>
      <c r="CU625" s="96"/>
      <c r="CV625" s="96"/>
      <c r="CW625" s="96"/>
      <c r="CX625" s="96"/>
      <c r="CY625" s="96"/>
      <c r="CZ625" s="96"/>
      <c r="DA625" s="96"/>
      <c r="DB625" s="96"/>
      <c r="DC625" s="96"/>
      <c r="DD625" s="96"/>
      <c r="DE625" s="96"/>
      <c r="DF625" s="96"/>
      <c r="DG625" s="96"/>
      <c r="DH625" s="96"/>
      <c r="DI625" s="96"/>
      <c r="DJ625" s="96"/>
      <c r="DK625" s="96"/>
      <c r="DL625" s="96"/>
      <c r="DM625" s="96"/>
      <c r="DN625" s="96"/>
      <c r="DO625" s="96"/>
      <c r="DP625" s="96"/>
      <c r="DQ625" s="96"/>
      <c r="DR625" s="96"/>
      <c r="DS625" s="96"/>
      <c r="DT625" s="96"/>
      <c r="DU625" s="96"/>
      <c r="DV625" s="96"/>
      <c r="DW625" s="96"/>
      <c r="DX625" s="96"/>
      <c r="DY625" s="96"/>
      <c r="DZ625" s="96"/>
      <c r="EA625" s="96"/>
      <c r="EB625" s="96"/>
      <c r="EC625" s="96"/>
      <c r="ED625" s="96"/>
      <c r="EE625" s="96"/>
      <c r="EF625" s="96"/>
      <c r="EG625" s="96"/>
      <c r="EH625" s="96"/>
      <c r="EI625" s="96"/>
      <c r="EJ625" s="96"/>
      <c r="EK625" s="96"/>
      <c r="EL625" s="96"/>
      <c r="EM625" s="96"/>
      <c r="EN625" s="96"/>
      <c r="EO625" s="96"/>
      <c r="EP625" s="96"/>
      <c r="EQ625" s="96"/>
      <c r="ER625" s="96"/>
      <c r="ES625" s="96"/>
      <c r="ET625" s="96"/>
      <c r="EU625" s="96"/>
      <c r="EV625" s="96"/>
      <c r="EW625" s="96"/>
      <c r="EX625" s="96"/>
      <c r="EY625" s="96"/>
      <c r="EZ625" s="96"/>
      <c r="FA625" s="96"/>
      <c r="FB625" s="96"/>
      <c r="FC625" s="96"/>
      <c r="FD625" s="96"/>
      <c r="FE625" s="96"/>
      <c r="FF625" s="96"/>
      <c r="FG625" s="96"/>
      <c r="FH625" s="96"/>
      <c r="FI625" s="96"/>
      <c r="FJ625" s="96"/>
      <c r="FK625" s="96"/>
      <c r="FL625" s="96"/>
      <c r="FM625" s="96"/>
      <c r="FN625" s="96"/>
      <c r="FO625" s="96"/>
      <c r="FP625" s="96"/>
      <c r="FQ625" s="96"/>
      <c r="FR625" s="96"/>
      <c r="FS625" s="96"/>
      <c r="FT625" s="96"/>
      <c r="FU625" s="96"/>
      <c r="FV625" s="96"/>
      <c r="FW625" s="96"/>
      <c r="FX625" s="96"/>
      <c r="FY625" s="96"/>
      <c r="FZ625" s="96"/>
      <c r="GA625" s="96"/>
      <c r="GB625" s="96"/>
      <c r="GC625" s="96"/>
      <c r="GD625" s="96"/>
      <c r="GE625" s="96"/>
      <c r="GF625" s="96"/>
      <c r="GG625" s="96"/>
      <c r="GH625" s="96"/>
      <c r="GI625" s="96"/>
      <c r="GJ625" s="96"/>
      <c r="GK625" s="96"/>
      <c r="GL625" s="96"/>
      <c r="GM625" s="96"/>
      <c r="GN625" s="96"/>
      <c r="GO625" s="96"/>
      <c r="GP625" s="96"/>
    </row>
    <row r="626" spans="1:198" ht="12" customHeight="1">
      <c r="A626" s="349"/>
      <c r="B626" s="397"/>
      <c r="C626" s="424"/>
      <c r="D626" s="379"/>
      <c r="E626" s="353"/>
      <c r="F626" s="412"/>
      <c r="G626" s="406"/>
      <c r="H626" s="89"/>
      <c r="I626" s="60" t="s">
        <v>30</v>
      </c>
      <c r="J626" s="65"/>
      <c r="K626" s="65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385"/>
      <c r="Y626" s="40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96"/>
      <c r="CB626" s="96"/>
      <c r="CC626" s="96"/>
      <c r="CD626" s="96"/>
      <c r="CE626" s="96"/>
      <c r="CF626" s="96"/>
      <c r="CG626" s="96"/>
      <c r="CH626" s="96"/>
      <c r="CI626" s="96"/>
      <c r="CJ626" s="96"/>
      <c r="CK626" s="96"/>
      <c r="CL626" s="96"/>
      <c r="CM626" s="96"/>
      <c r="CN626" s="96"/>
      <c r="CO626" s="96"/>
      <c r="CP626" s="96"/>
      <c r="CQ626" s="96"/>
      <c r="CR626" s="96"/>
      <c r="CS626" s="96"/>
      <c r="CT626" s="96"/>
      <c r="CU626" s="96"/>
      <c r="CV626" s="96"/>
      <c r="CW626" s="96"/>
      <c r="CX626" s="96"/>
      <c r="CY626" s="96"/>
      <c r="CZ626" s="96"/>
      <c r="DA626" s="96"/>
      <c r="DB626" s="96"/>
      <c r="DC626" s="96"/>
      <c r="DD626" s="96"/>
      <c r="DE626" s="96"/>
      <c r="DF626" s="96"/>
      <c r="DG626" s="96"/>
      <c r="DH626" s="96"/>
      <c r="DI626" s="96"/>
      <c r="DJ626" s="96"/>
      <c r="DK626" s="96"/>
      <c r="DL626" s="96"/>
      <c r="DM626" s="96"/>
      <c r="DN626" s="96"/>
      <c r="DO626" s="96"/>
      <c r="DP626" s="96"/>
      <c r="DQ626" s="96"/>
      <c r="DR626" s="96"/>
      <c r="DS626" s="96"/>
      <c r="DT626" s="96"/>
      <c r="DU626" s="96"/>
      <c r="DV626" s="96"/>
      <c r="DW626" s="96"/>
      <c r="DX626" s="96"/>
      <c r="DY626" s="96"/>
      <c r="DZ626" s="96"/>
      <c r="EA626" s="96"/>
      <c r="EB626" s="96"/>
      <c r="EC626" s="96"/>
      <c r="ED626" s="96"/>
      <c r="EE626" s="96"/>
      <c r="EF626" s="96"/>
      <c r="EG626" s="96"/>
      <c r="EH626" s="96"/>
      <c r="EI626" s="96"/>
      <c r="EJ626" s="96"/>
      <c r="EK626" s="96"/>
      <c r="EL626" s="96"/>
      <c r="EM626" s="96"/>
      <c r="EN626" s="96"/>
      <c r="EO626" s="96"/>
      <c r="EP626" s="96"/>
      <c r="EQ626" s="96"/>
      <c r="ER626" s="96"/>
      <c r="ES626" s="96"/>
      <c r="ET626" s="96"/>
      <c r="EU626" s="96"/>
      <c r="EV626" s="96"/>
      <c r="EW626" s="96"/>
      <c r="EX626" s="96"/>
      <c r="EY626" s="96"/>
      <c r="EZ626" s="96"/>
      <c r="FA626" s="96"/>
      <c r="FB626" s="96"/>
      <c r="FC626" s="96"/>
      <c r="FD626" s="96"/>
      <c r="FE626" s="96"/>
      <c r="FF626" s="96"/>
      <c r="FG626" s="96"/>
      <c r="FH626" s="96"/>
      <c r="FI626" s="96"/>
      <c r="FJ626" s="96"/>
      <c r="FK626" s="96"/>
      <c r="FL626" s="96"/>
      <c r="FM626" s="96"/>
      <c r="FN626" s="96"/>
      <c r="FO626" s="96"/>
      <c r="FP626" s="96"/>
      <c r="FQ626" s="96"/>
      <c r="FR626" s="96"/>
      <c r="FS626" s="96"/>
      <c r="FT626" s="96"/>
      <c r="FU626" s="96"/>
      <c r="FV626" s="96"/>
      <c r="FW626" s="96"/>
      <c r="FX626" s="96"/>
      <c r="FY626" s="96"/>
      <c r="FZ626" s="96"/>
      <c r="GA626" s="96"/>
      <c r="GB626" s="96"/>
      <c r="GC626" s="96"/>
      <c r="GD626" s="96"/>
      <c r="GE626" s="96"/>
      <c r="GF626" s="96"/>
      <c r="GG626" s="96"/>
      <c r="GH626" s="96"/>
      <c r="GI626" s="96"/>
      <c r="GJ626" s="96"/>
      <c r="GK626" s="96"/>
      <c r="GL626" s="96"/>
      <c r="GM626" s="96"/>
      <c r="GN626" s="96"/>
      <c r="GO626" s="96"/>
      <c r="GP626" s="96"/>
    </row>
    <row r="627" spans="1:198" ht="12" customHeight="1">
      <c r="A627" s="349"/>
      <c r="B627" s="397"/>
      <c r="C627" s="424"/>
      <c r="D627" s="379"/>
      <c r="E627" s="353"/>
      <c r="F627" s="412"/>
      <c r="G627" s="406"/>
      <c r="H627" s="89"/>
      <c r="I627" s="60" t="s">
        <v>33</v>
      </c>
      <c r="J627" s="65"/>
      <c r="K627" s="65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385"/>
      <c r="Y627" s="40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96"/>
      <c r="CB627" s="96"/>
      <c r="CC627" s="96"/>
      <c r="CD627" s="96"/>
      <c r="CE627" s="96"/>
      <c r="CF627" s="96"/>
      <c r="CG627" s="96"/>
      <c r="CH627" s="96"/>
      <c r="CI627" s="96"/>
      <c r="CJ627" s="96"/>
      <c r="CK627" s="96"/>
      <c r="CL627" s="96"/>
      <c r="CM627" s="96"/>
      <c r="CN627" s="96"/>
      <c r="CO627" s="96"/>
      <c r="CP627" s="96"/>
      <c r="CQ627" s="96"/>
      <c r="CR627" s="96"/>
      <c r="CS627" s="96"/>
      <c r="CT627" s="96"/>
      <c r="CU627" s="96"/>
      <c r="CV627" s="96"/>
      <c r="CW627" s="96"/>
      <c r="CX627" s="96"/>
      <c r="CY627" s="96"/>
      <c r="CZ627" s="96"/>
      <c r="DA627" s="96"/>
      <c r="DB627" s="96"/>
      <c r="DC627" s="96"/>
      <c r="DD627" s="96"/>
      <c r="DE627" s="96"/>
      <c r="DF627" s="96"/>
      <c r="DG627" s="96"/>
      <c r="DH627" s="96"/>
      <c r="DI627" s="96"/>
      <c r="DJ627" s="96"/>
      <c r="DK627" s="96"/>
      <c r="DL627" s="96"/>
      <c r="DM627" s="96"/>
      <c r="DN627" s="96"/>
      <c r="DO627" s="96"/>
      <c r="DP627" s="96"/>
      <c r="DQ627" s="96"/>
      <c r="DR627" s="96"/>
      <c r="DS627" s="96"/>
      <c r="DT627" s="96"/>
      <c r="DU627" s="96"/>
      <c r="DV627" s="96"/>
      <c r="DW627" s="96"/>
      <c r="DX627" s="96"/>
      <c r="DY627" s="96"/>
      <c r="DZ627" s="96"/>
      <c r="EA627" s="96"/>
      <c r="EB627" s="96"/>
      <c r="EC627" s="96"/>
      <c r="ED627" s="96"/>
      <c r="EE627" s="96"/>
      <c r="EF627" s="96"/>
      <c r="EG627" s="96"/>
      <c r="EH627" s="96"/>
      <c r="EI627" s="96"/>
      <c r="EJ627" s="96"/>
      <c r="EK627" s="96"/>
      <c r="EL627" s="96"/>
      <c r="EM627" s="96"/>
      <c r="EN627" s="96"/>
      <c r="EO627" s="96"/>
      <c r="EP627" s="96"/>
      <c r="EQ627" s="96"/>
      <c r="ER627" s="96"/>
      <c r="ES627" s="96"/>
      <c r="ET627" s="96"/>
      <c r="EU627" s="96"/>
      <c r="EV627" s="96"/>
      <c r="EW627" s="96"/>
      <c r="EX627" s="96"/>
      <c r="EY627" s="96"/>
      <c r="EZ627" s="96"/>
      <c r="FA627" s="96"/>
      <c r="FB627" s="96"/>
      <c r="FC627" s="96"/>
      <c r="FD627" s="96"/>
      <c r="FE627" s="96"/>
      <c r="FF627" s="96"/>
      <c r="FG627" s="96"/>
      <c r="FH627" s="96"/>
      <c r="FI627" s="96"/>
      <c r="FJ627" s="96"/>
      <c r="FK627" s="96"/>
      <c r="FL627" s="96"/>
      <c r="FM627" s="96"/>
      <c r="FN627" s="96"/>
      <c r="FO627" s="96"/>
      <c r="FP627" s="96"/>
      <c r="FQ627" s="96"/>
      <c r="FR627" s="96"/>
      <c r="FS627" s="96"/>
      <c r="FT627" s="96"/>
      <c r="FU627" s="96"/>
      <c r="FV627" s="96"/>
      <c r="FW627" s="96"/>
      <c r="FX627" s="96"/>
      <c r="FY627" s="96"/>
      <c r="FZ627" s="96"/>
      <c r="GA627" s="96"/>
      <c r="GB627" s="96"/>
      <c r="GC627" s="96"/>
      <c r="GD627" s="96"/>
      <c r="GE627" s="96"/>
      <c r="GF627" s="96"/>
      <c r="GG627" s="96"/>
      <c r="GH627" s="96"/>
      <c r="GI627" s="96"/>
      <c r="GJ627" s="96"/>
      <c r="GK627" s="96"/>
      <c r="GL627" s="96"/>
      <c r="GM627" s="96"/>
      <c r="GN627" s="96"/>
      <c r="GO627" s="96"/>
      <c r="GP627" s="96"/>
    </row>
    <row r="628" spans="1:198" ht="12" customHeight="1">
      <c r="A628" s="349"/>
      <c r="B628" s="397"/>
      <c r="C628" s="424"/>
      <c r="D628" s="379"/>
      <c r="E628" s="353"/>
      <c r="F628" s="412"/>
      <c r="G628" s="406"/>
      <c r="H628" s="89"/>
      <c r="I628" s="72" t="s">
        <v>26</v>
      </c>
      <c r="J628" s="65"/>
      <c r="K628" s="65"/>
      <c r="L628" s="65">
        <f>SUM(L624:L627)</f>
        <v>0</v>
      </c>
      <c r="M628" s="66">
        <f>SUM(M624:M627)</f>
        <v>0</v>
      </c>
      <c r="N628" s="65">
        <f t="shared" ref="N628:W628" si="189">SUM(N624:N627)</f>
        <v>15000</v>
      </c>
      <c r="O628" s="66">
        <f t="shared" si="189"/>
        <v>550000</v>
      </c>
      <c r="P628" s="66">
        <f t="shared" si="189"/>
        <v>550000</v>
      </c>
      <c r="Q628" s="66">
        <f t="shared" si="189"/>
        <v>0</v>
      </c>
      <c r="R628" s="66">
        <f t="shared" si="189"/>
        <v>0</v>
      </c>
      <c r="S628" s="66">
        <f t="shared" si="189"/>
        <v>0</v>
      </c>
      <c r="T628" s="66">
        <f t="shared" si="189"/>
        <v>0</v>
      </c>
      <c r="U628" s="66">
        <f t="shared" si="189"/>
        <v>0</v>
      </c>
      <c r="V628" s="66">
        <f t="shared" si="189"/>
        <v>0</v>
      </c>
      <c r="W628" s="66">
        <f t="shared" si="189"/>
        <v>0</v>
      </c>
      <c r="X628" s="385"/>
      <c r="Y628" s="40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96"/>
      <c r="CB628" s="96"/>
      <c r="CC628" s="96"/>
      <c r="CD628" s="96"/>
      <c r="CE628" s="96"/>
      <c r="CF628" s="96"/>
      <c r="CG628" s="96"/>
      <c r="CH628" s="96"/>
      <c r="CI628" s="96"/>
      <c r="CJ628" s="96"/>
      <c r="CK628" s="96"/>
      <c r="CL628" s="96"/>
      <c r="CM628" s="96"/>
      <c r="CN628" s="96"/>
      <c r="CO628" s="96"/>
      <c r="CP628" s="96"/>
      <c r="CQ628" s="96"/>
      <c r="CR628" s="96"/>
      <c r="CS628" s="96"/>
      <c r="CT628" s="96"/>
      <c r="CU628" s="96"/>
      <c r="CV628" s="96"/>
      <c r="CW628" s="96"/>
      <c r="CX628" s="96"/>
      <c r="CY628" s="96"/>
      <c r="CZ628" s="96"/>
      <c r="DA628" s="96"/>
      <c r="DB628" s="96"/>
      <c r="DC628" s="96"/>
      <c r="DD628" s="96"/>
      <c r="DE628" s="96"/>
      <c r="DF628" s="96"/>
      <c r="DG628" s="96"/>
      <c r="DH628" s="96"/>
      <c r="DI628" s="96"/>
      <c r="DJ628" s="96"/>
      <c r="DK628" s="96"/>
      <c r="DL628" s="96"/>
      <c r="DM628" s="96"/>
      <c r="DN628" s="96"/>
      <c r="DO628" s="96"/>
      <c r="DP628" s="96"/>
      <c r="DQ628" s="96"/>
      <c r="DR628" s="96"/>
      <c r="DS628" s="96"/>
      <c r="DT628" s="96"/>
      <c r="DU628" s="96"/>
      <c r="DV628" s="96"/>
      <c r="DW628" s="96"/>
      <c r="DX628" s="96"/>
      <c r="DY628" s="96"/>
      <c r="DZ628" s="96"/>
      <c r="EA628" s="96"/>
      <c r="EB628" s="96"/>
      <c r="EC628" s="96"/>
      <c r="ED628" s="96"/>
      <c r="EE628" s="96"/>
      <c r="EF628" s="96"/>
      <c r="EG628" s="96"/>
      <c r="EH628" s="96"/>
      <c r="EI628" s="96"/>
      <c r="EJ628" s="96"/>
      <c r="EK628" s="96"/>
      <c r="EL628" s="96"/>
      <c r="EM628" s="96"/>
      <c r="EN628" s="96"/>
      <c r="EO628" s="96"/>
      <c r="EP628" s="96"/>
      <c r="EQ628" s="96"/>
      <c r="ER628" s="96"/>
      <c r="ES628" s="96"/>
      <c r="ET628" s="96"/>
      <c r="EU628" s="96"/>
      <c r="EV628" s="96"/>
      <c r="EW628" s="96"/>
      <c r="EX628" s="96"/>
      <c r="EY628" s="96"/>
      <c r="EZ628" s="96"/>
      <c r="FA628" s="96"/>
      <c r="FB628" s="96"/>
      <c r="FC628" s="96"/>
      <c r="FD628" s="96"/>
      <c r="FE628" s="96"/>
      <c r="FF628" s="96"/>
      <c r="FG628" s="96"/>
      <c r="FH628" s="96"/>
      <c r="FI628" s="96"/>
      <c r="FJ628" s="96"/>
      <c r="FK628" s="96"/>
      <c r="FL628" s="96"/>
      <c r="FM628" s="96"/>
      <c r="FN628" s="96"/>
      <c r="FO628" s="96"/>
      <c r="FP628" s="96"/>
      <c r="FQ628" s="96"/>
      <c r="FR628" s="96"/>
      <c r="FS628" s="96"/>
      <c r="FT628" s="96"/>
      <c r="FU628" s="96"/>
      <c r="FV628" s="96"/>
      <c r="FW628" s="96"/>
      <c r="FX628" s="96"/>
      <c r="FY628" s="96"/>
      <c r="FZ628" s="96"/>
      <c r="GA628" s="96"/>
      <c r="GB628" s="96"/>
      <c r="GC628" s="96"/>
      <c r="GD628" s="96"/>
      <c r="GE628" s="96"/>
      <c r="GF628" s="96"/>
      <c r="GG628" s="96"/>
      <c r="GH628" s="96"/>
      <c r="GI628" s="96"/>
      <c r="GJ628" s="96"/>
      <c r="GK628" s="96"/>
      <c r="GL628" s="96"/>
      <c r="GM628" s="96"/>
      <c r="GN628" s="96"/>
      <c r="GO628" s="96"/>
      <c r="GP628" s="96"/>
    </row>
    <row r="629" spans="1:198" ht="12.75" hidden="1" customHeight="1">
      <c r="A629" s="357">
        <v>43</v>
      </c>
      <c r="B629" s="413" t="s">
        <v>115</v>
      </c>
      <c r="C629" s="442">
        <v>2021</v>
      </c>
      <c r="D629" s="379">
        <v>2023</v>
      </c>
      <c r="E629" s="396" t="s">
        <v>27</v>
      </c>
      <c r="F629" s="412">
        <f>X629</f>
        <v>0</v>
      </c>
      <c r="G629" s="428">
        <v>80101</v>
      </c>
      <c r="H629" s="90">
        <v>6060</v>
      </c>
      <c r="I629" s="61" t="s">
        <v>28</v>
      </c>
      <c r="J629" s="62"/>
      <c r="K629" s="62"/>
      <c r="L629" s="87"/>
      <c r="M629" s="87"/>
      <c r="N629" s="87"/>
      <c r="O629" s="87"/>
      <c r="P629" s="71"/>
      <c r="Q629" s="71"/>
      <c r="R629" s="71"/>
      <c r="S629" s="71"/>
      <c r="T629" s="71"/>
      <c r="U629" s="71"/>
      <c r="V629" s="71"/>
      <c r="W629" s="71"/>
      <c r="X629" s="385">
        <f>SUM(L633:P633)</f>
        <v>0</v>
      </c>
      <c r="Y629" s="40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96"/>
      <c r="CB629" s="96"/>
      <c r="CC629" s="96"/>
      <c r="CD629" s="96"/>
      <c r="CE629" s="96"/>
      <c r="CF629" s="96"/>
      <c r="CG629" s="96"/>
      <c r="CH629" s="96"/>
      <c r="CI629" s="96"/>
      <c r="CJ629" s="96"/>
      <c r="CK629" s="96"/>
      <c r="CL629" s="96"/>
      <c r="CM629" s="96"/>
      <c r="CN629" s="96"/>
      <c r="CO629" s="96"/>
      <c r="CP629" s="96"/>
      <c r="CQ629" s="96"/>
      <c r="CR629" s="96"/>
      <c r="CS629" s="96"/>
      <c r="CT629" s="96"/>
      <c r="CU629" s="96"/>
      <c r="CV629" s="96"/>
      <c r="CW629" s="96"/>
      <c r="CX629" s="96"/>
      <c r="CY629" s="96"/>
      <c r="CZ629" s="96"/>
      <c r="DA629" s="96"/>
      <c r="DB629" s="96"/>
      <c r="DC629" s="96"/>
      <c r="DD629" s="96"/>
      <c r="DE629" s="96"/>
      <c r="DF629" s="96"/>
      <c r="DG629" s="96"/>
      <c r="DH629" s="96"/>
      <c r="DI629" s="96"/>
      <c r="DJ629" s="96"/>
      <c r="DK629" s="96"/>
      <c r="DL629" s="96"/>
      <c r="DM629" s="96"/>
      <c r="DN629" s="96"/>
      <c r="DO629" s="96"/>
      <c r="DP629" s="96"/>
      <c r="DQ629" s="96"/>
      <c r="DR629" s="96"/>
      <c r="DS629" s="96"/>
      <c r="DT629" s="96"/>
      <c r="DU629" s="96"/>
      <c r="DV629" s="96"/>
      <c r="DW629" s="96"/>
      <c r="DX629" s="96"/>
      <c r="DY629" s="96"/>
      <c r="DZ629" s="96"/>
      <c r="EA629" s="96"/>
      <c r="EB629" s="96"/>
      <c r="EC629" s="96"/>
      <c r="ED629" s="96"/>
      <c r="EE629" s="96"/>
      <c r="EF629" s="96"/>
      <c r="EG629" s="96"/>
      <c r="EH629" s="96"/>
      <c r="EI629" s="96"/>
      <c r="EJ629" s="96"/>
      <c r="EK629" s="96"/>
      <c r="EL629" s="96"/>
      <c r="EM629" s="96"/>
      <c r="EN629" s="96"/>
      <c r="EO629" s="96"/>
      <c r="EP629" s="96"/>
      <c r="EQ629" s="96"/>
      <c r="ER629" s="96"/>
      <c r="ES629" s="96"/>
      <c r="ET629" s="96"/>
      <c r="EU629" s="96"/>
      <c r="EV629" s="96"/>
      <c r="EW629" s="96"/>
      <c r="EX629" s="96"/>
      <c r="EY629" s="96"/>
      <c r="EZ629" s="96"/>
      <c r="FA629" s="96"/>
      <c r="FB629" s="96"/>
      <c r="FC629" s="96"/>
      <c r="FD629" s="96"/>
      <c r="FE629" s="96"/>
      <c r="FF629" s="96"/>
      <c r="FG629" s="96"/>
      <c r="FH629" s="96"/>
      <c r="FI629" s="96"/>
      <c r="FJ629" s="96"/>
      <c r="FK629" s="96"/>
      <c r="FL629" s="96"/>
      <c r="FM629" s="96"/>
      <c r="FN629" s="96"/>
      <c r="FO629" s="96"/>
      <c r="FP629" s="96"/>
      <c r="FQ629" s="96"/>
      <c r="FR629" s="96"/>
      <c r="FS629" s="96"/>
      <c r="FT629" s="96"/>
      <c r="FU629" s="96"/>
      <c r="FV629" s="96"/>
      <c r="FW629" s="96"/>
      <c r="FX629" s="96"/>
      <c r="FY629" s="96"/>
      <c r="FZ629" s="96"/>
      <c r="GA629" s="96"/>
      <c r="GB629" s="96"/>
      <c r="GC629" s="96"/>
      <c r="GD629" s="96"/>
      <c r="GE629" s="96"/>
      <c r="GF629" s="96"/>
      <c r="GG629" s="96"/>
      <c r="GH629" s="96"/>
      <c r="GI629" s="96"/>
      <c r="GJ629" s="96"/>
      <c r="GK629" s="96"/>
      <c r="GL629" s="96"/>
      <c r="GM629" s="96"/>
      <c r="GN629" s="96"/>
      <c r="GO629" s="96"/>
      <c r="GP629" s="96"/>
    </row>
    <row r="630" spans="1:198" ht="12.75" hidden="1" customHeight="1">
      <c r="A630" s="358"/>
      <c r="B630" s="414"/>
      <c r="C630" s="443"/>
      <c r="D630" s="379"/>
      <c r="E630" s="396"/>
      <c r="F630" s="412"/>
      <c r="G630" s="429"/>
      <c r="H630" s="90"/>
      <c r="I630" s="61" t="s">
        <v>28</v>
      </c>
      <c r="J630" s="62"/>
      <c r="K630" s="62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385"/>
      <c r="Y630" s="40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96"/>
      <c r="CB630" s="96"/>
      <c r="CC630" s="96"/>
      <c r="CD630" s="96"/>
      <c r="CE630" s="96"/>
      <c r="CF630" s="96"/>
      <c r="CG630" s="96"/>
      <c r="CH630" s="96"/>
      <c r="CI630" s="96"/>
      <c r="CJ630" s="96"/>
      <c r="CK630" s="96"/>
      <c r="CL630" s="96"/>
      <c r="CM630" s="96"/>
      <c r="CN630" s="96"/>
      <c r="CO630" s="96"/>
      <c r="CP630" s="96"/>
      <c r="CQ630" s="96"/>
      <c r="CR630" s="96"/>
      <c r="CS630" s="96"/>
      <c r="CT630" s="96"/>
      <c r="CU630" s="96"/>
      <c r="CV630" s="96"/>
      <c r="CW630" s="96"/>
      <c r="CX630" s="96"/>
      <c r="CY630" s="96"/>
      <c r="CZ630" s="96"/>
      <c r="DA630" s="96"/>
      <c r="DB630" s="96"/>
      <c r="DC630" s="96"/>
      <c r="DD630" s="96"/>
      <c r="DE630" s="96"/>
      <c r="DF630" s="96"/>
      <c r="DG630" s="96"/>
      <c r="DH630" s="96"/>
      <c r="DI630" s="96"/>
      <c r="DJ630" s="96"/>
      <c r="DK630" s="96"/>
      <c r="DL630" s="96"/>
      <c r="DM630" s="96"/>
      <c r="DN630" s="96"/>
      <c r="DO630" s="96"/>
      <c r="DP630" s="96"/>
      <c r="DQ630" s="96"/>
      <c r="DR630" s="96"/>
      <c r="DS630" s="96"/>
      <c r="DT630" s="96"/>
      <c r="DU630" s="96"/>
      <c r="DV630" s="96"/>
      <c r="DW630" s="96"/>
      <c r="DX630" s="96"/>
      <c r="DY630" s="96"/>
      <c r="DZ630" s="96"/>
      <c r="EA630" s="96"/>
      <c r="EB630" s="96"/>
      <c r="EC630" s="96"/>
      <c r="ED630" s="96"/>
      <c r="EE630" s="96"/>
      <c r="EF630" s="96"/>
      <c r="EG630" s="96"/>
      <c r="EH630" s="96"/>
      <c r="EI630" s="96"/>
      <c r="EJ630" s="96"/>
      <c r="EK630" s="96"/>
      <c r="EL630" s="96"/>
      <c r="EM630" s="96"/>
      <c r="EN630" s="96"/>
      <c r="EO630" s="96"/>
      <c r="EP630" s="96"/>
      <c r="EQ630" s="96"/>
      <c r="ER630" s="96"/>
      <c r="ES630" s="96"/>
      <c r="ET630" s="96"/>
      <c r="EU630" s="96"/>
      <c r="EV630" s="96"/>
      <c r="EW630" s="96"/>
      <c r="EX630" s="96"/>
      <c r="EY630" s="96"/>
      <c r="EZ630" s="96"/>
      <c r="FA630" s="96"/>
      <c r="FB630" s="96"/>
      <c r="FC630" s="96"/>
      <c r="FD630" s="96"/>
      <c r="FE630" s="96"/>
      <c r="FF630" s="96"/>
      <c r="FG630" s="96"/>
      <c r="FH630" s="96"/>
      <c r="FI630" s="96"/>
      <c r="FJ630" s="96"/>
      <c r="FK630" s="96"/>
      <c r="FL630" s="96"/>
      <c r="FM630" s="96"/>
      <c r="FN630" s="96"/>
      <c r="FO630" s="96"/>
      <c r="FP630" s="96"/>
      <c r="FQ630" s="96"/>
      <c r="FR630" s="96"/>
      <c r="FS630" s="96"/>
      <c r="FT630" s="96"/>
      <c r="FU630" s="96"/>
      <c r="FV630" s="96"/>
      <c r="FW630" s="96"/>
      <c r="FX630" s="96"/>
      <c r="FY630" s="96"/>
      <c r="FZ630" s="96"/>
      <c r="GA630" s="96"/>
      <c r="GB630" s="96"/>
      <c r="GC630" s="96"/>
      <c r="GD630" s="96"/>
      <c r="GE630" s="96"/>
      <c r="GF630" s="96"/>
      <c r="GG630" s="96"/>
      <c r="GH630" s="96"/>
      <c r="GI630" s="96"/>
      <c r="GJ630" s="96"/>
      <c r="GK630" s="96"/>
      <c r="GL630" s="96"/>
      <c r="GM630" s="96"/>
      <c r="GN630" s="96"/>
      <c r="GO630" s="96"/>
      <c r="GP630" s="96"/>
    </row>
    <row r="631" spans="1:198" ht="12.75" hidden="1" customHeight="1">
      <c r="A631" s="358"/>
      <c r="B631" s="414"/>
      <c r="C631" s="443"/>
      <c r="D631" s="379"/>
      <c r="E631" s="396"/>
      <c r="F631" s="412"/>
      <c r="G631" s="429"/>
      <c r="H631" s="90"/>
      <c r="I631" s="61" t="s">
        <v>30</v>
      </c>
      <c r="J631" s="62"/>
      <c r="K631" s="62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385"/>
      <c r="Y631" s="40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96"/>
      <c r="CB631" s="96"/>
      <c r="CC631" s="96"/>
      <c r="CD631" s="96"/>
      <c r="CE631" s="96"/>
      <c r="CF631" s="96"/>
      <c r="CG631" s="96"/>
      <c r="CH631" s="96"/>
      <c r="CI631" s="96"/>
      <c r="CJ631" s="96"/>
      <c r="CK631" s="96"/>
      <c r="CL631" s="96"/>
      <c r="CM631" s="96"/>
      <c r="CN631" s="96"/>
      <c r="CO631" s="96"/>
      <c r="CP631" s="96"/>
      <c r="CQ631" s="96"/>
      <c r="CR631" s="96"/>
      <c r="CS631" s="96"/>
      <c r="CT631" s="96"/>
      <c r="CU631" s="96"/>
      <c r="CV631" s="96"/>
      <c r="CW631" s="96"/>
      <c r="CX631" s="96"/>
      <c r="CY631" s="96"/>
      <c r="CZ631" s="96"/>
      <c r="DA631" s="96"/>
      <c r="DB631" s="96"/>
      <c r="DC631" s="96"/>
      <c r="DD631" s="96"/>
      <c r="DE631" s="96"/>
      <c r="DF631" s="96"/>
      <c r="DG631" s="96"/>
      <c r="DH631" s="96"/>
      <c r="DI631" s="96"/>
      <c r="DJ631" s="96"/>
      <c r="DK631" s="96"/>
      <c r="DL631" s="96"/>
      <c r="DM631" s="96"/>
      <c r="DN631" s="96"/>
      <c r="DO631" s="96"/>
      <c r="DP631" s="96"/>
      <c r="DQ631" s="96"/>
      <c r="DR631" s="96"/>
      <c r="DS631" s="96"/>
      <c r="DT631" s="96"/>
      <c r="DU631" s="96"/>
      <c r="DV631" s="96"/>
      <c r="DW631" s="96"/>
      <c r="DX631" s="96"/>
      <c r="DY631" s="96"/>
      <c r="DZ631" s="96"/>
      <c r="EA631" s="96"/>
      <c r="EB631" s="96"/>
      <c r="EC631" s="96"/>
      <c r="ED631" s="96"/>
      <c r="EE631" s="96"/>
      <c r="EF631" s="96"/>
      <c r="EG631" s="96"/>
      <c r="EH631" s="96"/>
      <c r="EI631" s="96"/>
      <c r="EJ631" s="96"/>
      <c r="EK631" s="96"/>
      <c r="EL631" s="96"/>
      <c r="EM631" s="96"/>
      <c r="EN631" s="96"/>
      <c r="EO631" s="96"/>
      <c r="EP631" s="96"/>
      <c r="EQ631" s="96"/>
      <c r="ER631" s="96"/>
      <c r="ES631" s="96"/>
      <c r="ET631" s="96"/>
      <c r="EU631" s="96"/>
      <c r="EV631" s="96"/>
      <c r="EW631" s="96"/>
      <c r="EX631" s="96"/>
      <c r="EY631" s="96"/>
      <c r="EZ631" s="96"/>
      <c r="FA631" s="96"/>
      <c r="FB631" s="96"/>
      <c r="FC631" s="96"/>
      <c r="FD631" s="96"/>
      <c r="FE631" s="96"/>
      <c r="FF631" s="96"/>
      <c r="FG631" s="96"/>
      <c r="FH631" s="96"/>
      <c r="FI631" s="96"/>
      <c r="FJ631" s="96"/>
      <c r="FK631" s="96"/>
      <c r="FL631" s="96"/>
      <c r="FM631" s="96"/>
      <c r="FN631" s="96"/>
      <c r="FO631" s="96"/>
      <c r="FP631" s="96"/>
      <c r="FQ631" s="96"/>
      <c r="FR631" s="96"/>
      <c r="FS631" s="96"/>
      <c r="FT631" s="96"/>
      <c r="FU631" s="96"/>
      <c r="FV631" s="96"/>
      <c r="FW631" s="96"/>
      <c r="FX631" s="96"/>
      <c r="FY631" s="96"/>
      <c r="FZ631" s="96"/>
      <c r="GA631" s="96"/>
      <c r="GB631" s="96"/>
      <c r="GC631" s="96"/>
      <c r="GD631" s="96"/>
      <c r="GE631" s="96"/>
      <c r="GF631" s="96"/>
      <c r="GG631" s="96"/>
      <c r="GH631" s="96"/>
      <c r="GI631" s="96"/>
      <c r="GJ631" s="96"/>
      <c r="GK631" s="96"/>
      <c r="GL631" s="96"/>
      <c r="GM631" s="96"/>
      <c r="GN631" s="96"/>
      <c r="GO631" s="96"/>
      <c r="GP631" s="96"/>
    </row>
    <row r="632" spans="1:198" ht="12.75" hidden="1" customHeight="1">
      <c r="A632" s="358"/>
      <c r="B632" s="414"/>
      <c r="C632" s="443"/>
      <c r="D632" s="379"/>
      <c r="E632" s="396"/>
      <c r="F632" s="412"/>
      <c r="G632" s="429"/>
      <c r="H632" s="90"/>
      <c r="I632" s="61" t="s">
        <v>33</v>
      </c>
      <c r="J632" s="62"/>
      <c r="K632" s="62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385"/>
      <c r="Y632" s="40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96"/>
      <c r="CB632" s="96"/>
      <c r="CC632" s="96"/>
      <c r="CD632" s="96"/>
      <c r="CE632" s="96"/>
      <c r="CF632" s="96"/>
      <c r="CG632" s="96"/>
      <c r="CH632" s="96"/>
      <c r="CI632" s="96"/>
      <c r="CJ632" s="96"/>
      <c r="CK632" s="96"/>
      <c r="CL632" s="96"/>
      <c r="CM632" s="96"/>
      <c r="CN632" s="96"/>
      <c r="CO632" s="96"/>
      <c r="CP632" s="96"/>
      <c r="CQ632" s="96"/>
      <c r="CR632" s="96"/>
      <c r="CS632" s="96"/>
      <c r="CT632" s="96"/>
      <c r="CU632" s="96"/>
      <c r="CV632" s="96"/>
      <c r="CW632" s="96"/>
      <c r="CX632" s="96"/>
      <c r="CY632" s="96"/>
      <c r="CZ632" s="96"/>
      <c r="DA632" s="96"/>
      <c r="DB632" s="96"/>
      <c r="DC632" s="96"/>
      <c r="DD632" s="96"/>
      <c r="DE632" s="96"/>
      <c r="DF632" s="96"/>
      <c r="DG632" s="96"/>
      <c r="DH632" s="96"/>
      <c r="DI632" s="96"/>
      <c r="DJ632" s="96"/>
      <c r="DK632" s="96"/>
      <c r="DL632" s="96"/>
      <c r="DM632" s="96"/>
      <c r="DN632" s="96"/>
      <c r="DO632" s="96"/>
      <c r="DP632" s="96"/>
      <c r="DQ632" s="96"/>
      <c r="DR632" s="96"/>
      <c r="DS632" s="96"/>
      <c r="DT632" s="96"/>
      <c r="DU632" s="96"/>
      <c r="DV632" s="96"/>
      <c r="DW632" s="96"/>
      <c r="DX632" s="96"/>
      <c r="DY632" s="96"/>
      <c r="DZ632" s="96"/>
      <c r="EA632" s="96"/>
      <c r="EB632" s="96"/>
      <c r="EC632" s="96"/>
      <c r="ED632" s="96"/>
      <c r="EE632" s="96"/>
      <c r="EF632" s="96"/>
      <c r="EG632" s="96"/>
      <c r="EH632" s="96"/>
      <c r="EI632" s="96"/>
      <c r="EJ632" s="96"/>
      <c r="EK632" s="96"/>
      <c r="EL632" s="96"/>
      <c r="EM632" s="96"/>
      <c r="EN632" s="96"/>
      <c r="EO632" s="96"/>
      <c r="EP632" s="96"/>
      <c r="EQ632" s="96"/>
      <c r="ER632" s="96"/>
      <c r="ES632" s="96"/>
      <c r="ET632" s="96"/>
      <c r="EU632" s="96"/>
      <c r="EV632" s="96"/>
      <c r="EW632" s="96"/>
      <c r="EX632" s="96"/>
      <c r="EY632" s="96"/>
      <c r="EZ632" s="96"/>
      <c r="FA632" s="96"/>
      <c r="FB632" s="96"/>
      <c r="FC632" s="96"/>
      <c r="FD632" s="96"/>
      <c r="FE632" s="96"/>
      <c r="FF632" s="96"/>
      <c r="FG632" s="96"/>
      <c r="FH632" s="96"/>
      <c r="FI632" s="96"/>
      <c r="FJ632" s="96"/>
      <c r="FK632" s="96"/>
      <c r="FL632" s="96"/>
      <c r="FM632" s="96"/>
      <c r="FN632" s="96"/>
      <c r="FO632" s="96"/>
      <c r="FP632" s="96"/>
      <c r="FQ632" s="96"/>
      <c r="FR632" s="96"/>
      <c r="FS632" s="96"/>
      <c r="FT632" s="96"/>
      <c r="FU632" s="96"/>
      <c r="FV632" s="96"/>
      <c r="FW632" s="96"/>
      <c r="FX632" s="96"/>
      <c r="FY632" s="96"/>
      <c r="FZ632" s="96"/>
      <c r="GA632" s="96"/>
      <c r="GB632" s="96"/>
      <c r="GC632" s="96"/>
      <c r="GD632" s="96"/>
      <c r="GE632" s="96"/>
      <c r="GF632" s="96"/>
      <c r="GG632" s="96"/>
      <c r="GH632" s="96"/>
      <c r="GI632" s="96"/>
      <c r="GJ632" s="96"/>
      <c r="GK632" s="96"/>
      <c r="GL632" s="96"/>
      <c r="GM632" s="96"/>
      <c r="GN632" s="96"/>
      <c r="GO632" s="96"/>
      <c r="GP632" s="96"/>
    </row>
    <row r="633" spans="1:198" ht="11.25" hidden="1" customHeight="1">
      <c r="A633" s="359"/>
      <c r="B633" s="415"/>
      <c r="C633" s="444"/>
      <c r="D633" s="379"/>
      <c r="E633" s="396"/>
      <c r="F633" s="412"/>
      <c r="G633" s="430"/>
      <c r="H633" s="90"/>
      <c r="I633" s="64" t="s">
        <v>26</v>
      </c>
      <c r="J633" s="65"/>
      <c r="K633" s="65"/>
      <c r="L633" s="65">
        <f>SUM(L629:L632)</f>
        <v>0</v>
      </c>
      <c r="M633" s="65">
        <f>SUM(M629:M632)</f>
        <v>0</v>
      </c>
      <c r="N633" s="65">
        <f t="shared" ref="N633:P633" si="190">SUM(N629:N632)</f>
        <v>0</v>
      </c>
      <c r="O633" s="65">
        <f t="shared" si="190"/>
        <v>0</v>
      </c>
      <c r="P633" s="65">
        <f t="shared" si="190"/>
        <v>0</v>
      </c>
      <c r="Q633" s="65"/>
      <c r="R633" s="65"/>
      <c r="S633" s="65"/>
      <c r="T633" s="65"/>
      <c r="U633" s="65"/>
      <c r="V633" s="65"/>
      <c r="W633" s="65"/>
      <c r="X633" s="385"/>
      <c r="Y633" s="40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96"/>
      <c r="CB633" s="96"/>
      <c r="CC633" s="96"/>
      <c r="CD633" s="96"/>
      <c r="CE633" s="96"/>
      <c r="CF633" s="96"/>
      <c r="CG633" s="96"/>
      <c r="CH633" s="96"/>
      <c r="CI633" s="96"/>
      <c r="CJ633" s="96"/>
      <c r="CK633" s="96"/>
      <c r="CL633" s="96"/>
      <c r="CM633" s="96"/>
      <c r="CN633" s="96"/>
      <c r="CO633" s="96"/>
      <c r="CP633" s="96"/>
      <c r="CQ633" s="96"/>
      <c r="CR633" s="96"/>
      <c r="CS633" s="96"/>
      <c r="CT633" s="96"/>
      <c r="CU633" s="96"/>
      <c r="CV633" s="96"/>
      <c r="CW633" s="96"/>
      <c r="CX633" s="96"/>
      <c r="CY633" s="96"/>
      <c r="CZ633" s="96"/>
      <c r="DA633" s="96"/>
      <c r="DB633" s="96"/>
      <c r="DC633" s="96"/>
      <c r="DD633" s="96"/>
      <c r="DE633" s="96"/>
      <c r="DF633" s="96"/>
      <c r="DG633" s="96"/>
      <c r="DH633" s="96"/>
      <c r="DI633" s="96"/>
      <c r="DJ633" s="96"/>
      <c r="DK633" s="96"/>
      <c r="DL633" s="96"/>
      <c r="DM633" s="96"/>
      <c r="DN633" s="96"/>
      <c r="DO633" s="96"/>
      <c r="DP633" s="96"/>
      <c r="DQ633" s="96"/>
      <c r="DR633" s="96"/>
      <c r="DS633" s="96"/>
      <c r="DT633" s="96"/>
      <c r="DU633" s="96"/>
      <c r="DV633" s="96"/>
      <c r="DW633" s="96"/>
      <c r="DX633" s="96"/>
      <c r="DY633" s="96"/>
      <c r="DZ633" s="96"/>
      <c r="EA633" s="96"/>
      <c r="EB633" s="96"/>
      <c r="EC633" s="96"/>
      <c r="ED633" s="96"/>
      <c r="EE633" s="96"/>
      <c r="EF633" s="96"/>
      <c r="EG633" s="96"/>
      <c r="EH633" s="96"/>
      <c r="EI633" s="96"/>
      <c r="EJ633" s="96"/>
      <c r="EK633" s="96"/>
      <c r="EL633" s="96"/>
      <c r="EM633" s="96"/>
      <c r="EN633" s="96"/>
      <c r="EO633" s="96"/>
      <c r="EP633" s="96"/>
      <c r="EQ633" s="96"/>
      <c r="ER633" s="96"/>
      <c r="ES633" s="96"/>
      <c r="ET633" s="96"/>
      <c r="EU633" s="96"/>
      <c r="EV633" s="96"/>
      <c r="EW633" s="96"/>
      <c r="EX633" s="96"/>
      <c r="EY633" s="96"/>
      <c r="EZ633" s="96"/>
      <c r="FA633" s="96"/>
      <c r="FB633" s="96"/>
      <c r="FC633" s="96"/>
      <c r="FD633" s="96"/>
      <c r="FE633" s="96"/>
      <c r="FF633" s="96"/>
      <c r="FG633" s="96"/>
      <c r="FH633" s="96"/>
      <c r="FI633" s="96"/>
      <c r="FJ633" s="96"/>
      <c r="FK633" s="96"/>
      <c r="FL633" s="96"/>
      <c r="FM633" s="96"/>
      <c r="FN633" s="96"/>
      <c r="FO633" s="96"/>
      <c r="FP633" s="96"/>
      <c r="FQ633" s="96"/>
      <c r="FR633" s="96"/>
      <c r="FS633" s="96"/>
      <c r="FT633" s="96"/>
      <c r="FU633" s="96"/>
      <c r="FV633" s="96"/>
      <c r="FW633" s="96"/>
      <c r="FX633" s="96"/>
      <c r="FY633" s="96"/>
      <c r="FZ633" s="96"/>
      <c r="GA633" s="96"/>
      <c r="GB633" s="96"/>
      <c r="GC633" s="96"/>
      <c r="GD633" s="96"/>
      <c r="GE633" s="96"/>
      <c r="GF633" s="96"/>
      <c r="GG633" s="96"/>
      <c r="GH633" s="96"/>
      <c r="GI633" s="96"/>
      <c r="GJ633" s="96"/>
      <c r="GK633" s="96"/>
      <c r="GL633" s="96"/>
      <c r="GM633" s="96"/>
      <c r="GN633" s="96"/>
      <c r="GO633" s="96"/>
      <c r="GP633" s="96"/>
    </row>
    <row r="634" spans="1:198" ht="16.5" hidden="1" customHeight="1">
      <c r="A634" s="357">
        <v>53</v>
      </c>
      <c r="B634" s="417" t="s">
        <v>180</v>
      </c>
      <c r="C634" s="442">
        <v>2020</v>
      </c>
      <c r="D634" s="379">
        <v>2024</v>
      </c>
      <c r="E634" s="396" t="s">
        <v>27</v>
      </c>
      <c r="F634" s="412">
        <f>X634</f>
        <v>0</v>
      </c>
      <c r="G634" s="428">
        <v>80101</v>
      </c>
      <c r="H634" s="90">
        <v>6050</v>
      </c>
      <c r="I634" s="61" t="s">
        <v>136</v>
      </c>
      <c r="J634" s="62"/>
      <c r="K634" s="62"/>
      <c r="L634" s="87"/>
      <c r="M634" s="87"/>
      <c r="N634" s="87"/>
      <c r="O634" s="87"/>
      <c r="P634" s="71"/>
      <c r="Q634" s="71"/>
      <c r="R634" s="71"/>
      <c r="S634" s="71"/>
      <c r="T634" s="71"/>
      <c r="U634" s="71"/>
      <c r="V634" s="71"/>
      <c r="W634" s="71"/>
      <c r="X634" s="385">
        <f>SUM(L638:P638)</f>
        <v>0</v>
      </c>
      <c r="Y634" s="40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96"/>
      <c r="CB634" s="96"/>
      <c r="CC634" s="96"/>
      <c r="CD634" s="96"/>
      <c r="CE634" s="96"/>
      <c r="CF634" s="96"/>
      <c r="CG634" s="96"/>
      <c r="CH634" s="96"/>
      <c r="CI634" s="96"/>
      <c r="CJ634" s="96"/>
      <c r="CK634" s="96"/>
      <c r="CL634" s="96"/>
      <c r="CM634" s="96"/>
      <c r="CN634" s="96"/>
      <c r="CO634" s="96"/>
      <c r="CP634" s="96"/>
      <c r="CQ634" s="96"/>
      <c r="CR634" s="96"/>
      <c r="CS634" s="96"/>
      <c r="CT634" s="96"/>
      <c r="CU634" s="96"/>
      <c r="CV634" s="96"/>
      <c r="CW634" s="96"/>
      <c r="CX634" s="96"/>
      <c r="CY634" s="96"/>
      <c r="CZ634" s="96"/>
      <c r="DA634" s="96"/>
      <c r="DB634" s="96"/>
      <c r="DC634" s="96"/>
      <c r="DD634" s="96"/>
      <c r="DE634" s="96"/>
      <c r="DF634" s="96"/>
      <c r="DG634" s="96"/>
      <c r="DH634" s="96"/>
      <c r="DI634" s="96"/>
      <c r="DJ634" s="96"/>
      <c r="DK634" s="96"/>
      <c r="DL634" s="96"/>
      <c r="DM634" s="96"/>
      <c r="DN634" s="96"/>
      <c r="DO634" s="96"/>
      <c r="DP634" s="96"/>
      <c r="DQ634" s="96"/>
      <c r="DR634" s="96"/>
      <c r="DS634" s="96"/>
      <c r="DT634" s="96"/>
      <c r="DU634" s="96"/>
      <c r="DV634" s="96"/>
      <c r="DW634" s="96"/>
      <c r="DX634" s="96"/>
      <c r="DY634" s="96"/>
      <c r="DZ634" s="96"/>
      <c r="EA634" s="96"/>
      <c r="EB634" s="96"/>
      <c r="EC634" s="96"/>
      <c r="ED634" s="96"/>
      <c r="EE634" s="96"/>
      <c r="EF634" s="96"/>
      <c r="EG634" s="96"/>
      <c r="EH634" s="96"/>
      <c r="EI634" s="96"/>
      <c r="EJ634" s="96"/>
      <c r="EK634" s="96"/>
      <c r="EL634" s="96"/>
      <c r="EM634" s="96"/>
      <c r="EN634" s="96"/>
      <c r="EO634" s="96"/>
      <c r="EP634" s="96"/>
      <c r="EQ634" s="96"/>
      <c r="ER634" s="96"/>
      <c r="ES634" s="96"/>
      <c r="ET634" s="96"/>
      <c r="EU634" s="96"/>
      <c r="EV634" s="96"/>
      <c r="EW634" s="96"/>
      <c r="EX634" s="96"/>
      <c r="EY634" s="96"/>
      <c r="EZ634" s="96"/>
      <c r="FA634" s="96"/>
      <c r="FB634" s="96"/>
      <c r="FC634" s="96"/>
      <c r="FD634" s="96"/>
      <c r="FE634" s="96"/>
      <c r="FF634" s="96"/>
      <c r="FG634" s="96"/>
      <c r="FH634" s="96"/>
      <c r="FI634" s="96"/>
      <c r="FJ634" s="96"/>
      <c r="FK634" s="96"/>
      <c r="FL634" s="96"/>
      <c r="FM634" s="96"/>
      <c r="FN634" s="96"/>
      <c r="FO634" s="96"/>
      <c r="FP634" s="96"/>
      <c r="FQ634" s="96"/>
      <c r="FR634" s="96"/>
      <c r="FS634" s="96"/>
      <c r="FT634" s="96"/>
      <c r="FU634" s="96"/>
      <c r="FV634" s="96"/>
      <c r="FW634" s="96"/>
      <c r="FX634" s="96"/>
      <c r="FY634" s="96"/>
      <c r="FZ634" s="96"/>
      <c r="GA634" s="96"/>
      <c r="GB634" s="96"/>
      <c r="GC634" s="96"/>
      <c r="GD634" s="96"/>
      <c r="GE634" s="96"/>
      <c r="GF634" s="96"/>
      <c r="GG634" s="96"/>
      <c r="GH634" s="96"/>
      <c r="GI634" s="96"/>
      <c r="GJ634" s="96"/>
      <c r="GK634" s="96"/>
      <c r="GL634" s="96"/>
      <c r="GM634" s="96"/>
      <c r="GN634" s="96"/>
      <c r="GO634" s="96"/>
      <c r="GP634" s="96"/>
    </row>
    <row r="635" spans="1:198" ht="12" hidden="1" customHeight="1">
      <c r="A635" s="358"/>
      <c r="B635" s="418"/>
      <c r="C635" s="443"/>
      <c r="D635" s="379"/>
      <c r="E635" s="396"/>
      <c r="F635" s="412"/>
      <c r="G635" s="429"/>
      <c r="H635" s="90"/>
      <c r="I635" s="61" t="s">
        <v>28</v>
      </c>
      <c r="J635" s="62"/>
      <c r="K635" s="62"/>
      <c r="L635" s="87"/>
      <c r="M635" s="87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385"/>
      <c r="Y635" s="40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96"/>
      <c r="CB635" s="96"/>
      <c r="CC635" s="96"/>
      <c r="CD635" s="96"/>
      <c r="CE635" s="96"/>
      <c r="CF635" s="96"/>
      <c r="CG635" s="96"/>
      <c r="CH635" s="96"/>
      <c r="CI635" s="96"/>
      <c r="CJ635" s="96"/>
      <c r="CK635" s="96"/>
      <c r="CL635" s="96"/>
      <c r="CM635" s="96"/>
      <c r="CN635" s="96"/>
      <c r="CO635" s="96"/>
      <c r="CP635" s="96"/>
      <c r="CQ635" s="96"/>
      <c r="CR635" s="96"/>
      <c r="CS635" s="96"/>
      <c r="CT635" s="96"/>
      <c r="CU635" s="96"/>
      <c r="CV635" s="96"/>
      <c r="CW635" s="96"/>
      <c r="CX635" s="96"/>
      <c r="CY635" s="96"/>
      <c r="CZ635" s="96"/>
      <c r="DA635" s="96"/>
      <c r="DB635" s="96"/>
      <c r="DC635" s="96"/>
      <c r="DD635" s="96"/>
      <c r="DE635" s="96"/>
      <c r="DF635" s="96"/>
      <c r="DG635" s="96"/>
      <c r="DH635" s="96"/>
      <c r="DI635" s="96"/>
      <c r="DJ635" s="96"/>
      <c r="DK635" s="96"/>
      <c r="DL635" s="96"/>
      <c r="DM635" s="96"/>
      <c r="DN635" s="96"/>
      <c r="DO635" s="96"/>
      <c r="DP635" s="96"/>
      <c r="DQ635" s="96"/>
      <c r="DR635" s="96"/>
      <c r="DS635" s="96"/>
      <c r="DT635" s="96"/>
      <c r="DU635" s="96"/>
      <c r="DV635" s="96"/>
      <c r="DW635" s="96"/>
      <c r="DX635" s="96"/>
      <c r="DY635" s="96"/>
      <c r="DZ635" s="96"/>
      <c r="EA635" s="96"/>
      <c r="EB635" s="96"/>
      <c r="EC635" s="96"/>
      <c r="ED635" s="96"/>
      <c r="EE635" s="96"/>
      <c r="EF635" s="96"/>
      <c r="EG635" s="96"/>
      <c r="EH635" s="96"/>
      <c r="EI635" s="96"/>
      <c r="EJ635" s="96"/>
      <c r="EK635" s="96"/>
      <c r="EL635" s="96"/>
      <c r="EM635" s="96"/>
      <c r="EN635" s="96"/>
      <c r="EO635" s="96"/>
      <c r="EP635" s="96"/>
      <c r="EQ635" s="96"/>
      <c r="ER635" s="96"/>
      <c r="ES635" s="96"/>
      <c r="ET635" s="96"/>
      <c r="EU635" s="96"/>
      <c r="EV635" s="96"/>
      <c r="EW635" s="96"/>
      <c r="EX635" s="96"/>
      <c r="EY635" s="96"/>
      <c r="EZ635" s="96"/>
      <c r="FA635" s="96"/>
      <c r="FB635" s="96"/>
      <c r="FC635" s="96"/>
      <c r="FD635" s="96"/>
      <c r="FE635" s="96"/>
      <c r="FF635" s="96"/>
      <c r="FG635" s="96"/>
      <c r="FH635" s="96"/>
      <c r="FI635" s="96"/>
      <c r="FJ635" s="96"/>
      <c r="FK635" s="96"/>
      <c r="FL635" s="96"/>
      <c r="FM635" s="96"/>
      <c r="FN635" s="96"/>
      <c r="FO635" s="96"/>
      <c r="FP635" s="96"/>
      <c r="FQ635" s="96"/>
      <c r="FR635" s="96"/>
      <c r="FS635" s="96"/>
      <c r="FT635" s="96"/>
      <c r="FU635" s="96"/>
      <c r="FV635" s="96"/>
      <c r="FW635" s="96"/>
      <c r="FX635" s="96"/>
      <c r="FY635" s="96"/>
      <c r="FZ635" s="96"/>
      <c r="GA635" s="96"/>
      <c r="GB635" s="96"/>
      <c r="GC635" s="96"/>
      <c r="GD635" s="96"/>
      <c r="GE635" s="96"/>
      <c r="GF635" s="96"/>
      <c r="GG635" s="96"/>
      <c r="GH635" s="96"/>
      <c r="GI635" s="96"/>
      <c r="GJ635" s="96"/>
      <c r="GK635" s="96"/>
      <c r="GL635" s="96"/>
      <c r="GM635" s="96"/>
      <c r="GN635" s="96"/>
      <c r="GO635" s="96"/>
      <c r="GP635" s="96"/>
    </row>
    <row r="636" spans="1:198" ht="12" hidden="1" customHeight="1">
      <c r="A636" s="358"/>
      <c r="B636" s="418"/>
      <c r="C636" s="443"/>
      <c r="D636" s="379"/>
      <c r="E636" s="396"/>
      <c r="F636" s="412"/>
      <c r="G636" s="429"/>
      <c r="H636" s="90"/>
      <c r="I636" s="61" t="s">
        <v>31</v>
      </c>
      <c r="J636" s="62"/>
      <c r="K636" s="62"/>
      <c r="L636" s="87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385"/>
      <c r="Y636" s="40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96"/>
      <c r="CB636" s="96"/>
      <c r="CC636" s="96"/>
      <c r="CD636" s="96"/>
      <c r="CE636" s="96"/>
      <c r="CF636" s="96"/>
      <c r="CG636" s="96"/>
      <c r="CH636" s="96"/>
      <c r="CI636" s="96"/>
      <c r="CJ636" s="96"/>
      <c r="CK636" s="96"/>
      <c r="CL636" s="96"/>
      <c r="CM636" s="96"/>
      <c r="CN636" s="96"/>
      <c r="CO636" s="96"/>
      <c r="CP636" s="96"/>
      <c r="CQ636" s="96"/>
      <c r="CR636" s="96"/>
      <c r="CS636" s="96"/>
      <c r="CT636" s="96"/>
      <c r="CU636" s="96"/>
      <c r="CV636" s="96"/>
      <c r="CW636" s="96"/>
      <c r="CX636" s="96"/>
      <c r="CY636" s="96"/>
      <c r="CZ636" s="96"/>
      <c r="DA636" s="96"/>
      <c r="DB636" s="96"/>
      <c r="DC636" s="96"/>
      <c r="DD636" s="96"/>
      <c r="DE636" s="96"/>
      <c r="DF636" s="96"/>
      <c r="DG636" s="96"/>
      <c r="DH636" s="96"/>
      <c r="DI636" s="96"/>
      <c r="DJ636" s="96"/>
      <c r="DK636" s="96"/>
      <c r="DL636" s="96"/>
      <c r="DM636" s="96"/>
      <c r="DN636" s="96"/>
      <c r="DO636" s="96"/>
      <c r="DP636" s="96"/>
      <c r="DQ636" s="96"/>
      <c r="DR636" s="96"/>
      <c r="DS636" s="96"/>
      <c r="DT636" s="96"/>
      <c r="DU636" s="96"/>
      <c r="DV636" s="96"/>
      <c r="DW636" s="96"/>
      <c r="DX636" s="96"/>
      <c r="DY636" s="96"/>
      <c r="DZ636" s="96"/>
      <c r="EA636" s="96"/>
      <c r="EB636" s="96"/>
      <c r="EC636" s="96"/>
      <c r="ED636" s="96"/>
      <c r="EE636" s="96"/>
      <c r="EF636" s="96"/>
      <c r="EG636" s="96"/>
      <c r="EH636" s="96"/>
      <c r="EI636" s="96"/>
      <c r="EJ636" s="96"/>
      <c r="EK636" s="96"/>
      <c r="EL636" s="96"/>
      <c r="EM636" s="96"/>
      <c r="EN636" s="96"/>
      <c r="EO636" s="96"/>
      <c r="EP636" s="96"/>
      <c r="EQ636" s="96"/>
      <c r="ER636" s="96"/>
      <c r="ES636" s="96"/>
      <c r="ET636" s="96"/>
      <c r="EU636" s="96"/>
      <c r="EV636" s="96"/>
      <c r="EW636" s="96"/>
      <c r="EX636" s="96"/>
      <c r="EY636" s="96"/>
      <c r="EZ636" s="96"/>
      <c r="FA636" s="96"/>
      <c r="FB636" s="96"/>
      <c r="FC636" s="96"/>
      <c r="FD636" s="96"/>
      <c r="FE636" s="96"/>
      <c r="FF636" s="96"/>
      <c r="FG636" s="96"/>
      <c r="FH636" s="96"/>
      <c r="FI636" s="96"/>
      <c r="FJ636" s="96"/>
      <c r="FK636" s="96"/>
      <c r="FL636" s="96"/>
      <c r="FM636" s="96"/>
      <c r="FN636" s="96"/>
      <c r="FO636" s="96"/>
      <c r="FP636" s="96"/>
      <c r="FQ636" s="96"/>
      <c r="FR636" s="96"/>
      <c r="FS636" s="96"/>
      <c r="FT636" s="96"/>
      <c r="FU636" s="96"/>
      <c r="FV636" s="96"/>
      <c r="FW636" s="96"/>
      <c r="FX636" s="96"/>
      <c r="FY636" s="96"/>
      <c r="FZ636" s="96"/>
      <c r="GA636" s="96"/>
      <c r="GB636" s="96"/>
      <c r="GC636" s="96"/>
      <c r="GD636" s="96"/>
      <c r="GE636" s="96"/>
      <c r="GF636" s="96"/>
      <c r="GG636" s="96"/>
      <c r="GH636" s="96"/>
      <c r="GI636" s="96"/>
      <c r="GJ636" s="96"/>
      <c r="GK636" s="96"/>
      <c r="GL636" s="96"/>
      <c r="GM636" s="96"/>
      <c r="GN636" s="96"/>
      <c r="GO636" s="96"/>
      <c r="GP636" s="96"/>
    </row>
    <row r="637" spans="1:198" ht="12" hidden="1" customHeight="1">
      <c r="A637" s="358"/>
      <c r="B637" s="418"/>
      <c r="C637" s="443"/>
      <c r="D637" s="379"/>
      <c r="E637" s="396"/>
      <c r="F637" s="412"/>
      <c r="G637" s="429"/>
      <c r="H637" s="90"/>
      <c r="I637" s="61" t="s">
        <v>135</v>
      </c>
      <c r="J637" s="62"/>
      <c r="K637" s="62"/>
      <c r="L637" s="87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385"/>
      <c r="Y637" s="40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96"/>
      <c r="CB637" s="96"/>
      <c r="CC637" s="96"/>
      <c r="CD637" s="96"/>
      <c r="CE637" s="96"/>
      <c r="CF637" s="96"/>
      <c r="CG637" s="96"/>
      <c r="CH637" s="96"/>
      <c r="CI637" s="96"/>
      <c r="CJ637" s="96"/>
      <c r="CK637" s="96"/>
      <c r="CL637" s="96"/>
      <c r="CM637" s="96"/>
      <c r="CN637" s="96"/>
      <c r="CO637" s="96"/>
      <c r="CP637" s="96"/>
      <c r="CQ637" s="96"/>
      <c r="CR637" s="96"/>
      <c r="CS637" s="96"/>
      <c r="CT637" s="96"/>
      <c r="CU637" s="96"/>
      <c r="CV637" s="96"/>
      <c r="CW637" s="96"/>
      <c r="CX637" s="96"/>
      <c r="CY637" s="96"/>
      <c r="CZ637" s="96"/>
      <c r="DA637" s="96"/>
      <c r="DB637" s="96"/>
      <c r="DC637" s="96"/>
      <c r="DD637" s="96"/>
      <c r="DE637" s="96"/>
      <c r="DF637" s="96"/>
      <c r="DG637" s="96"/>
      <c r="DH637" s="96"/>
      <c r="DI637" s="96"/>
      <c r="DJ637" s="96"/>
      <c r="DK637" s="96"/>
      <c r="DL637" s="96"/>
      <c r="DM637" s="96"/>
      <c r="DN637" s="96"/>
      <c r="DO637" s="96"/>
      <c r="DP637" s="96"/>
      <c r="DQ637" s="96"/>
      <c r="DR637" s="96"/>
      <c r="DS637" s="96"/>
      <c r="DT637" s="96"/>
      <c r="DU637" s="96"/>
      <c r="DV637" s="96"/>
      <c r="DW637" s="96"/>
      <c r="DX637" s="96"/>
      <c r="DY637" s="96"/>
      <c r="DZ637" s="96"/>
      <c r="EA637" s="96"/>
      <c r="EB637" s="96"/>
      <c r="EC637" s="96"/>
      <c r="ED637" s="96"/>
      <c r="EE637" s="96"/>
      <c r="EF637" s="96"/>
      <c r="EG637" s="96"/>
      <c r="EH637" s="96"/>
      <c r="EI637" s="96"/>
      <c r="EJ637" s="96"/>
      <c r="EK637" s="96"/>
      <c r="EL637" s="96"/>
      <c r="EM637" s="96"/>
      <c r="EN637" s="96"/>
      <c r="EO637" s="96"/>
      <c r="EP637" s="96"/>
      <c r="EQ637" s="96"/>
      <c r="ER637" s="96"/>
      <c r="ES637" s="96"/>
      <c r="ET637" s="96"/>
      <c r="EU637" s="96"/>
      <c r="EV637" s="96"/>
      <c r="EW637" s="96"/>
      <c r="EX637" s="96"/>
      <c r="EY637" s="96"/>
      <c r="EZ637" s="96"/>
      <c r="FA637" s="96"/>
      <c r="FB637" s="96"/>
      <c r="FC637" s="96"/>
      <c r="FD637" s="96"/>
      <c r="FE637" s="96"/>
      <c r="FF637" s="96"/>
      <c r="FG637" s="96"/>
      <c r="FH637" s="96"/>
      <c r="FI637" s="96"/>
      <c r="FJ637" s="96"/>
      <c r="FK637" s="96"/>
      <c r="FL637" s="96"/>
      <c r="FM637" s="96"/>
      <c r="FN637" s="96"/>
      <c r="FO637" s="96"/>
      <c r="FP637" s="96"/>
      <c r="FQ637" s="96"/>
      <c r="FR637" s="96"/>
      <c r="FS637" s="96"/>
      <c r="FT637" s="96"/>
      <c r="FU637" s="96"/>
      <c r="FV637" s="96"/>
      <c r="FW637" s="96"/>
      <c r="FX637" s="96"/>
      <c r="FY637" s="96"/>
      <c r="FZ637" s="96"/>
      <c r="GA637" s="96"/>
      <c r="GB637" s="96"/>
      <c r="GC637" s="96"/>
      <c r="GD637" s="96"/>
      <c r="GE637" s="96"/>
      <c r="GF637" s="96"/>
      <c r="GG637" s="96"/>
      <c r="GH637" s="96"/>
      <c r="GI637" s="96"/>
      <c r="GJ637" s="96"/>
      <c r="GK637" s="96"/>
      <c r="GL637" s="96"/>
      <c r="GM637" s="96"/>
      <c r="GN637" s="96"/>
      <c r="GO637" s="96"/>
      <c r="GP637" s="96"/>
    </row>
    <row r="638" spans="1:198" ht="12" hidden="1" customHeight="1">
      <c r="A638" s="359"/>
      <c r="B638" s="419"/>
      <c r="C638" s="444"/>
      <c r="D638" s="379"/>
      <c r="E638" s="396"/>
      <c r="F638" s="412"/>
      <c r="G638" s="430"/>
      <c r="H638" s="90"/>
      <c r="I638" s="64" t="s">
        <v>26</v>
      </c>
      <c r="J638" s="65"/>
      <c r="K638" s="65"/>
      <c r="L638" s="65">
        <f>SUM(L634:L637)</f>
        <v>0</v>
      </c>
      <c r="M638" s="65">
        <f>SUM(M634:M637)</f>
        <v>0</v>
      </c>
      <c r="N638" s="65">
        <f t="shared" ref="N638:P638" si="191">SUM(N634:N637)</f>
        <v>0</v>
      </c>
      <c r="O638" s="65">
        <f t="shared" si="191"/>
        <v>0</v>
      </c>
      <c r="P638" s="65">
        <f t="shared" si="191"/>
        <v>0</v>
      </c>
      <c r="Q638" s="65"/>
      <c r="R638" s="65"/>
      <c r="S638" s="65"/>
      <c r="T638" s="65"/>
      <c r="U638" s="65"/>
      <c r="V638" s="65"/>
      <c r="W638" s="65"/>
      <c r="X638" s="385"/>
      <c r="Y638" s="40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96"/>
      <c r="CB638" s="96"/>
      <c r="CC638" s="96"/>
      <c r="CD638" s="96"/>
      <c r="CE638" s="96"/>
      <c r="CF638" s="96"/>
      <c r="CG638" s="96"/>
      <c r="CH638" s="96"/>
      <c r="CI638" s="96"/>
      <c r="CJ638" s="96"/>
      <c r="CK638" s="96"/>
      <c r="CL638" s="96"/>
      <c r="CM638" s="96"/>
      <c r="CN638" s="96"/>
      <c r="CO638" s="96"/>
      <c r="CP638" s="96"/>
      <c r="CQ638" s="96"/>
      <c r="CR638" s="96"/>
      <c r="CS638" s="96"/>
      <c r="CT638" s="96"/>
      <c r="CU638" s="96"/>
      <c r="CV638" s="96"/>
      <c r="CW638" s="96"/>
      <c r="CX638" s="96"/>
      <c r="CY638" s="96"/>
      <c r="CZ638" s="96"/>
      <c r="DA638" s="96"/>
      <c r="DB638" s="96"/>
      <c r="DC638" s="96"/>
      <c r="DD638" s="96"/>
      <c r="DE638" s="96"/>
      <c r="DF638" s="96"/>
      <c r="DG638" s="96"/>
      <c r="DH638" s="96"/>
      <c r="DI638" s="96"/>
      <c r="DJ638" s="96"/>
      <c r="DK638" s="96"/>
      <c r="DL638" s="96"/>
      <c r="DM638" s="96"/>
      <c r="DN638" s="96"/>
      <c r="DO638" s="96"/>
      <c r="DP638" s="96"/>
      <c r="DQ638" s="96"/>
      <c r="DR638" s="96"/>
      <c r="DS638" s="96"/>
      <c r="DT638" s="96"/>
      <c r="DU638" s="96"/>
      <c r="DV638" s="96"/>
      <c r="DW638" s="96"/>
      <c r="DX638" s="96"/>
      <c r="DY638" s="96"/>
      <c r="DZ638" s="96"/>
      <c r="EA638" s="96"/>
      <c r="EB638" s="96"/>
      <c r="EC638" s="96"/>
      <c r="ED638" s="96"/>
      <c r="EE638" s="96"/>
      <c r="EF638" s="96"/>
      <c r="EG638" s="96"/>
      <c r="EH638" s="96"/>
      <c r="EI638" s="96"/>
      <c r="EJ638" s="96"/>
      <c r="EK638" s="96"/>
      <c r="EL638" s="96"/>
      <c r="EM638" s="96"/>
      <c r="EN638" s="96"/>
      <c r="EO638" s="96"/>
      <c r="EP638" s="96"/>
      <c r="EQ638" s="96"/>
      <c r="ER638" s="96"/>
      <c r="ES638" s="96"/>
      <c r="ET638" s="96"/>
      <c r="EU638" s="96"/>
      <c r="EV638" s="96"/>
      <c r="EW638" s="96"/>
      <c r="EX638" s="96"/>
      <c r="EY638" s="96"/>
      <c r="EZ638" s="96"/>
      <c r="FA638" s="96"/>
      <c r="FB638" s="96"/>
      <c r="FC638" s="96"/>
      <c r="FD638" s="96"/>
      <c r="FE638" s="96"/>
      <c r="FF638" s="96"/>
      <c r="FG638" s="96"/>
      <c r="FH638" s="96"/>
      <c r="FI638" s="96"/>
      <c r="FJ638" s="96"/>
      <c r="FK638" s="96"/>
      <c r="FL638" s="96"/>
      <c r="FM638" s="96"/>
      <c r="FN638" s="96"/>
      <c r="FO638" s="96"/>
      <c r="FP638" s="96"/>
      <c r="FQ638" s="96"/>
      <c r="FR638" s="96"/>
      <c r="FS638" s="96"/>
      <c r="FT638" s="96"/>
      <c r="FU638" s="96"/>
      <c r="FV638" s="96"/>
      <c r="FW638" s="96"/>
      <c r="FX638" s="96"/>
      <c r="FY638" s="96"/>
      <c r="FZ638" s="96"/>
      <c r="GA638" s="96"/>
      <c r="GB638" s="96"/>
      <c r="GC638" s="96"/>
      <c r="GD638" s="96"/>
      <c r="GE638" s="96"/>
      <c r="GF638" s="96"/>
      <c r="GG638" s="96"/>
      <c r="GH638" s="96"/>
      <c r="GI638" s="96"/>
      <c r="GJ638" s="96"/>
      <c r="GK638" s="96"/>
      <c r="GL638" s="96"/>
      <c r="GM638" s="96"/>
      <c r="GN638" s="96"/>
      <c r="GO638" s="96"/>
      <c r="GP638" s="96"/>
    </row>
    <row r="639" spans="1:198" ht="13.5" customHeight="1">
      <c r="A639" s="357">
        <v>49</v>
      </c>
      <c r="B639" s="417" t="s">
        <v>232</v>
      </c>
      <c r="C639" s="442">
        <v>2023</v>
      </c>
      <c r="D639" s="379">
        <v>2025</v>
      </c>
      <c r="E639" s="353" t="s">
        <v>265</v>
      </c>
      <c r="F639" s="423">
        <f>80000+X639+1379078</f>
        <v>3824078</v>
      </c>
      <c r="G639" s="428">
        <v>80101</v>
      </c>
      <c r="H639" s="299">
        <v>6050</v>
      </c>
      <c r="I639" s="61" t="s">
        <v>28</v>
      </c>
      <c r="J639" s="62"/>
      <c r="K639" s="62"/>
      <c r="L639" s="87"/>
      <c r="M639" s="321"/>
      <c r="N639" s="164">
        <v>510000</v>
      </c>
      <c r="O639" s="87"/>
      <c r="P639" s="71"/>
      <c r="Q639" s="71"/>
      <c r="R639" s="71"/>
      <c r="S639" s="71"/>
      <c r="T639" s="71"/>
      <c r="U639" s="71"/>
      <c r="V639" s="71"/>
      <c r="W639" s="71"/>
      <c r="X639" s="431">
        <f>SUM(L643:W643)</f>
        <v>2365000</v>
      </c>
      <c r="Y639" s="40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96"/>
      <c r="CB639" s="96"/>
      <c r="CC639" s="96"/>
      <c r="CD639" s="96"/>
      <c r="CE639" s="96"/>
      <c r="CF639" s="96"/>
      <c r="CG639" s="96"/>
      <c r="CH639" s="96"/>
      <c r="CI639" s="96"/>
      <c r="CJ639" s="96"/>
      <c r="CK639" s="96"/>
      <c r="CL639" s="96"/>
      <c r="CM639" s="96"/>
      <c r="CN639" s="96"/>
      <c r="CO639" s="96"/>
      <c r="CP639" s="96"/>
      <c r="CQ639" s="96"/>
      <c r="CR639" s="96"/>
      <c r="CS639" s="96"/>
      <c r="CT639" s="96"/>
      <c r="CU639" s="96"/>
      <c r="CV639" s="96"/>
      <c r="CW639" s="96"/>
      <c r="CX639" s="96"/>
      <c r="CY639" s="96"/>
      <c r="CZ639" s="96"/>
      <c r="DA639" s="96"/>
      <c r="DB639" s="96"/>
      <c r="DC639" s="96"/>
      <c r="DD639" s="96"/>
      <c r="DE639" s="96"/>
      <c r="DF639" s="96"/>
      <c r="DG639" s="96"/>
      <c r="DH639" s="96"/>
      <c r="DI639" s="96"/>
      <c r="DJ639" s="96"/>
      <c r="DK639" s="96"/>
      <c r="DL639" s="96"/>
      <c r="DM639" s="96"/>
      <c r="DN639" s="96"/>
      <c r="DO639" s="96"/>
      <c r="DP639" s="96"/>
      <c r="DQ639" s="96"/>
      <c r="DR639" s="96"/>
      <c r="DS639" s="96"/>
      <c r="DT639" s="96"/>
      <c r="DU639" s="96"/>
      <c r="DV639" s="96"/>
      <c r="DW639" s="96"/>
      <c r="DX639" s="96"/>
      <c r="DY639" s="96"/>
      <c r="DZ639" s="96"/>
      <c r="EA639" s="96"/>
      <c r="EB639" s="96"/>
      <c r="EC639" s="96"/>
      <c r="ED639" s="96"/>
      <c r="EE639" s="96"/>
      <c r="EF639" s="96"/>
      <c r="EG639" s="96"/>
      <c r="EH639" s="96"/>
      <c r="EI639" s="96"/>
      <c r="EJ639" s="96"/>
      <c r="EK639" s="96"/>
      <c r="EL639" s="96"/>
      <c r="EM639" s="96"/>
      <c r="EN639" s="96"/>
      <c r="EO639" s="96"/>
      <c r="EP639" s="96"/>
      <c r="EQ639" s="96"/>
      <c r="ER639" s="96"/>
      <c r="ES639" s="96"/>
      <c r="ET639" s="96"/>
      <c r="EU639" s="96"/>
      <c r="EV639" s="96"/>
      <c r="EW639" s="96"/>
      <c r="EX639" s="96"/>
      <c r="EY639" s="96"/>
      <c r="EZ639" s="96"/>
      <c r="FA639" s="96"/>
      <c r="FB639" s="96"/>
      <c r="FC639" s="96"/>
      <c r="FD639" s="96"/>
      <c r="FE639" s="96"/>
      <c r="FF639" s="96"/>
      <c r="FG639" s="96"/>
      <c r="FH639" s="96"/>
      <c r="FI639" s="96"/>
      <c r="FJ639" s="96"/>
      <c r="FK639" s="96"/>
      <c r="FL639" s="96"/>
      <c r="FM639" s="96"/>
      <c r="FN639" s="96"/>
      <c r="FO639" s="96"/>
      <c r="FP639" s="96"/>
      <c r="FQ639" s="96"/>
      <c r="FR639" s="96"/>
      <c r="FS639" s="96"/>
      <c r="FT639" s="96"/>
      <c r="FU639" s="96"/>
      <c r="FV639" s="96"/>
      <c r="FW639" s="96"/>
      <c r="FX639" s="96"/>
      <c r="FY639" s="96"/>
      <c r="FZ639" s="96"/>
      <c r="GA639" s="96"/>
      <c r="GB639" s="96"/>
      <c r="GC639" s="96"/>
      <c r="GD639" s="96"/>
      <c r="GE639" s="96"/>
      <c r="GF639" s="96"/>
      <c r="GG639" s="96"/>
      <c r="GH639" s="96"/>
      <c r="GI639" s="96"/>
      <c r="GJ639" s="96"/>
      <c r="GK639" s="96"/>
      <c r="GL639" s="96"/>
      <c r="GM639" s="96"/>
      <c r="GN639" s="96"/>
      <c r="GO639" s="96"/>
      <c r="GP639" s="96"/>
    </row>
    <row r="640" spans="1:198" ht="13.5" customHeight="1">
      <c r="A640" s="358"/>
      <c r="B640" s="418"/>
      <c r="C640" s="443"/>
      <c r="D640" s="379"/>
      <c r="E640" s="353"/>
      <c r="F640" s="423"/>
      <c r="G640" s="429"/>
      <c r="H640" s="300">
        <v>6370</v>
      </c>
      <c r="I640" s="61" t="s">
        <v>238</v>
      </c>
      <c r="J640" s="62"/>
      <c r="K640" s="62"/>
      <c r="L640" s="71"/>
      <c r="M640" s="164"/>
      <c r="N640" s="164">
        <v>1855000</v>
      </c>
      <c r="O640" s="71"/>
      <c r="P640" s="71"/>
      <c r="Q640" s="71"/>
      <c r="R640" s="71"/>
      <c r="S640" s="71"/>
      <c r="T640" s="71"/>
      <c r="U640" s="71"/>
      <c r="V640" s="71"/>
      <c r="W640" s="71"/>
      <c r="X640" s="431"/>
      <c r="Y640" s="40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96"/>
      <c r="CB640" s="96"/>
      <c r="CC640" s="96"/>
      <c r="CD640" s="96"/>
      <c r="CE640" s="96"/>
      <c r="CF640" s="96"/>
      <c r="CG640" s="96"/>
      <c r="CH640" s="96"/>
      <c r="CI640" s="96"/>
      <c r="CJ640" s="96"/>
      <c r="CK640" s="96"/>
      <c r="CL640" s="96"/>
      <c r="CM640" s="96"/>
      <c r="CN640" s="96"/>
      <c r="CO640" s="96"/>
      <c r="CP640" s="96"/>
      <c r="CQ640" s="96"/>
      <c r="CR640" s="96"/>
      <c r="CS640" s="96"/>
      <c r="CT640" s="96"/>
      <c r="CU640" s="96"/>
      <c r="CV640" s="96"/>
      <c r="CW640" s="96"/>
      <c r="CX640" s="96"/>
      <c r="CY640" s="96"/>
      <c r="CZ640" s="96"/>
      <c r="DA640" s="96"/>
      <c r="DB640" s="96"/>
      <c r="DC640" s="96"/>
      <c r="DD640" s="96"/>
      <c r="DE640" s="96"/>
      <c r="DF640" s="96"/>
      <c r="DG640" s="96"/>
      <c r="DH640" s="96"/>
      <c r="DI640" s="96"/>
      <c r="DJ640" s="96"/>
      <c r="DK640" s="96"/>
      <c r="DL640" s="96"/>
      <c r="DM640" s="96"/>
      <c r="DN640" s="96"/>
      <c r="DO640" s="96"/>
      <c r="DP640" s="96"/>
      <c r="DQ640" s="96"/>
      <c r="DR640" s="96"/>
      <c r="DS640" s="96"/>
      <c r="DT640" s="96"/>
      <c r="DU640" s="96"/>
      <c r="DV640" s="96"/>
      <c r="DW640" s="96"/>
      <c r="DX640" s="96"/>
      <c r="DY640" s="96"/>
      <c r="DZ640" s="96"/>
      <c r="EA640" s="96"/>
      <c r="EB640" s="96"/>
      <c r="EC640" s="96"/>
      <c r="ED640" s="96"/>
      <c r="EE640" s="96"/>
      <c r="EF640" s="96"/>
      <c r="EG640" s="96"/>
      <c r="EH640" s="96"/>
      <c r="EI640" s="96"/>
      <c r="EJ640" s="96"/>
      <c r="EK640" s="96"/>
      <c r="EL640" s="96"/>
      <c r="EM640" s="96"/>
      <c r="EN640" s="96"/>
      <c r="EO640" s="96"/>
      <c r="EP640" s="96"/>
      <c r="EQ640" s="96"/>
      <c r="ER640" s="96"/>
      <c r="ES640" s="96"/>
      <c r="ET640" s="96"/>
      <c r="EU640" s="96"/>
      <c r="EV640" s="96"/>
      <c r="EW640" s="96"/>
      <c r="EX640" s="96"/>
      <c r="EY640" s="96"/>
      <c r="EZ640" s="96"/>
      <c r="FA640" s="96"/>
      <c r="FB640" s="96"/>
      <c r="FC640" s="96"/>
      <c r="FD640" s="96"/>
      <c r="FE640" s="96"/>
      <c r="FF640" s="96"/>
      <c r="FG640" s="96"/>
      <c r="FH640" s="96"/>
      <c r="FI640" s="96"/>
      <c r="FJ640" s="96"/>
      <c r="FK640" s="96"/>
      <c r="FL640" s="96"/>
      <c r="FM640" s="96"/>
      <c r="FN640" s="96"/>
      <c r="FO640" s="96"/>
      <c r="FP640" s="96"/>
      <c r="FQ640" s="96"/>
      <c r="FR640" s="96"/>
      <c r="FS640" s="96"/>
      <c r="FT640" s="96"/>
      <c r="FU640" s="96"/>
      <c r="FV640" s="96"/>
      <c r="FW640" s="96"/>
      <c r="FX640" s="96"/>
      <c r="FY640" s="96"/>
      <c r="FZ640" s="96"/>
      <c r="GA640" s="96"/>
      <c r="GB640" s="96"/>
      <c r="GC640" s="96"/>
      <c r="GD640" s="96"/>
      <c r="GE640" s="96"/>
      <c r="GF640" s="96"/>
      <c r="GG640" s="96"/>
      <c r="GH640" s="96"/>
      <c r="GI640" s="96"/>
      <c r="GJ640" s="96"/>
      <c r="GK640" s="96"/>
      <c r="GL640" s="96"/>
      <c r="GM640" s="96"/>
      <c r="GN640" s="96"/>
      <c r="GO640" s="96"/>
      <c r="GP640" s="96"/>
    </row>
    <row r="641" spans="1:198" ht="13.5" customHeight="1">
      <c r="A641" s="358"/>
      <c r="B641" s="418"/>
      <c r="C641" s="443"/>
      <c r="D641" s="379"/>
      <c r="E641" s="353"/>
      <c r="F641" s="423"/>
      <c r="G641" s="429"/>
      <c r="H641" s="300"/>
      <c r="I641" s="61" t="s">
        <v>30</v>
      </c>
      <c r="J641" s="62"/>
      <c r="K641" s="62"/>
      <c r="L641" s="71"/>
      <c r="M641" s="169"/>
      <c r="N641" s="169"/>
      <c r="O641" s="71"/>
      <c r="P641" s="71"/>
      <c r="Q641" s="71"/>
      <c r="R641" s="71"/>
      <c r="S641" s="71"/>
      <c r="T641" s="71"/>
      <c r="U641" s="71"/>
      <c r="V641" s="71"/>
      <c r="W641" s="71"/>
      <c r="X641" s="431"/>
      <c r="Y641" s="40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6"/>
      <c r="AV641" s="96"/>
      <c r="AW641" s="96"/>
      <c r="AX641" s="96"/>
      <c r="AY641" s="96"/>
      <c r="AZ641" s="96"/>
      <c r="BA641" s="96"/>
      <c r="BB641" s="96"/>
      <c r="BC641" s="96"/>
      <c r="BD641" s="96"/>
      <c r="BE641" s="96"/>
      <c r="BF641" s="96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6"/>
      <c r="BS641" s="96"/>
      <c r="BT641" s="96"/>
      <c r="BU641" s="96"/>
      <c r="BV641" s="96"/>
      <c r="BW641" s="96"/>
      <c r="BX641" s="96"/>
      <c r="BY641" s="96"/>
      <c r="BZ641" s="96"/>
      <c r="CA641" s="96"/>
      <c r="CB641" s="96"/>
      <c r="CC641" s="96"/>
      <c r="CD641" s="96"/>
      <c r="CE641" s="96"/>
      <c r="CF641" s="96"/>
      <c r="CG641" s="96"/>
      <c r="CH641" s="96"/>
      <c r="CI641" s="96"/>
      <c r="CJ641" s="96"/>
      <c r="CK641" s="96"/>
      <c r="CL641" s="96"/>
      <c r="CM641" s="96"/>
      <c r="CN641" s="96"/>
      <c r="CO641" s="96"/>
      <c r="CP641" s="96"/>
      <c r="CQ641" s="96"/>
      <c r="CR641" s="96"/>
      <c r="CS641" s="96"/>
      <c r="CT641" s="96"/>
      <c r="CU641" s="96"/>
      <c r="CV641" s="96"/>
      <c r="CW641" s="96"/>
      <c r="CX641" s="96"/>
      <c r="CY641" s="96"/>
      <c r="CZ641" s="96"/>
      <c r="DA641" s="96"/>
      <c r="DB641" s="96"/>
      <c r="DC641" s="96"/>
      <c r="DD641" s="96"/>
      <c r="DE641" s="96"/>
      <c r="DF641" s="96"/>
      <c r="DG641" s="96"/>
      <c r="DH641" s="96"/>
      <c r="DI641" s="96"/>
      <c r="DJ641" s="96"/>
      <c r="DK641" s="96"/>
      <c r="DL641" s="96"/>
      <c r="DM641" s="96"/>
      <c r="DN641" s="96"/>
      <c r="DO641" s="96"/>
      <c r="DP641" s="96"/>
      <c r="DQ641" s="96"/>
      <c r="DR641" s="96"/>
      <c r="DS641" s="96"/>
      <c r="DT641" s="96"/>
      <c r="DU641" s="96"/>
      <c r="DV641" s="96"/>
      <c r="DW641" s="96"/>
      <c r="DX641" s="96"/>
      <c r="DY641" s="96"/>
      <c r="DZ641" s="96"/>
      <c r="EA641" s="96"/>
      <c r="EB641" s="96"/>
      <c r="EC641" s="96"/>
      <c r="ED641" s="96"/>
      <c r="EE641" s="96"/>
      <c r="EF641" s="96"/>
      <c r="EG641" s="96"/>
      <c r="EH641" s="96"/>
      <c r="EI641" s="96"/>
      <c r="EJ641" s="96"/>
      <c r="EK641" s="96"/>
      <c r="EL641" s="96"/>
      <c r="EM641" s="96"/>
      <c r="EN641" s="96"/>
      <c r="EO641" s="96"/>
      <c r="EP641" s="96"/>
      <c r="EQ641" s="96"/>
      <c r="ER641" s="96"/>
      <c r="ES641" s="96"/>
      <c r="ET641" s="96"/>
      <c r="EU641" s="96"/>
      <c r="EV641" s="96"/>
      <c r="EW641" s="96"/>
      <c r="EX641" s="96"/>
      <c r="EY641" s="96"/>
      <c r="EZ641" s="96"/>
      <c r="FA641" s="96"/>
      <c r="FB641" s="96"/>
      <c r="FC641" s="96"/>
      <c r="FD641" s="96"/>
      <c r="FE641" s="96"/>
      <c r="FF641" s="96"/>
      <c r="FG641" s="96"/>
      <c r="FH641" s="96"/>
      <c r="FI641" s="96"/>
      <c r="FJ641" s="96"/>
      <c r="FK641" s="96"/>
      <c r="FL641" s="96"/>
      <c r="FM641" s="96"/>
      <c r="FN641" s="96"/>
      <c r="FO641" s="96"/>
      <c r="FP641" s="96"/>
      <c r="FQ641" s="96"/>
      <c r="FR641" s="96"/>
      <c r="FS641" s="96"/>
      <c r="FT641" s="96"/>
      <c r="FU641" s="96"/>
      <c r="FV641" s="96"/>
      <c r="FW641" s="96"/>
      <c r="FX641" s="96"/>
      <c r="FY641" s="96"/>
      <c r="FZ641" s="96"/>
      <c r="GA641" s="96"/>
      <c r="GB641" s="96"/>
      <c r="GC641" s="96"/>
      <c r="GD641" s="96"/>
      <c r="GE641" s="96"/>
      <c r="GF641" s="96"/>
      <c r="GG641" s="96"/>
      <c r="GH641" s="96"/>
      <c r="GI641" s="96"/>
      <c r="GJ641" s="96"/>
      <c r="GK641" s="96"/>
      <c r="GL641" s="96"/>
      <c r="GM641" s="96"/>
      <c r="GN641" s="96"/>
      <c r="GO641" s="96"/>
      <c r="GP641" s="96"/>
    </row>
    <row r="642" spans="1:198" ht="13.5" customHeight="1">
      <c r="A642" s="358"/>
      <c r="B642" s="418"/>
      <c r="C642" s="443"/>
      <c r="D642" s="379"/>
      <c r="E642" s="353"/>
      <c r="F642" s="423"/>
      <c r="G642" s="429"/>
      <c r="H642" s="300"/>
      <c r="I642" s="61" t="s">
        <v>137</v>
      </c>
      <c r="J642" s="62"/>
      <c r="K642" s="62"/>
      <c r="L642" s="87"/>
      <c r="M642" s="169"/>
      <c r="N642" s="169"/>
      <c r="O642" s="71"/>
      <c r="P642" s="71"/>
      <c r="Q642" s="71"/>
      <c r="R642" s="71"/>
      <c r="S642" s="71"/>
      <c r="T642" s="71"/>
      <c r="U642" s="71"/>
      <c r="V642" s="71"/>
      <c r="W642" s="71"/>
      <c r="X642" s="431"/>
      <c r="Y642" s="40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6"/>
      <c r="AV642" s="96"/>
      <c r="AW642" s="96"/>
      <c r="AX642" s="96"/>
      <c r="AY642" s="96"/>
      <c r="AZ642" s="96"/>
      <c r="BA642" s="96"/>
      <c r="BB642" s="96"/>
      <c r="BC642" s="96"/>
      <c r="BD642" s="96"/>
      <c r="BE642" s="96"/>
      <c r="BF642" s="96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6"/>
      <c r="BS642" s="96"/>
      <c r="BT642" s="96"/>
      <c r="BU642" s="96"/>
      <c r="BV642" s="96"/>
      <c r="BW642" s="96"/>
      <c r="BX642" s="96"/>
      <c r="BY642" s="96"/>
      <c r="BZ642" s="96"/>
      <c r="CA642" s="96"/>
      <c r="CB642" s="96"/>
      <c r="CC642" s="96"/>
      <c r="CD642" s="96"/>
      <c r="CE642" s="96"/>
      <c r="CF642" s="96"/>
      <c r="CG642" s="96"/>
      <c r="CH642" s="96"/>
      <c r="CI642" s="96"/>
      <c r="CJ642" s="96"/>
      <c r="CK642" s="96"/>
      <c r="CL642" s="96"/>
      <c r="CM642" s="96"/>
      <c r="CN642" s="96"/>
      <c r="CO642" s="96"/>
      <c r="CP642" s="96"/>
      <c r="CQ642" s="96"/>
      <c r="CR642" s="96"/>
      <c r="CS642" s="96"/>
      <c r="CT642" s="96"/>
      <c r="CU642" s="96"/>
      <c r="CV642" s="96"/>
      <c r="CW642" s="96"/>
      <c r="CX642" s="96"/>
      <c r="CY642" s="96"/>
      <c r="CZ642" s="96"/>
      <c r="DA642" s="96"/>
      <c r="DB642" s="96"/>
      <c r="DC642" s="96"/>
      <c r="DD642" s="96"/>
      <c r="DE642" s="96"/>
      <c r="DF642" s="96"/>
      <c r="DG642" s="96"/>
      <c r="DH642" s="96"/>
      <c r="DI642" s="96"/>
      <c r="DJ642" s="96"/>
      <c r="DK642" s="96"/>
      <c r="DL642" s="96"/>
      <c r="DM642" s="96"/>
      <c r="DN642" s="96"/>
      <c r="DO642" s="96"/>
      <c r="DP642" s="96"/>
      <c r="DQ642" s="96"/>
      <c r="DR642" s="96"/>
      <c r="DS642" s="96"/>
      <c r="DT642" s="96"/>
      <c r="DU642" s="96"/>
      <c r="DV642" s="96"/>
      <c r="DW642" s="96"/>
      <c r="DX642" s="96"/>
      <c r="DY642" s="96"/>
      <c r="DZ642" s="96"/>
      <c r="EA642" s="96"/>
      <c r="EB642" s="96"/>
      <c r="EC642" s="96"/>
      <c r="ED642" s="96"/>
      <c r="EE642" s="96"/>
      <c r="EF642" s="96"/>
      <c r="EG642" s="96"/>
      <c r="EH642" s="96"/>
      <c r="EI642" s="96"/>
      <c r="EJ642" s="96"/>
      <c r="EK642" s="96"/>
      <c r="EL642" s="96"/>
      <c r="EM642" s="96"/>
      <c r="EN642" s="96"/>
      <c r="EO642" s="96"/>
      <c r="EP642" s="96"/>
      <c r="EQ642" s="96"/>
      <c r="ER642" s="96"/>
      <c r="ES642" s="96"/>
      <c r="ET642" s="96"/>
      <c r="EU642" s="96"/>
      <c r="EV642" s="96"/>
      <c r="EW642" s="96"/>
      <c r="EX642" s="96"/>
      <c r="EY642" s="96"/>
      <c r="EZ642" s="96"/>
      <c r="FA642" s="96"/>
      <c r="FB642" s="96"/>
      <c r="FC642" s="96"/>
      <c r="FD642" s="96"/>
      <c r="FE642" s="96"/>
      <c r="FF642" s="96"/>
      <c r="FG642" s="96"/>
      <c r="FH642" s="96"/>
      <c r="FI642" s="96"/>
      <c r="FJ642" s="96"/>
      <c r="FK642" s="96"/>
      <c r="FL642" s="96"/>
      <c r="FM642" s="96"/>
      <c r="FN642" s="96"/>
      <c r="FO642" s="96"/>
      <c r="FP642" s="96"/>
      <c r="FQ642" s="96"/>
      <c r="FR642" s="96"/>
      <c r="FS642" s="96"/>
      <c r="FT642" s="96"/>
      <c r="FU642" s="96"/>
      <c r="FV642" s="96"/>
      <c r="FW642" s="96"/>
      <c r="FX642" s="96"/>
      <c r="FY642" s="96"/>
      <c r="FZ642" s="96"/>
      <c r="GA642" s="96"/>
      <c r="GB642" s="96"/>
      <c r="GC642" s="96"/>
      <c r="GD642" s="96"/>
      <c r="GE642" s="96"/>
      <c r="GF642" s="96"/>
      <c r="GG642" s="96"/>
      <c r="GH642" s="96"/>
      <c r="GI642" s="96"/>
      <c r="GJ642" s="96"/>
      <c r="GK642" s="96"/>
      <c r="GL642" s="96"/>
      <c r="GM642" s="96"/>
      <c r="GN642" s="96"/>
      <c r="GO642" s="96"/>
      <c r="GP642" s="96"/>
    </row>
    <row r="643" spans="1:198" ht="12.75" customHeight="1">
      <c r="A643" s="359"/>
      <c r="B643" s="419"/>
      <c r="C643" s="444"/>
      <c r="D643" s="379"/>
      <c r="E643" s="353"/>
      <c r="F643" s="423"/>
      <c r="G643" s="430"/>
      <c r="H643" s="301"/>
      <c r="I643" s="294" t="s">
        <v>26</v>
      </c>
      <c r="J643" s="295"/>
      <c r="K643" s="295"/>
      <c r="L643" s="295">
        <f>SUM(L639:L642)</f>
        <v>0</v>
      </c>
      <c r="M643" s="217">
        <f>SUM(M639:M642)</f>
        <v>0</v>
      </c>
      <c r="N643" s="217">
        <f t="shared" ref="N643:P643" si="192">SUM(N639:N642)</f>
        <v>2365000</v>
      </c>
      <c r="O643" s="295">
        <f t="shared" si="192"/>
        <v>0</v>
      </c>
      <c r="P643" s="295">
        <f t="shared" si="192"/>
        <v>0</v>
      </c>
      <c r="Q643" s="295"/>
      <c r="R643" s="295"/>
      <c r="S643" s="295"/>
      <c r="T643" s="295"/>
      <c r="U643" s="295"/>
      <c r="V643" s="295"/>
      <c r="W643" s="295"/>
      <c r="X643" s="431"/>
      <c r="Y643" s="40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6"/>
      <c r="AV643" s="96"/>
      <c r="AW643" s="96"/>
      <c r="AX643" s="96"/>
      <c r="AY643" s="96"/>
      <c r="AZ643" s="96"/>
      <c r="BA643" s="96"/>
      <c r="BB643" s="96"/>
      <c r="BC643" s="96"/>
      <c r="BD643" s="96"/>
      <c r="BE643" s="96"/>
      <c r="BF643" s="96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6"/>
      <c r="BS643" s="96"/>
      <c r="BT643" s="96"/>
      <c r="BU643" s="96"/>
      <c r="BV643" s="96"/>
      <c r="BW643" s="96"/>
      <c r="BX643" s="96"/>
      <c r="BY643" s="96"/>
      <c r="BZ643" s="96"/>
      <c r="CA643" s="96"/>
      <c r="CB643" s="96"/>
      <c r="CC643" s="96"/>
      <c r="CD643" s="96"/>
      <c r="CE643" s="96"/>
      <c r="CF643" s="96"/>
      <c r="CG643" s="96"/>
      <c r="CH643" s="96"/>
      <c r="CI643" s="96"/>
      <c r="CJ643" s="96"/>
      <c r="CK643" s="96"/>
      <c r="CL643" s="96"/>
      <c r="CM643" s="96"/>
      <c r="CN643" s="96"/>
      <c r="CO643" s="96"/>
      <c r="CP643" s="96"/>
      <c r="CQ643" s="96"/>
      <c r="CR643" s="96"/>
      <c r="CS643" s="96"/>
      <c r="CT643" s="96"/>
      <c r="CU643" s="96"/>
      <c r="CV643" s="96"/>
      <c r="CW643" s="96"/>
      <c r="CX643" s="96"/>
      <c r="CY643" s="96"/>
      <c r="CZ643" s="96"/>
      <c r="DA643" s="96"/>
      <c r="DB643" s="96"/>
      <c r="DC643" s="96"/>
      <c r="DD643" s="96"/>
      <c r="DE643" s="96"/>
      <c r="DF643" s="96"/>
      <c r="DG643" s="96"/>
      <c r="DH643" s="96"/>
      <c r="DI643" s="96"/>
      <c r="DJ643" s="96"/>
      <c r="DK643" s="96"/>
      <c r="DL643" s="96"/>
      <c r="DM643" s="96"/>
      <c r="DN643" s="96"/>
      <c r="DO643" s="96"/>
      <c r="DP643" s="96"/>
      <c r="DQ643" s="96"/>
      <c r="DR643" s="96"/>
      <c r="DS643" s="96"/>
      <c r="DT643" s="96"/>
      <c r="DU643" s="96"/>
      <c r="DV643" s="96"/>
      <c r="DW643" s="96"/>
      <c r="DX643" s="96"/>
      <c r="DY643" s="96"/>
      <c r="DZ643" s="96"/>
      <c r="EA643" s="96"/>
      <c r="EB643" s="96"/>
      <c r="EC643" s="96"/>
      <c r="ED643" s="96"/>
      <c r="EE643" s="96"/>
      <c r="EF643" s="96"/>
      <c r="EG643" s="96"/>
      <c r="EH643" s="96"/>
      <c r="EI643" s="96"/>
      <c r="EJ643" s="96"/>
      <c r="EK643" s="96"/>
      <c r="EL643" s="96"/>
      <c r="EM643" s="96"/>
      <c r="EN643" s="96"/>
      <c r="EO643" s="96"/>
      <c r="EP643" s="96"/>
      <c r="EQ643" s="96"/>
      <c r="ER643" s="96"/>
      <c r="ES643" s="96"/>
      <c r="ET643" s="96"/>
      <c r="EU643" s="96"/>
      <c r="EV643" s="96"/>
      <c r="EW643" s="96"/>
      <c r="EX643" s="96"/>
      <c r="EY643" s="96"/>
      <c r="EZ643" s="96"/>
      <c r="FA643" s="96"/>
      <c r="FB643" s="96"/>
      <c r="FC643" s="96"/>
      <c r="FD643" s="96"/>
      <c r="FE643" s="96"/>
      <c r="FF643" s="96"/>
      <c r="FG643" s="96"/>
      <c r="FH643" s="96"/>
      <c r="FI643" s="96"/>
      <c r="FJ643" s="96"/>
      <c r="FK643" s="96"/>
      <c r="FL643" s="96"/>
      <c r="FM643" s="96"/>
      <c r="FN643" s="96"/>
      <c r="FO643" s="96"/>
      <c r="FP643" s="96"/>
      <c r="FQ643" s="96"/>
      <c r="FR643" s="96"/>
      <c r="FS643" s="96"/>
      <c r="FT643" s="96"/>
      <c r="FU643" s="96"/>
      <c r="FV643" s="96"/>
      <c r="FW643" s="96"/>
      <c r="FX643" s="96"/>
      <c r="FY643" s="96"/>
      <c r="FZ643" s="96"/>
      <c r="GA643" s="96"/>
      <c r="GB643" s="96"/>
      <c r="GC643" s="96"/>
      <c r="GD643" s="96"/>
      <c r="GE643" s="96"/>
      <c r="GF643" s="96"/>
      <c r="GG643" s="96"/>
      <c r="GH643" s="96"/>
      <c r="GI643" s="96"/>
      <c r="GJ643" s="96"/>
      <c r="GK643" s="96"/>
      <c r="GL643" s="96"/>
      <c r="GM643" s="96"/>
      <c r="GN643" s="96"/>
      <c r="GO643" s="96"/>
      <c r="GP643" s="96"/>
    </row>
    <row r="644" spans="1:198" ht="16.5" hidden="1" customHeight="1">
      <c r="A644" s="594">
        <v>46</v>
      </c>
      <c r="B644" s="413" t="s">
        <v>119</v>
      </c>
      <c r="C644" s="442">
        <v>2021</v>
      </c>
      <c r="D644" s="379">
        <v>2023</v>
      </c>
      <c r="E644" s="396" t="s">
        <v>27</v>
      </c>
      <c r="F644" s="423">
        <f>X644</f>
        <v>0</v>
      </c>
      <c r="G644" s="428">
        <v>80195</v>
      </c>
      <c r="H644" s="428">
        <v>6050</v>
      </c>
      <c r="I644" s="61" t="s">
        <v>28</v>
      </c>
      <c r="J644" s="62"/>
      <c r="K644" s="62"/>
      <c r="L644" s="87"/>
      <c r="M644" s="87"/>
      <c r="N644" s="87"/>
      <c r="O644" s="87"/>
      <c r="P644" s="71"/>
      <c r="Q644" s="71"/>
      <c r="R644" s="71"/>
      <c r="S644" s="71"/>
      <c r="T644" s="71"/>
      <c r="U644" s="71"/>
      <c r="V644" s="71"/>
      <c r="W644" s="71"/>
      <c r="X644" s="431">
        <f>SUM(L648:P648)</f>
        <v>0</v>
      </c>
      <c r="Y644" s="40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6"/>
      <c r="AV644" s="96"/>
      <c r="AW644" s="96"/>
      <c r="AX644" s="96"/>
      <c r="AY644" s="96"/>
      <c r="AZ644" s="96"/>
      <c r="BA644" s="96"/>
      <c r="BB644" s="96"/>
      <c r="BC644" s="96"/>
      <c r="BD644" s="96"/>
      <c r="BE644" s="96"/>
      <c r="BF644" s="96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6"/>
      <c r="BS644" s="96"/>
      <c r="BT644" s="96"/>
      <c r="BU644" s="96"/>
      <c r="BV644" s="96"/>
      <c r="BW644" s="96"/>
      <c r="BX644" s="96"/>
      <c r="BY644" s="96"/>
      <c r="BZ644" s="96"/>
      <c r="CA644" s="96"/>
      <c r="CB644" s="96"/>
      <c r="CC644" s="96"/>
      <c r="CD644" s="96"/>
      <c r="CE644" s="96"/>
      <c r="CF644" s="96"/>
      <c r="CG644" s="96"/>
      <c r="CH644" s="96"/>
      <c r="CI644" s="96"/>
      <c r="CJ644" s="96"/>
      <c r="CK644" s="96"/>
      <c r="CL644" s="96"/>
      <c r="CM644" s="96"/>
      <c r="CN644" s="96"/>
      <c r="CO644" s="96"/>
      <c r="CP644" s="96"/>
      <c r="CQ644" s="96"/>
      <c r="CR644" s="96"/>
      <c r="CS644" s="96"/>
      <c r="CT644" s="96"/>
      <c r="CU644" s="96"/>
      <c r="CV644" s="96"/>
      <c r="CW644" s="96"/>
      <c r="CX644" s="96"/>
      <c r="CY644" s="96"/>
      <c r="CZ644" s="96"/>
      <c r="DA644" s="96"/>
      <c r="DB644" s="96"/>
      <c r="DC644" s="96"/>
      <c r="DD644" s="96"/>
      <c r="DE644" s="96"/>
      <c r="DF644" s="96"/>
      <c r="DG644" s="96"/>
      <c r="DH644" s="96"/>
      <c r="DI644" s="96"/>
      <c r="DJ644" s="96"/>
      <c r="DK644" s="96"/>
      <c r="DL644" s="96"/>
      <c r="DM644" s="96"/>
      <c r="DN644" s="96"/>
      <c r="DO644" s="96"/>
      <c r="DP644" s="96"/>
      <c r="DQ644" s="96"/>
      <c r="DR644" s="96"/>
      <c r="DS644" s="96"/>
      <c r="DT644" s="96"/>
      <c r="DU644" s="96"/>
      <c r="DV644" s="96"/>
      <c r="DW644" s="96"/>
      <c r="DX644" s="96"/>
      <c r="DY644" s="96"/>
      <c r="DZ644" s="96"/>
      <c r="EA644" s="96"/>
      <c r="EB644" s="96"/>
      <c r="EC644" s="96"/>
      <c r="ED644" s="96"/>
      <c r="EE644" s="96"/>
      <c r="EF644" s="96"/>
      <c r="EG644" s="96"/>
      <c r="EH644" s="96"/>
      <c r="EI644" s="96"/>
      <c r="EJ644" s="96"/>
      <c r="EK644" s="96"/>
      <c r="EL644" s="96"/>
      <c r="EM644" s="96"/>
      <c r="EN644" s="96"/>
      <c r="EO644" s="96"/>
      <c r="EP644" s="96"/>
      <c r="EQ644" s="96"/>
      <c r="ER644" s="96"/>
      <c r="ES644" s="96"/>
      <c r="ET644" s="96"/>
      <c r="EU644" s="96"/>
      <c r="EV644" s="96"/>
      <c r="EW644" s="96"/>
      <c r="EX644" s="96"/>
      <c r="EY644" s="96"/>
      <c r="EZ644" s="96"/>
      <c r="FA644" s="96"/>
      <c r="FB644" s="96"/>
      <c r="FC644" s="96"/>
      <c r="FD644" s="96"/>
      <c r="FE644" s="96"/>
      <c r="FF644" s="96"/>
      <c r="FG644" s="96"/>
      <c r="FH644" s="96"/>
      <c r="FI644" s="96"/>
      <c r="FJ644" s="96"/>
      <c r="FK644" s="96"/>
      <c r="FL644" s="96"/>
      <c r="FM644" s="96"/>
      <c r="FN644" s="96"/>
      <c r="FO644" s="96"/>
      <c r="FP644" s="96"/>
      <c r="FQ644" s="96"/>
      <c r="FR644" s="96"/>
      <c r="FS644" s="96"/>
      <c r="FT644" s="96"/>
      <c r="FU644" s="96"/>
      <c r="FV644" s="96"/>
      <c r="FW644" s="96"/>
      <c r="FX644" s="96"/>
      <c r="FY644" s="96"/>
      <c r="FZ644" s="96"/>
      <c r="GA644" s="96"/>
      <c r="GB644" s="96"/>
      <c r="GC644" s="96"/>
      <c r="GD644" s="96"/>
      <c r="GE644" s="96"/>
      <c r="GF644" s="96"/>
      <c r="GG644" s="96"/>
      <c r="GH644" s="96"/>
      <c r="GI644" s="96"/>
      <c r="GJ644" s="96"/>
      <c r="GK644" s="96"/>
      <c r="GL644" s="96"/>
      <c r="GM644" s="96"/>
      <c r="GN644" s="96"/>
      <c r="GO644" s="96"/>
      <c r="GP644" s="96"/>
    </row>
    <row r="645" spans="1:198" ht="13.5" hidden="1" customHeight="1">
      <c r="A645" s="595"/>
      <c r="B645" s="414"/>
      <c r="C645" s="443"/>
      <c r="D645" s="379"/>
      <c r="E645" s="396"/>
      <c r="F645" s="423"/>
      <c r="G645" s="429"/>
      <c r="H645" s="429"/>
      <c r="I645" s="61" t="s">
        <v>31</v>
      </c>
      <c r="J645" s="62"/>
      <c r="K645" s="62"/>
      <c r="L645" s="71"/>
      <c r="M645" s="71"/>
      <c r="N645" s="71"/>
      <c r="O645" s="71"/>
      <c r="P645" s="71"/>
      <c r="Q645" s="71"/>
      <c r="R645" s="71"/>
      <c r="S645" s="71"/>
      <c r="T645" s="71"/>
      <c r="U645" s="71"/>
      <c r="V645" s="71"/>
      <c r="W645" s="71"/>
      <c r="X645" s="431"/>
      <c r="Y645" s="40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/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96"/>
      <c r="CB645" s="96"/>
      <c r="CC645" s="96"/>
      <c r="CD645" s="96"/>
      <c r="CE645" s="96"/>
      <c r="CF645" s="96"/>
      <c r="CG645" s="96"/>
      <c r="CH645" s="96"/>
      <c r="CI645" s="96"/>
      <c r="CJ645" s="96"/>
      <c r="CK645" s="96"/>
      <c r="CL645" s="96"/>
      <c r="CM645" s="96"/>
      <c r="CN645" s="96"/>
      <c r="CO645" s="96"/>
      <c r="CP645" s="96"/>
      <c r="CQ645" s="96"/>
      <c r="CR645" s="96"/>
      <c r="CS645" s="96"/>
      <c r="CT645" s="96"/>
      <c r="CU645" s="96"/>
      <c r="CV645" s="96"/>
      <c r="CW645" s="96"/>
      <c r="CX645" s="96"/>
      <c r="CY645" s="96"/>
      <c r="CZ645" s="96"/>
      <c r="DA645" s="96"/>
      <c r="DB645" s="96"/>
      <c r="DC645" s="96"/>
      <c r="DD645" s="96"/>
      <c r="DE645" s="96"/>
      <c r="DF645" s="96"/>
      <c r="DG645" s="96"/>
      <c r="DH645" s="96"/>
      <c r="DI645" s="96"/>
      <c r="DJ645" s="96"/>
      <c r="DK645" s="96"/>
      <c r="DL645" s="96"/>
      <c r="DM645" s="96"/>
      <c r="DN645" s="96"/>
      <c r="DO645" s="96"/>
      <c r="DP645" s="96"/>
      <c r="DQ645" s="96"/>
      <c r="DR645" s="96"/>
      <c r="DS645" s="96"/>
      <c r="DT645" s="96"/>
      <c r="DU645" s="96"/>
      <c r="DV645" s="96"/>
      <c r="DW645" s="96"/>
      <c r="DX645" s="96"/>
      <c r="DY645" s="96"/>
      <c r="DZ645" s="96"/>
      <c r="EA645" s="96"/>
      <c r="EB645" s="96"/>
      <c r="EC645" s="96"/>
      <c r="ED645" s="96"/>
      <c r="EE645" s="96"/>
      <c r="EF645" s="96"/>
      <c r="EG645" s="96"/>
      <c r="EH645" s="96"/>
      <c r="EI645" s="96"/>
      <c r="EJ645" s="96"/>
      <c r="EK645" s="96"/>
      <c r="EL645" s="96"/>
      <c r="EM645" s="96"/>
      <c r="EN645" s="96"/>
      <c r="EO645" s="96"/>
      <c r="EP645" s="96"/>
      <c r="EQ645" s="96"/>
      <c r="ER645" s="96"/>
      <c r="ES645" s="96"/>
      <c r="ET645" s="96"/>
      <c r="EU645" s="96"/>
      <c r="EV645" s="96"/>
      <c r="EW645" s="96"/>
      <c r="EX645" s="96"/>
      <c r="EY645" s="96"/>
      <c r="EZ645" s="96"/>
      <c r="FA645" s="96"/>
      <c r="FB645" s="96"/>
      <c r="FC645" s="96"/>
      <c r="FD645" s="96"/>
      <c r="FE645" s="96"/>
      <c r="FF645" s="96"/>
      <c r="FG645" s="96"/>
      <c r="FH645" s="96"/>
      <c r="FI645" s="96"/>
      <c r="FJ645" s="96"/>
      <c r="FK645" s="96"/>
      <c r="FL645" s="96"/>
      <c r="FM645" s="96"/>
      <c r="FN645" s="96"/>
      <c r="FO645" s="96"/>
      <c r="FP645" s="96"/>
      <c r="FQ645" s="96"/>
      <c r="FR645" s="96"/>
      <c r="FS645" s="96"/>
      <c r="FT645" s="96"/>
      <c r="FU645" s="96"/>
      <c r="FV645" s="96"/>
      <c r="FW645" s="96"/>
      <c r="FX645" s="96"/>
      <c r="FY645" s="96"/>
      <c r="FZ645" s="96"/>
      <c r="GA645" s="96"/>
      <c r="GB645" s="96"/>
      <c r="GC645" s="96"/>
      <c r="GD645" s="96"/>
      <c r="GE645" s="96"/>
      <c r="GF645" s="96"/>
      <c r="GG645" s="96"/>
      <c r="GH645" s="96"/>
      <c r="GI645" s="96"/>
      <c r="GJ645" s="96"/>
      <c r="GK645" s="96"/>
      <c r="GL645" s="96"/>
      <c r="GM645" s="96"/>
      <c r="GN645" s="96"/>
      <c r="GO645" s="96"/>
      <c r="GP645" s="96"/>
    </row>
    <row r="646" spans="1:198" ht="13.5" hidden="1" customHeight="1">
      <c r="A646" s="595"/>
      <c r="B646" s="414"/>
      <c r="C646" s="443"/>
      <c r="D646" s="379"/>
      <c r="E646" s="396"/>
      <c r="F646" s="423"/>
      <c r="G646" s="429"/>
      <c r="H646" s="429"/>
      <c r="I646" s="61" t="s">
        <v>30</v>
      </c>
      <c r="J646" s="62"/>
      <c r="K646" s="62"/>
      <c r="L646" s="71"/>
      <c r="M646" s="71"/>
      <c r="N646" s="71"/>
      <c r="O646" s="71"/>
      <c r="P646" s="71"/>
      <c r="Q646" s="71"/>
      <c r="R646" s="71"/>
      <c r="S646" s="71"/>
      <c r="T646" s="71"/>
      <c r="U646" s="71"/>
      <c r="V646" s="71"/>
      <c r="W646" s="71"/>
      <c r="X646" s="431"/>
      <c r="Y646" s="40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96"/>
      <c r="CB646" s="96"/>
      <c r="CC646" s="96"/>
      <c r="CD646" s="96"/>
      <c r="CE646" s="96"/>
      <c r="CF646" s="96"/>
      <c r="CG646" s="96"/>
      <c r="CH646" s="96"/>
      <c r="CI646" s="96"/>
      <c r="CJ646" s="96"/>
      <c r="CK646" s="96"/>
      <c r="CL646" s="96"/>
      <c r="CM646" s="96"/>
      <c r="CN646" s="96"/>
      <c r="CO646" s="96"/>
      <c r="CP646" s="96"/>
      <c r="CQ646" s="96"/>
      <c r="CR646" s="96"/>
      <c r="CS646" s="96"/>
      <c r="CT646" s="96"/>
      <c r="CU646" s="96"/>
      <c r="CV646" s="96"/>
      <c r="CW646" s="96"/>
      <c r="CX646" s="96"/>
      <c r="CY646" s="96"/>
      <c r="CZ646" s="96"/>
      <c r="DA646" s="96"/>
      <c r="DB646" s="96"/>
      <c r="DC646" s="96"/>
      <c r="DD646" s="96"/>
      <c r="DE646" s="96"/>
      <c r="DF646" s="96"/>
      <c r="DG646" s="96"/>
      <c r="DH646" s="96"/>
      <c r="DI646" s="96"/>
      <c r="DJ646" s="96"/>
      <c r="DK646" s="96"/>
      <c r="DL646" s="96"/>
      <c r="DM646" s="96"/>
      <c r="DN646" s="96"/>
      <c r="DO646" s="96"/>
      <c r="DP646" s="96"/>
      <c r="DQ646" s="96"/>
      <c r="DR646" s="96"/>
      <c r="DS646" s="96"/>
      <c r="DT646" s="96"/>
      <c r="DU646" s="96"/>
      <c r="DV646" s="96"/>
      <c r="DW646" s="96"/>
      <c r="DX646" s="96"/>
      <c r="DY646" s="96"/>
      <c r="DZ646" s="96"/>
      <c r="EA646" s="96"/>
      <c r="EB646" s="96"/>
      <c r="EC646" s="96"/>
      <c r="ED646" s="96"/>
      <c r="EE646" s="96"/>
      <c r="EF646" s="96"/>
      <c r="EG646" s="96"/>
      <c r="EH646" s="96"/>
      <c r="EI646" s="96"/>
      <c r="EJ646" s="96"/>
      <c r="EK646" s="96"/>
      <c r="EL646" s="96"/>
      <c r="EM646" s="96"/>
      <c r="EN646" s="96"/>
      <c r="EO646" s="96"/>
      <c r="EP646" s="96"/>
      <c r="EQ646" s="96"/>
      <c r="ER646" s="96"/>
      <c r="ES646" s="96"/>
      <c r="ET646" s="96"/>
      <c r="EU646" s="96"/>
      <c r="EV646" s="96"/>
      <c r="EW646" s="96"/>
      <c r="EX646" s="96"/>
      <c r="EY646" s="96"/>
      <c r="EZ646" s="96"/>
      <c r="FA646" s="96"/>
      <c r="FB646" s="96"/>
      <c r="FC646" s="96"/>
      <c r="FD646" s="96"/>
      <c r="FE646" s="96"/>
      <c r="FF646" s="96"/>
      <c r="FG646" s="96"/>
      <c r="FH646" s="96"/>
      <c r="FI646" s="96"/>
      <c r="FJ646" s="96"/>
      <c r="FK646" s="96"/>
      <c r="FL646" s="96"/>
      <c r="FM646" s="96"/>
      <c r="FN646" s="96"/>
      <c r="FO646" s="96"/>
      <c r="FP646" s="96"/>
      <c r="FQ646" s="96"/>
      <c r="FR646" s="96"/>
      <c r="FS646" s="96"/>
      <c r="FT646" s="96"/>
      <c r="FU646" s="96"/>
      <c r="FV646" s="96"/>
      <c r="FW646" s="96"/>
      <c r="FX646" s="96"/>
      <c r="FY646" s="96"/>
      <c r="FZ646" s="96"/>
      <c r="GA646" s="96"/>
      <c r="GB646" s="96"/>
      <c r="GC646" s="96"/>
      <c r="GD646" s="96"/>
      <c r="GE646" s="96"/>
      <c r="GF646" s="96"/>
      <c r="GG646" s="96"/>
      <c r="GH646" s="96"/>
      <c r="GI646" s="96"/>
      <c r="GJ646" s="96"/>
      <c r="GK646" s="96"/>
      <c r="GL646" s="96"/>
      <c r="GM646" s="96"/>
      <c r="GN646" s="96"/>
      <c r="GO646" s="96"/>
      <c r="GP646" s="96"/>
    </row>
    <row r="647" spans="1:198" ht="13.5" hidden="1" customHeight="1">
      <c r="A647" s="595"/>
      <c r="B647" s="414"/>
      <c r="C647" s="443"/>
      <c r="D647" s="379"/>
      <c r="E647" s="396"/>
      <c r="F647" s="423"/>
      <c r="G647" s="429"/>
      <c r="H647" s="429"/>
      <c r="I647" s="61" t="s">
        <v>137</v>
      </c>
      <c r="J647" s="62"/>
      <c r="K647" s="62"/>
      <c r="L647" s="87"/>
      <c r="M647" s="71"/>
      <c r="N647" s="71"/>
      <c r="O647" s="71"/>
      <c r="P647" s="71"/>
      <c r="Q647" s="71"/>
      <c r="R647" s="71"/>
      <c r="S647" s="71"/>
      <c r="T647" s="71"/>
      <c r="U647" s="71"/>
      <c r="V647" s="71"/>
      <c r="W647" s="71"/>
      <c r="X647" s="431"/>
      <c r="Y647" s="40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6"/>
      <c r="BS647" s="96"/>
      <c r="BT647" s="96"/>
      <c r="BU647" s="96"/>
      <c r="BV647" s="96"/>
      <c r="BW647" s="96"/>
      <c r="BX647" s="96"/>
      <c r="BY647" s="96"/>
      <c r="BZ647" s="96"/>
      <c r="CA647" s="96"/>
      <c r="CB647" s="96"/>
      <c r="CC647" s="96"/>
      <c r="CD647" s="96"/>
      <c r="CE647" s="96"/>
      <c r="CF647" s="96"/>
      <c r="CG647" s="96"/>
      <c r="CH647" s="96"/>
      <c r="CI647" s="96"/>
      <c r="CJ647" s="96"/>
      <c r="CK647" s="96"/>
      <c r="CL647" s="96"/>
      <c r="CM647" s="96"/>
      <c r="CN647" s="96"/>
      <c r="CO647" s="96"/>
      <c r="CP647" s="96"/>
      <c r="CQ647" s="96"/>
      <c r="CR647" s="96"/>
      <c r="CS647" s="96"/>
      <c r="CT647" s="96"/>
      <c r="CU647" s="96"/>
      <c r="CV647" s="96"/>
      <c r="CW647" s="96"/>
      <c r="CX647" s="96"/>
      <c r="CY647" s="96"/>
      <c r="CZ647" s="96"/>
      <c r="DA647" s="96"/>
      <c r="DB647" s="96"/>
      <c r="DC647" s="96"/>
      <c r="DD647" s="96"/>
      <c r="DE647" s="96"/>
      <c r="DF647" s="96"/>
      <c r="DG647" s="96"/>
      <c r="DH647" s="96"/>
      <c r="DI647" s="96"/>
      <c r="DJ647" s="96"/>
      <c r="DK647" s="96"/>
      <c r="DL647" s="96"/>
      <c r="DM647" s="96"/>
      <c r="DN647" s="96"/>
      <c r="DO647" s="96"/>
      <c r="DP647" s="96"/>
      <c r="DQ647" s="96"/>
      <c r="DR647" s="96"/>
      <c r="DS647" s="96"/>
      <c r="DT647" s="96"/>
      <c r="DU647" s="96"/>
      <c r="DV647" s="96"/>
      <c r="DW647" s="96"/>
      <c r="DX647" s="96"/>
      <c r="DY647" s="96"/>
      <c r="DZ647" s="96"/>
      <c r="EA647" s="96"/>
      <c r="EB647" s="96"/>
      <c r="EC647" s="96"/>
      <c r="ED647" s="96"/>
      <c r="EE647" s="96"/>
      <c r="EF647" s="96"/>
      <c r="EG647" s="96"/>
      <c r="EH647" s="96"/>
      <c r="EI647" s="96"/>
      <c r="EJ647" s="96"/>
      <c r="EK647" s="96"/>
      <c r="EL647" s="96"/>
      <c r="EM647" s="96"/>
      <c r="EN647" s="96"/>
      <c r="EO647" s="96"/>
      <c r="EP647" s="96"/>
      <c r="EQ647" s="96"/>
      <c r="ER647" s="96"/>
      <c r="ES647" s="96"/>
      <c r="ET647" s="96"/>
      <c r="EU647" s="96"/>
      <c r="EV647" s="96"/>
      <c r="EW647" s="96"/>
      <c r="EX647" s="96"/>
      <c r="EY647" s="96"/>
      <c r="EZ647" s="96"/>
      <c r="FA647" s="96"/>
      <c r="FB647" s="96"/>
      <c r="FC647" s="96"/>
      <c r="FD647" s="96"/>
      <c r="FE647" s="96"/>
      <c r="FF647" s="96"/>
      <c r="FG647" s="96"/>
      <c r="FH647" s="96"/>
      <c r="FI647" s="96"/>
      <c r="FJ647" s="96"/>
      <c r="FK647" s="96"/>
      <c r="FL647" s="96"/>
      <c r="FM647" s="96"/>
      <c r="FN647" s="96"/>
      <c r="FO647" s="96"/>
      <c r="FP647" s="96"/>
      <c r="FQ647" s="96"/>
      <c r="FR647" s="96"/>
      <c r="FS647" s="96"/>
      <c r="FT647" s="96"/>
      <c r="FU647" s="96"/>
      <c r="FV647" s="96"/>
      <c r="FW647" s="96"/>
      <c r="FX647" s="96"/>
      <c r="FY647" s="96"/>
      <c r="FZ647" s="96"/>
      <c r="GA647" s="96"/>
      <c r="GB647" s="96"/>
      <c r="GC647" s="96"/>
      <c r="GD647" s="96"/>
      <c r="GE647" s="96"/>
      <c r="GF647" s="96"/>
      <c r="GG647" s="96"/>
      <c r="GH647" s="96"/>
      <c r="GI647" s="96"/>
      <c r="GJ647" s="96"/>
      <c r="GK647" s="96"/>
      <c r="GL647" s="96"/>
      <c r="GM647" s="96"/>
      <c r="GN647" s="96"/>
      <c r="GO647" s="96"/>
      <c r="GP647" s="96"/>
    </row>
    <row r="648" spans="1:198" ht="2.25" hidden="1" customHeight="1">
      <c r="A648" s="596"/>
      <c r="B648" s="415"/>
      <c r="C648" s="444"/>
      <c r="D648" s="379"/>
      <c r="E648" s="396"/>
      <c r="F648" s="423"/>
      <c r="G648" s="430"/>
      <c r="H648" s="430"/>
      <c r="I648" s="64" t="s">
        <v>26</v>
      </c>
      <c r="J648" s="65"/>
      <c r="K648" s="65"/>
      <c r="L648" s="65">
        <f>SUM(L644:L647)</f>
        <v>0</v>
      </c>
      <c r="M648" s="65">
        <f>SUM(M644:M647)</f>
        <v>0</v>
      </c>
      <c r="N648" s="65">
        <f t="shared" ref="N648:P648" si="193">SUM(N644:N647)</f>
        <v>0</v>
      </c>
      <c r="O648" s="65">
        <f t="shared" si="193"/>
        <v>0</v>
      </c>
      <c r="P648" s="65">
        <f t="shared" si="193"/>
        <v>0</v>
      </c>
      <c r="Q648" s="65"/>
      <c r="R648" s="65"/>
      <c r="S648" s="65"/>
      <c r="T648" s="65"/>
      <c r="U648" s="65"/>
      <c r="V648" s="65"/>
      <c r="W648" s="65"/>
      <c r="X648" s="431"/>
      <c r="Y648" s="40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6"/>
      <c r="AV648" s="96"/>
      <c r="AW648" s="96"/>
      <c r="AX648" s="96"/>
      <c r="AY648" s="96"/>
      <c r="AZ648" s="96"/>
      <c r="BA648" s="96"/>
      <c r="BB648" s="96"/>
      <c r="BC648" s="96"/>
      <c r="BD648" s="96"/>
      <c r="BE648" s="96"/>
      <c r="BF648" s="96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6"/>
      <c r="BS648" s="96"/>
      <c r="BT648" s="96"/>
      <c r="BU648" s="96"/>
      <c r="BV648" s="96"/>
      <c r="BW648" s="96"/>
      <c r="BX648" s="96"/>
      <c r="BY648" s="96"/>
      <c r="BZ648" s="96"/>
      <c r="CA648" s="96"/>
      <c r="CB648" s="96"/>
      <c r="CC648" s="96"/>
      <c r="CD648" s="96"/>
      <c r="CE648" s="96"/>
      <c r="CF648" s="96"/>
      <c r="CG648" s="96"/>
      <c r="CH648" s="96"/>
      <c r="CI648" s="96"/>
      <c r="CJ648" s="96"/>
      <c r="CK648" s="96"/>
      <c r="CL648" s="96"/>
      <c r="CM648" s="96"/>
      <c r="CN648" s="96"/>
      <c r="CO648" s="96"/>
      <c r="CP648" s="96"/>
      <c r="CQ648" s="96"/>
      <c r="CR648" s="96"/>
      <c r="CS648" s="96"/>
      <c r="CT648" s="96"/>
      <c r="CU648" s="96"/>
      <c r="CV648" s="96"/>
      <c r="CW648" s="96"/>
      <c r="CX648" s="96"/>
      <c r="CY648" s="96"/>
      <c r="CZ648" s="96"/>
      <c r="DA648" s="96"/>
      <c r="DB648" s="96"/>
      <c r="DC648" s="96"/>
      <c r="DD648" s="96"/>
      <c r="DE648" s="96"/>
      <c r="DF648" s="96"/>
      <c r="DG648" s="96"/>
      <c r="DH648" s="96"/>
      <c r="DI648" s="96"/>
      <c r="DJ648" s="96"/>
      <c r="DK648" s="96"/>
      <c r="DL648" s="96"/>
      <c r="DM648" s="96"/>
      <c r="DN648" s="96"/>
      <c r="DO648" s="96"/>
      <c r="DP648" s="96"/>
      <c r="DQ648" s="96"/>
      <c r="DR648" s="96"/>
      <c r="DS648" s="96"/>
      <c r="DT648" s="96"/>
      <c r="DU648" s="96"/>
      <c r="DV648" s="96"/>
      <c r="DW648" s="96"/>
      <c r="DX648" s="96"/>
      <c r="DY648" s="96"/>
      <c r="DZ648" s="96"/>
      <c r="EA648" s="96"/>
      <c r="EB648" s="96"/>
      <c r="EC648" s="96"/>
      <c r="ED648" s="96"/>
      <c r="EE648" s="96"/>
      <c r="EF648" s="96"/>
      <c r="EG648" s="96"/>
      <c r="EH648" s="96"/>
      <c r="EI648" s="96"/>
      <c r="EJ648" s="96"/>
      <c r="EK648" s="96"/>
      <c r="EL648" s="96"/>
      <c r="EM648" s="96"/>
      <c r="EN648" s="96"/>
      <c r="EO648" s="96"/>
      <c r="EP648" s="96"/>
      <c r="EQ648" s="96"/>
      <c r="ER648" s="96"/>
      <c r="ES648" s="96"/>
      <c r="ET648" s="96"/>
      <c r="EU648" s="96"/>
      <c r="EV648" s="96"/>
      <c r="EW648" s="96"/>
      <c r="EX648" s="96"/>
      <c r="EY648" s="96"/>
      <c r="EZ648" s="96"/>
      <c r="FA648" s="96"/>
      <c r="FB648" s="96"/>
      <c r="FC648" s="96"/>
      <c r="FD648" s="96"/>
      <c r="FE648" s="96"/>
      <c r="FF648" s="96"/>
      <c r="FG648" s="96"/>
      <c r="FH648" s="96"/>
      <c r="FI648" s="96"/>
      <c r="FJ648" s="96"/>
      <c r="FK648" s="96"/>
      <c r="FL648" s="96"/>
      <c r="FM648" s="96"/>
      <c r="FN648" s="96"/>
      <c r="FO648" s="96"/>
      <c r="FP648" s="96"/>
      <c r="FQ648" s="96"/>
      <c r="FR648" s="96"/>
      <c r="FS648" s="96"/>
      <c r="FT648" s="96"/>
      <c r="FU648" s="96"/>
      <c r="FV648" s="96"/>
      <c r="FW648" s="96"/>
      <c r="FX648" s="96"/>
      <c r="FY648" s="96"/>
      <c r="FZ648" s="96"/>
      <c r="GA648" s="96"/>
      <c r="GB648" s="96"/>
      <c r="GC648" s="96"/>
      <c r="GD648" s="96"/>
      <c r="GE648" s="96"/>
      <c r="GF648" s="96"/>
      <c r="GG648" s="96"/>
      <c r="GH648" s="96"/>
      <c r="GI648" s="96"/>
      <c r="GJ648" s="96"/>
      <c r="GK648" s="96"/>
      <c r="GL648" s="96"/>
      <c r="GM648" s="96"/>
      <c r="GN648" s="96"/>
      <c r="GO648" s="96"/>
      <c r="GP648" s="96"/>
    </row>
    <row r="649" spans="1:198" ht="12" customHeight="1">
      <c r="A649" s="349">
        <v>50</v>
      </c>
      <c r="B649" s="350" t="s">
        <v>63</v>
      </c>
      <c r="C649" s="463">
        <v>2017</v>
      </c>
      <c r="D649" s="351">
        <v>2034</v>
      </c>
      <c r="E649" s="353" t="s">
        <v>265</v>
      </c>
      <c r="F649" s="571">
        <f>X649+1243191+79574</f>
        <v>3072765</v>
      </c>
      <c r="G649" s="471">
        <v>90015</v>
      </c>
      <c r="H649" s="154">
        <v>6050</v>
      </c>
      <c r="I649" s="163" t="s">
        <v>28</v>
      </c>
      <c r="J649" s="164">
        <v>227100</v>
      </c>
      <c r="K649" s="164">
        <v>100518</v>
      </c>
      <c r="L649" s="164"/>
      <c r="M649" s="164"/>
      <c r="N649" s="164">
        <v>200000</v>
      </c>
      <c r="O649" s="164">
        <v>170000</v>
      </c>
      <c r="P649" s="164">
        <v>170000</v>
      </c>
      <c r="Q649" s="164">
        <v>170000</v>
      </c>
      <c r="R649" s="164">
        <v>120000</v>
      </c>
      <c r="S649" s="164">
        <v>220000</v>
      </c>
      <c r="T649" s="164">
        <v>0</v>
      </c>
      <c r="U649" s="164">
        <v>360000</v>
      </c>
      <c r="V649" s="164">
        <v>170000</v>
      </c>
      <c r="W649" s="164">
        <v>170000</v>
      </c>
      <c r="X649" s="532">
        <f>SUM(L653:W653)</f>
        <v>1750000</v>
      </c>
      <c r="Y649" s="141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6"/>
      <c r="AV649" s="96"/>
      <c r="AW649" s="96"/>
      <c r="AX649" s="96"/>
      <c r="AY649" s="96"/>
      <c r="AZ649" s="96"/>
      <c r="BA649" s="96"/>
      <c r="BB649" s="96"/>
      <c r="BC649" s="96"/>
      <c r="BD649" s="96"/>
      <c r="BE649" s="96"/>
      <c r="BF649" s="96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6"/>
      <c r="BS649" s="96"/>
      <c r="BT649" s="96"/>
      <c r="BU649" s="96"/>
      <c r="BV649" s="96"/>
      <c r="BW649" s="96"/>
      <c r="BX649" s="96"/>
      <c r="BY649" s="96"/>
      <c r="BZ649" s="96"/>
      <c r="CA649" s="96"/>
      <c r="CB649" s="96"/>
      <c r="CC649" s="96"/>
      <c r="CD649" s="96"/>
      <c r="CE649" s="96"/>
      <c r="CF649" s="96"/>
      <c r="CG649" s="96"/>
      <c r="CH649" s="96"/>
      <c r="CI649" s="96"/>
      <c r="CJ649" s="96"/>
      <c r="CK649" s="96"/>
      <c r="CL649" s="96"/>
      <c r="CM649" s="96"/>
      <c r="CN649" s="96"/>
      <c r="CO649" s="96"/>
      <c r="CP649" s="96"/>
      <c r="CQ649" s="96"/>
      <c r="CR649" s="96"/>
      <c r="CS649" s="96"/>
      <c r="CT649" s="96"/>
      <c r="CU649" s="96"/>
      <c r="CV649" s="96"/>
      <c r="CW649" s="96"/>
      <c r="CX649" s="96"/>
      <c r="CY649" s="96"/>
      <c r="CZ649" s="96"/>
      <c r="DA649" s="96"/>
      <c r="DB649" s="96"/>
      <c r="DC649" s="96"/>
      <c r="DD649" s="96"/>
      <c r="DE649" s="96"/>
      <c r="DF649" s="96"/>
      <c r="DG649" s="96"/>
      <c r="DH649" s="96"/>
      <c r="DI649" s="96"/>
      <c r="DJ649" s="96"/>
      <c r="DK649" s="96"/>
      <c r="DL649" s="96"/>
      <c r="DM649" s="96"/>
      <c r="DN649" s="96"/>
      <c r="DO649" s="96"/>
      <c r="DP649" s="96"/>
      <c r="DQ649" s="96"/>
      <c r="DR649" s="96"/>
      <c r="DS649" s="96"/>
      <c r="DT649" s="96"/>
      <c r="DU649" s="96"/>
      <c r="DV649" s="96"/>
      <c r="DW649" s="96"/>
      <c r="DX649" s="96"/>
      <c r="DY649" s="96"/>
      <c r="DZ649" s="96"/>
      <c r="EA649" s="96"/>
      <c r="EB649" s="96"/>
      <c r="EC649" s="96"/>
      <c r="ED649" s="96"/>
      <c r="EE649" s="96"/>
      <c r="EF649" s="96"/>
      <c r="EG649" s="96"/>
      <c r="EH649" s="96"/>
      <c r="EI649" s="96"/>
      <c r="EJ649" s="96"/>
      <c r="EK649" s="96"/>
      <c r="EL649" s="96"/>
      <c r="EM649" s="96"/>
      <c r="EN649" s="96"/>
      <c r="EO649" s="96"/>
      <c r="EP649" s="96"/>
      <c r="EQ649" s="96"/>
      <c r="ER649" s="96"/>
      <c r="ES649" s="96"/>
      <c r="ET649" s="96"/>
      <c r="EU649" s="96"/>
      <c r="EV649" s="96"/>
      <c r="EW649" s="96"/>
      <c r="EX649" s="96"/>
      <c r="EY649" s="96"/>
      <c r="EZ649" s="96"/>
      <c r="FA649" s="96"/>
      <c r="FB649" s="96"/>
      <c r="FC649" s="96"/>
      <c r="FD649" s="96"/>
      <c r="FE649" s="96"/>
      <c r="FF649" s="96"/>
      <c r="FG649" s="96"/>
      <c r="FH649" s="96"/>
      <c r="FI649" s="96"/>
      <c r="FJ649" s="96"/>
      <c r="FK649" s="96"/>
      <c r="FL649" s="96"/>
      <c r="FM649" s="96"/>
      <c r="FN649" s="96"/>
      <c r="FO649" s="96"/>
      <c r="FP649" s="96"/>
      <c r="FQ649" s="96"/>
      <c r="FR649" s="96"/>
      <c r="FS649" s="96"/>
      <c r="FT649" s="96"/>
      <c r="FU649" s="96"/>
      <c r="FV649" s="96"/>
      <c r="FW649" s="96"/>
      <c r="FX649" s="96"/>
      <c r="FY649" s="96"/>
      <c r="FZ649" s="96"/>
      <c r="GA649" s="96"/>
      <c r="GB649" s="96"/>
      <c r="GC649" s="96"/>
      <c r="GD649" s="96"/>
      <c r="GE649" s="96"/>
      <c r="GF649" s="96"/>
      <c r="GG649" s="96"/>
      <c r="GH649" s="96"/>
      <c r="GI649" s="96"/>
      <c r="GJ649" s="96"/>
      <c r="GK649" s="96"/>
      <c r="GL649" s="96"/>
      <c r="GM649" s="96"/>
      <c r="GN649" s="96"/>
      <c r="GO649" s="96"/>
      <c r="GP649" s="96"/>
    </row>
    <row r="650" spans="1:198" ht="12" customHeight="1">
      <c r="A650" s="349"/>
      <c r="B650" s="350"/>
      <c r="C650" s="463"/>
      <c r="D650" s="351"/>
      <c r="E650" s="353"/>
      <c r="F650" s="571"/>
      <c r="G650" s="471"/>
      <c r="H650" s="154"/>
      <c r="I650" s="163" t="s">
        <v>31</v>
      </c>
      <c r="J650" s="156"/>
      <c r="K650" s="156"/>
      <c r="L650" s="158"/>
      <c r="M650" s="158"/>
      <c r="N650" s="158"/>
      <c r="O650" s="186"/>
      <c r="P650" s="186"/>
      <c r="Q650" s="186"/>
      <c r="R650" s="186"/>
      <c r="S650" s="186"/>
      <c r="T650" s="186"/>
      <c r="U650" s="186"/>
      <c r="V650" s="186"/>
      <c r="W650" s="186"/>
      <c r="X650" s="532"/>
      <c r="Y650" s="40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6"/>
      <c r="AV650" s="96"/>
      <c r="AW650" s="96"/>
      <c r="AX650" s="96"/>
      <c r="AY650" s="96"/>
      <c r="AZ650" s="96"/>
      <c r="BA650" s="96"/>
      <c r="BB650" s="96"/>
      <c r="BC650" s="96"/>
      <c r="BD650" s="96"/>
      <c r="BE650" s="96"/>
      <c r="BF650" s="96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6"/>
      <c r="BS650" s="96"/>
      <c r="BT650" s="96"/>
      <c r="BU650" s="96"/>
      <c r="BV650" s="96"/>
      <c r="BW650" s="96"/>
      <c r="BX650" s="96"/>
      <c r="BY650" s="96"/>
      <c r="BZ650" s="96"/>
      <c r="CA650" s="96"/>
      <c r="CB650" s="96"/>
      <c r="CC650" s="96"/>
      <c r="CD650" s="96"/>
      <c r="CE650" s="96"/>
      <c r="CF650" s="96"/>
      <c r="CG650" s="96"/>
      <c r="CH650" s="96"/>
      <c r="CI650" s="96"/>
      <c r="CJ650" s="96"/>
      <c r="CK650" s="96"/>
      <c r="CL650" s="96"/>
      <c r="CM650" s="96"/>
      <c r="CN650" s="96"/>
      <c r="CO650" s="96"/>
      <c r="CP650" s="96"/>
      <c r="CQ650" s="96"/>
      <c r="CR650" s="96"/>
      <c r="CS650" s="96"/>
      <c r="CT650" s="96"/>
      <c r="CU650" s="96"/>
      <c r="CV650" s="96"/>
      <c r="CW650" s="96"/>
      <c r="CX650" s="96"/>
      <c r="CY650" s="96"/>
      <c r="CZ650" s="96"/>
      <c r="DA650" s="96"/>
      <c r="DB650" s="96"/>
      <c r="DC650" s="96"/>
      <c r="DD650" s="96"/>
      <c r="DE650" s="96"/>
      <c r="DF650" s="96"/>
      <c r="DG650" s="96"/>
      <c r="DH650" s="96"/>
      <c r="DI650" s="96"/>
      <c r="DJ650" s="96"/>
      <c r="DK650" s="96"/>
      <c r="DL650" s="96"/>
      <c r="DM650" s="96"/>
      <c r="DN650" s="96"/>
      <c r="DO650" s="96"/>
      <c r="DP650" s="96"/>
      <c r="DQ650" s="96"/>
      <c r="DR650" s="96"/>
      <c r="DS650" s="96"/>
      <c r="DT650" s="96"/>
      <c r="DU650" s="96"/>
      <c r="DV650" s="96"/>
      <c r="DW650" s="96"/>
      <c r="DX650" s="96"/>
      <c r="DY650" s="96"/>
      <c r="DZ650" s="96"/>
      <c r="EA650" s="96"/>
      <c r="EB650" s="96"/>
      <c r="EC650" s="96"/>
      <c r="ED650" s="96"/>
      <c r="EE650" s="96"/>
      <c r="EF650" s="96"/>
      <c r="EG650" s="96"/>
      <c r="EH650" s="96"/>
      <c r="EI650" s="96"/>
      <c r="EJ650" s="96"/>
      <c r="EK650" s="96"/>
      <c r="EL650" s="96"/>
      <c r="EM650" s="96"/>
      <c r="EN650" s="96"/>
      <c r="EO650" s="96"/>
      <c r="EP650" s="96"/>
      <c r="EQ650" s="96"/>
      <c r="ER650" s="96"/>
      <c r="ES650" s="96"/>
      <c r="ET650" s="96"/>
      <c r="EU650" s="96"/>
      <c r="EV650" s="96"/>
      <c r="EW650" s="96"/>
      <c r="EX650" s="96"/>
      <c r="EY650" s="96"/>
      <c r="EZ650" s="96"/>
      <c r="FA650" s="96"/>
      <c r="FB650" s="96"/>
      <c r="FC650" s="96"/>
      <c r="FD650" s="96"/>
      <c r="FE650" s="96"/>
      <c r="FF650" s="96"/>
      <c r="FG650" s="96"/>
      <c r="FH650" s="96"/>
      <c r="FI650" s="96"/>
      <c r="FJ650" s="96"/>
      <c r="FK650" s="96"/>
      <c r="FL650" s="96"/>
      <c r="FM650" s="96"/>
      <c r="FN650" s="96"/>
      <c r="FO650" s="96"/>
      <c r="FP650" s="96"/>
      <c r="FQ650" s="96"/>
      <c r="FR650" s="96"/>
      <c r="FS650" s="96"/>
      <c r="FT650" s="96"/>
      <c r="FU650" s="96"/>
      <c r="FV650" s="96"/>
      <c r="FW650" s="96"/>
      <c r="FX650" s="96"/>
      <c r="FY650" s="96"/>
      <c r="FZ650" s="96"/>
      <c r="GA650" s="96"/>
      <c r="GB650" s="96"/>
      <c r="GC650" s="96"/>
      <c r="GD650" s="96"/>
      <c r="GE650" s="96"/>
      <c r="GF650" s="96"/>
      <c r="GG650" s="96"/>
      <c r="GH650" s="96"/>
      <c r="GI650" s="96"/>
      <c r="GJ650" s="96"/>
      <c r="GK650" s="96"/>
      <c r="GL650" s="96"/>
      <c r="GM650" s="96"/>
      <c r="GN650" s="96"/>
      <c r="GO650" s="96"/>
      <c r="GP650" s="96"/>
    </row>
    <row r="651" spans="1:198" ht="12" customHeight="1">
      <c r="A651" s="349"/>
      <c r="B651" s="350"/>
      <c r="C651" s="463"/>
      <c r="D651" s="351"/>
      <c r="E651" s="353"/>
      <c r="F651" s="571"/>
      <c r="G651" s="471"/>
      <c r="H651" s="154"/>
      <c r="I651" s="163" t="s">
        <v>30</v>
      </c>
      <c r="J651" s="156"/>
      <c r="K651" s="156"/>
      <c r="L651" s="158"/>
      <c r="M651" s="158"/>
      <c r="N651" s="158"/>
      <c r="O651" s="186"/>
      <c r="P651" s="186"/>
      <c r="Q651" s="186"/>
      <c r="R651" s="186"/>
      <c r="S651" s="186"/>
      <c r="T651" s="186"/>
      <c r="U651" s="186"/>
      <c r="V651" s="186"/>
      <c r="W651" s="186"/>
      <c r="X651" s="532"/>
      <c r="Y651" s="40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6"/>
      <c r="AV651" s="96"/>
      <c r="AW651" s="96"/>
      <c r="AX651" s="96"/>
      <c r="AY651" s="96"/>
      <c r="AZ651" s="96"/>
      <c r="BA651" s="96"/>
      <c r="BB651" s="96"/>
      <c r="BC651" s="96"/>
      <c r="BD651" s="96"/>
      <c r="BE651" s="96"/>
      <c r="BF651" s="96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6"/>
      <c r="BS651" s="96"/>
      <c r="BT651" s="96"/>
      <c r="BU651" s="96"/>
      <c r="BV651" s="96"/>
      <c r="BW651" s="96"/>
      <c r="BX651" s="96"/>
      <c r="BY651" s="96"/>
      <c r="BZ651" s="96"/>
      <c r="CA651" s="96"/>
      <c r="CB651" s="96"/>
      <c r="CC651" s="96"/>
      <c r="CD651" s="96"/>
      <c r="CE651" s="96"/>
      <c r="CF651" s="96"/>
      <c r="CG651" s="96"/>
      <c r="CH651" s="96"/>
      <c r="CI651" s="96"/>
      <c r="CJ651" s="96"/>
      <c r="CK651" s="96"/>
      <c r="CL651" s="96"/>
      <c r="CM651" s="96"/>
      <c r="CN651" s="96"/>
      <c r="CO651" s="96"/>
      <c r="CP651" s="96"/>
      <c r="CQ651" s="96"/>
      <c r="CR651" s="96"/>
      <c r="CS651" s="96"/>
      <c r="CT651" s="96"/>
      <c r="CU651" s="96"/>
      <c r="CV651" s="96"/>
      <c r="CW651" s="96"/>
      <c r="CX651" s="96"/>
      <c r="CY651" s="96"/>
      <c r="CZ651" s="96"/>
      <c r="DA651" s="96"/>
      <c r="DB651" s="96"/>
      <c r="DC651" s="96"/>
      <c r="DD651" s="96"/>
      <c r="DE651" s="96"/>
      <c r="DF651" s="96"/>
      <c r="DG651" s="96"/>
      <c r="DH651" s="96"/>
      <c r="DI651" s="96"/>
      <c r="DJ651" s="96"/>
      <c r="DK651" s="96"/>
      <c r="DL651" s="96"/>
      <c r="DM651" s="96"/>
      <c r="DN651" s="96"/>
      <c r="DO651" s="96"/>
      <c r="DP651" s="96"/>
      <c r="DQ651" s="96"/>
      <c r="DR651" s="96"/>
      <c r="DS651" s="96"/>
      <c r="DT651" s="96"/>
      <c r="DU651" s="96"/>
      <c r="DV651" s="96"/>
      <c r="DW651" s="96"/>
      <c r="DX651" s="96"/>
      <c r="DY651" s="96"/>
      <c r="DZ651" s="96"/>
      <c r="EA651" s="96"/>
      <c r="EB651" s="96"/>
      <c r="EC651" s="96"/>
      <c r="ED651" s="96"/>
      <c r="EE651" s="96"/>
      <c r="EF651" s="96"/>
      <c r="EG651" s="96"/>
      <c r="EH651" s="96"/>
      <c r="EI651" s="96"/>
      <c r="EJ651" s="96"/>
      <c r="EK651" s="96"/>
      <c r="EL651" s="96"/>
      <c r="EM651" s="96"/>
      <c r="EN651" s="96"/>
      <c r="EO651" s="96"/>
      <c r="EP651" s="96"/>
      <c r="EQ651" s="96"/>
      <c r="ER651" s="96"/>
      <c r="ES651" s="96"/>
      <c r="ET651" s="96"/>
      <c r="EU651" s="96"/>
      <c r="EV651" s="96"/>
      <c r="EW651" s="96"/>
      <c r="EX651" s="96"/>
      <c r="EY651" s="96"/>
      <c r="EZ651" s="96"/>
      <c r="FA651" s="96"/>
      <c r="FB651" s="96"/>
      <c r="FC651" s="96"/>
      <c r="FD651" s="96"/>
      <c r="FE651" s="96"/>
      <c r="FF651" s="96"/>
      <c r="FG651" s="96"/>
      <c r="FH651" s="96"/>
      <c r="FI651" s="96"/>
      <c r="FJ651" s="96"/>
      <c r="FK651" s="96"/>
      <c r="FL651" s="96"/>
      <c r="FM651" s="96"/>
      <c r="FN651" s="96"/>
      <c r="FO651" s="96"/>
      <c r="FP651" s="96"/>
      <c r="FQ651" s="96"/>
      <c r="FR651" s="96"/>
      <c r="FS651" s="96"/>
      <c r="FT651" s="96"/>
      <c r="FU651" s="96"/>
      <c r="FV651" s="96"/>
      <c r="FW651" s="96"/>
      <c r="FX651" s="96"/>
      <c r="FY651" s="96"/>
      <c r="FZ651" s="96"/>
      <c r="GA651" s="96"/>
      <c r="GB651" s="96"/>
      <c r="GC651" s="96"/>
      <c r="GD651" s="96"/>
      <c r="GE651" s="96"/>
      <c r="GF651" s="96"/>
      <c r="GG651" s="96"/>
      <c r="GH651" s="96"/>
      <c r="GI651" s="96"/>
      <c r="GJ651" s="96"/>
      <c r="GK651" s="96"/>
      <c r="GL651" s="96"/>
      <c r="GM651" s="96"/>
      <c r="GN651" s="96"/>
      <c r="GO651" s="96"/>
      <c r="GP651" s="96"/>
    </row>
    <row r="652" spans="1:198" ht="12" customHeight="1">
      <c r="A652" s="349"/>
      <c r="B652" s="350"/>
      <c r="C652" s="463"/>
      <c r="D652" s="351"/>
      <c r="E652" s="353"/>
      <c r="F652" s="571"/>
      <c r="G652" s="471"/>
      <c r="H652" s="154"/>
      <c r="I652" s="163" t="s">
        <v>33</v>
      </c>
      <c r="J652" s="158"/>
      <c r="K652" s="158"/>
      <c r="L652" s="158"/>
      <c r="M652" s="158"/>
      <c r="N652" s="158"/>
      <c r="O652" s="186"/>
      <c r="P652" s="186"/>
      <c r="Q652" s="186"/>
      <c r="R652" s="186"/>
      <c r="S652" s="186"/>
      <c r="T652" s="186"/>
      <c r="U652" s="186"/>
      <c r="V652" s="186"/>
      <c r="W652" s="186"/>
      <c r="X652" s="532"/>
      <c r="Y652" s="40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6"/>
      <c r="AV652" s="96"/>
      <c r="AW652" s="96"/>
      <c r="AX652" s="96"/>
      <c r="AY652" s="96"/>
      <c r="AZ652" s="96"/>
      <c r="BA652" s="96"/>
      <c r="BB652" s="96"/>
      <c r="BC652" s="96"/>
      <c r="BD652" s="96"/>
      <c r="BE652" s="96"/>
      <c r="BF652" s="96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6"/>
      <c r="BS652" s="96"/>
      <c r="BT652" s="96"/>
      <c r="BU652" s="96"/>
      <c r="BV652" s="96"/>
      <c r="BW652" s="96"/>
      <c r="BX652" s="96"/>
      <c r="BY652" s="96"/>
      <c r="BZ652" s="96"/>
      <c r="CA652" s="96"/>
      <c r="CB652" s="96"/>
      <c r="CC652" s="96"/>
      <c r="CD652" s="96"/>
      <c r="CE652" s="96"/>
      <c r="CF652" s="96"/>
      <c r="CG652" s="96"/>
      <c r="CH652" s="96"/>
      <c r="CI652" s="96"/>
      <c r="CJ652" s="96"/>
      <c r="CK652" s="96"/>
      <c r="CL652" s="96"/>
      <c r="CM652" s="96"/>
      <c r="CN652" s="96"/>
      <c r="CO652" s="96"/>
      <c r="CP652" s="96"/>
      <c r="CQ652" s="96"/>
      <c r="CR652" s="96"/>
      <c r="CS652" s="96"/>
      <c r="CT652" s="96"/>
      <c r="CU652" s="96"/>
      <c r="CV652" s="96"/>
      <c r="CW652" s="96"/>
      <c r="CX652" s="96"/>
      <c r="CY652" s="96"/>
      <c r="CZ652" s="96"/>
      <c r="DA652" s="96"/>
      <c r="DB652" s="96"/>
      <c r="DC652" s="96"/>
      <c r="DD652" s="96"/>
      <c r="DE652" s="96"/>
      <c r="DF652" s="96"/>
      <c r="DG652" s="96"/>
      <c r="DH652" s="96"/>
      <c r="DI652" s="96"/>
      <c r="DJ652" s="96"/>
      <c r="DK652" s="96"/>
      <c r="DL652" s="96"/>
      <c r="DM652" s="96"/>
      <c r="DN652" s="96"/>
      <c r="DO652" s="96"/>
      <c r="DP652" s="96"/>
      <c r="DQ652" s="96"/>
      <c r="DR652" s="96"/>
      <c r="DS652" s="96"/>
      <c r="DT652" s="96"/>
      <c r="DU652" s="96"/>
      <c r="DV652" s="96"/>
      <c r="DW652" s="96"/>
      <c r="DX652" s="96"/>
      <c r="DY652" s="96"/>
      <c r="DZ652" s="96"/>
      <c r="EA652" s="96"/>
      <c r="EB652" s="96"/>
      <c r="EC652" s="96"/>
      <c r="ED652" s="96"/>
      <c r="EE652" s="96"/>
      <c r="EF652" s="96"/>
      <c r="EG652" s="96"/>
      <c r="EH652" s="96"/>
      <c r="EI652" s="96"/>
      <c r="EJ652" s="96"/>
      <c r="EK652" s="96"/>
      <c r="EL652" s="96"/>
      <c r="EM652" s="96"/>
      <c r="EN652" s="96"/>
      <c r="EO652" s="96"/>
      <c r="EP652" s="96"/>
      <c r="EQ652" s="96"/>
      <c r="ER652" s="96"/>
      <c r="ES652" s="96"/>
      <c r="ET652" s="96"/>
      <c r="EU652" s="96"/>
      <c r="EV652" s="96"/>
      <c r="EW652" s="96"/>
      <c r="EX652" s="96"/>
      <c r="EY652" s="96"/>
      <c r="EZ652" s="96"/>
      <c r="FA652" s="96"/>
      <c r="FB652" s="96"/>
      <c r="FC652" s="96"/>
      <c r="FD652" s="96"/>
      <c r="FE652" s="96"/>
      <c r="FF652" s="96"/>
      <c r="FG652" s="96"/>
      <c r="FH652" s="96"/>
      <c r="FI652" s="96"/>
      <c r="FJ652" s="96"/>
      <c r="FK652" s="96"/>
      <c r="FL652" s="96"/>
      <c r="FM652" s="96"/>
      <c r="FN652" s="96"/>
      <c r="FO652" s="96"/>
      <c r="FP652" s="96"/>
      <c r="FQ652" s="96"/>
      <c r="FR652" s="96"/>
      <c r="FS652" s="96"/>
      <c r="FT652" s="96"/>
      <c r="FU652" s="96"/>
      <c r="FV652" s="96"/>
      <c r="FW652" s="96"/>
      <c r="FX652" s="96"/>
      <c r="FY652" s="96"/>
      <c r="FZ652" s="96"/>
      <c r="GA652" s="96"/>
      <c r="GB652" s="96"/>
      <c r="GC652" s="96"/>
      <c r="GD652" s="96"/>
      <c r="GE652" s="96"/>
      <c r="GF652" s="96"/>
      <c r="GG652" s="96"/>
      <c r="GH652" s="96"/>
      <c r="GI652" s="96"/>
      <c r="GJ652" s="96"/>
      <c r="GK652" s="96"/>
      <c r="GL652" s="96"/>
      <c r="GM652" s="96"/>
      <c r="GN652" s="96"/>
      <c r="GO652" s="96"/>
      <c r="GP652" s="96"/>
    </row>
    <row r="653" spans="1:198" ht="13.9" customHeight="1">
      <c r="A653" s="349"/>
      <c r="B653" s="350"/>
      <c r="C653" s="463"/>
      <c r="D653" s="351"/>
      <c r="E653" s="353"/>
      <c r="F653" s="571"/>
      <c r="G653" s="471"/>
      <c r="H653" s="154"/>
      <c r="I653" s="160" t="s">
        <v>26</v>
      </c>
      <c r="J653" s="161">
        <f t="shared" ref="J653:W653" si="194">SUM(J649:J652)</f>
        <v>227100</v>
      </c>
      <c r="K653" s="161">
        <f t="shared" si="194"/>
        <v>100518</v>
      </c>
      <c r="L653" s="161">
        <f t="shared" si="194"/>
        <v>0</v>
      </c>
      <c r="M653" s="161">
        <f t="shared" si="194"/>
        <v>0</v>
      </c>
      <c r="N653" s="161">
        <f t="shared" si="194"/>
        <v>200000</v>
      </c>
      <c r="O653" s="161">
        <f t="shared" si="194"/>
        <v>170000</v>
      </c>
      <c r="P653" s="161">
        <f t="shared" si="194"/>
        <v>170000</v>
      </c>
      <c r="Q653" s="161">
        <f t="shared" si="194"/>
        <v>170000</v>
      </c>
      <c r="R653" s="161">
        <f t="shared" si="194"/>
        <v>120000</v>
      </c>
      <c r="S653" s="161">
        <f t="shared" si="194"/>
        <v>220000</v>
      </c>
      <c r="T653" s="161">
        <f t="shared" si="194"/>
        <v>0</v>
      </c>
      <c r="U653" s="161">
        <f t="shared" si="194"/>
        <v>360000</v>
      </c>
      <c r="V653" s="161">
        <f t="shared" si="194"/>
        <v>170000</v>
      </c>
      <c r="W653" s="161">
        <f t="shared" si="194"/>
        <v>170000</v>
      </c>
      <c r="X653" s="532"/>
      <c r="Y653" s="40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6"/>
      <c r="AV653" s="96"/>
      <c r="AW653" s="96"/>
      <c r="AX653" s="96"/>
      <c r="AY653" s="96"/>
      <c r="AZ653" s="96"/>
      <c r="BA653" s="96"/>
      <c r="BB653" s="96"/>
      <c r="BC653" s="96"/>
      <c r="BD653" s="96"/>
      <c r="BE653" s="96"/>
      <c r="BF653" s="96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6"/>
      <c r="BS653" s="96"/>
      <c r="BT653" s="96"/>
      <c r="BU653" s="96"/>
      <c r="BV653" s="96"/>
      <c r="BW653" s="96"/>
      <c r="BX653" s="96"/>
      <c r="BY653" s="96"/>
      <c r="BZ653" s="96"/>
      <c r="CA653" s="96"/>
      <c r="CB653" s="96"/>
      <c r="CC653" s="96"/>
      <c r="CD653" s="96"/>
      <c r="CE653" s="96"/>
      <c r="CF653" s="96"/>
      <c r="CG653" s="96"/>
      <c r="CH653" s="96"/>
      <c r="CI653" s="96"/>
      <c r="CJ653" s="96"/>
      <c r="CK653" s="96"/>
      <c r="CL653" s="96"/>
      <c r="CM653" s="96"/>
      <c r="CN653" s="96"/>
      <c r="CO653" s="96"/>
      <c r="CP653" s="96"/>
      <c r="CQ653" s="96"/>
      <c r="CR653" s="96"/>
      <c r="CS653" s="96"/>
      <c r="CT653" s="96"/>
      <c r="CU653" s="96"/>
      <c r="CV653" s="96"/>
      <c r="CW653" s="96"/>
      <c r="CX653" s="96"/>
      <c r="CY653" s="96"/>
      <c r="CZ653" s="96"/>
      <c r="DA653" s="96"/>
      <c r="DB653" s="96"/>
      <c r="DC653" s="96"/>
      <c r="DD653" s="96"/>
      <c r="DE653" s="96"/>
      <c r="DF653" s="96"/>
      <c r="DG653" s="96"/>
      <c r="DH653" s="96"/>
      <c r="DI653" s="96"/>
      <c r="DJ653" s="96"/>
      <c r="DK653" s="96"/>
      <c r="DL653" s="96"/>
      <c r="DM653" s="96"/>
      <c r="DN653" s="96"/>
      <c r="DO653" s="96"/>
      <c r="DP653" s="96"/>
      <c r="DQ653" s="96"/>
      <c r="DR653" s="96"/>
      <c r="DS653" s="96"/>
      <c r="DT653" s="96"/>
      <c r="DU653" s="96"/>
      <c r="DV653" s="96"/>
      <c r="DW653" s="96"/>
      <c r="DX653" s="96"/>
      <c r="DY653" s="96"/>
      <c r="DZ653" s="96"/>
      <c r="EA653" s="96"/>
      <c r="EB653" s="96"/>
      <c r="EC653" s="96"/>
      <c r="ED653" s="96"/>
      <c r="EE653" s="96"/>
      <c r="EF653" s="96"/>
      <c r="EG653" s="96"/>
      <c r="EH653" s="96"/>
      <c r="EI653" s="96"/>
      <c r="EJ653" s="96"/>
      <c r="EK653" s="96"/>
      <c r="EL653" s="96"/>
      <c r="EM653" s="96"/>
      <c r="EN653" s="96"/>
      <c r="EO653" s="96"/>
      <c r="EP653" s="96"/>
      <c r="EQ653" s="96"/>
      <c r="ER653" s="96"/>
      <c r="ES653" s="96"/>
      <c r="ET653" s="96"/>
      <c r="EU653" s="96"/>
      <c r="EV653" s="96"/>
      <c r="EW653" s="96"/>
      <c r="EX653" s="96"/>
      <c r="EY653" s="96"/>
      <c r="EZ653" s="96"/>
      <c r="FA653" s="96"/>
      <c r="FB653" s="96"/>
      <c r="FC653" s="96"/>
      <c r="FD653" s="96"/>
      <c r="FE653" s="96"/>
      <c r="FF653" s="96"/>
      <c r="FG653" s="96"/>
      <c r="FH653" s="96"/>
      <c r="FI653" s="96"/>
      <c r="FJ653" s="96"/>
      <c r="FK653" s="96"/>
      <c r="FL653" s="96"/>
      <c r="FM653" s="96"/>
      <c r="FN653" s="96"/>
      <c r="FO653" s="96"/>
      <c r="FP653" s="96"/>
      <c r="FQ653" s="96"/>
      <c r="FR653" s="96"/>
      <c r="FS653" s="96"/>
      <c r="FT653" s="96"/>
      <c r="FU653" s="96"/>
      <c r="FV653" s="96"/>
      <c r="FW653" s="96"/>
      <c r="FX653" s="96"/>
      <c r="FY653" s="96"/>
      <c r="FZ653" s="96"/>
      <c r="GA653" s="96"/>
      <c r="GB653" s="96"/>
      <c r="GC653" s="96"/>
      <c r="GD653" s="96"/>
      <c r="GE653" s="96"/>
      <c r="GF653" s="96"/>
      <c r="GG653" s="96"/>
      <c r="GH653" s="96"/>
      <c r="GI653" s="96"/>
      <c r="GJ653" s="96"/>
      <c r="GK653" s="96"/>
      <c r="GL653" s="96"/>
      <c r="GM653" s="96"/>
      <c r="GN653" s="96"/>
      <c r="GO653" s="96"/>
      <c r="GP653" s="96"/>
    </row>
    <row r="654" spans="1:198" ht="12" customHeight="1">
      <c r="A654" s="349">
        <v>51</v>
      </c>
      <c r="B654" s="350" t="s">
        <v>64</v>
      </c>
      <c r="C654" s="424">
        <v>2015</v>
      </c>
      <c r="D654" s="424">
        <v>2033</v>
      </c>
      <c r="E654" s="353" t="s">
        <v>265</v>
      </c>
      <c r="F654" s="423">
        <f>61259+34652+X654+37800</f>
        <v>973711</v>
      </c>
      <c r="G654" s="406">
        <v>90015</v>
      </c>
      <c r="H654" s="90">
        <v>6060</v>
      </c>
      <c r="I654" s="61" t="s">
        <v>28</v>
      </c>
      <c r="J654" s="84">
        <v>39000</v>
      </c>
      <c r="K654" s="84">
        <v>6000</v>
      </c>
      <c r="L654" s="84"/>
      <c r="M654" s="84"/>
      <c r="N654" s="87">
        <v>20000</v>
      </c>
      <c r="O654" s="84">
        <v>100000</v>
      </c>
      <c r="P654" s="84">
        <v>90000</v>
      </c>
      <c r="Q654" s="84">
        <v>130000</v>
      </c>
      <c r="R654" s="84">
        <v>100000</v>
      </c>
      <c r="S654" s="84">
        <v>100000</v>
      </c>
      <c r="T654" s="84">
        <v>100000</v>
      </c>
      <c r="U654" s="84">
        <v>100000</v>
      </c>
      <c r="V654" s="84">
        <v>100000</v>
      </c>
      <c r="W654" s="84">
        <v>0</v>
      </c>
      <c r="X654" s="431">
        <f>SUM(L658:W658)</f>
        <v>840000</v>
      </c>
      <c r="Y654" s="141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6"/>
      <c r="AV654" s="96"/>
      <c r="AW654" s="96"/>
      <c r="AX654" s="96"/>
      <c r="AY654" s="96"/>
      <c r="AZ654" s="96"/>
      <c r="BA654" s="96"/>
      <c r="BB654" s="96"/>
      <c r="BC654" s="96"/>
      <c r="BD654" s="96"/>
      <c r="BE654" s="96"/>
      <c r="BF654" s="96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6"/>
      <c r="BS654" s="96"/>
      <c r="BT654" s="96"/>
      <c r="BU654" s="96"/>
      <c r="BV654" s="96"/>
      <c r="BW654" s="96"/>
      <c r="BX654" s="96"/>
      <c r="BY654" s="96"/>
      <c r="BZ654" s="96"/>
      <c r="CA654" s="96"/>
      <c r="CB654" s="96"/>
      <c r="CC654" s="96"/>
      <c r="CD654" s="96"/>
      <c r="CE654" s="96"/>
      <c r="CF654" s="96"/>
      <c r="CG654" s="96"/>
      <c r="CH654" s="96"/>
      <c r="CI654" s="96"/>
      <c r="CJ654" s="96"/>
      <c r="CK654" s="96"/>
      <c r="CL654" s="96"/>
      <c r="CM654" s="96"/>
      <c r="CN654" s="96"/>
      <c r="CO654" s="96"/>
      <c r="CP654" s="96"/>
      <c r="CQ654" s="96"/>
      <c r="CR654" s="96"/>
      <c r="CS654" s="96"/>
      <c r="CT654" s="96"/>
      <c r="CU654" s="96"/>
      <c r="CV654" s="96"/>
      <c r="CW654" s="96"/>
      <c r="CX654" s="96"/>
      <c r="CY654" s="96"/>
      <c r="CZ654" s="96"/>
      <c r="DA654" s="96"/>
      <c r="DB654" s="96"/>
      <c r="DC654" s="96"/>
      <c r="DD654" s="96"/>
      <c r="DE654" s="96"/>
      <c r="DF654" s="96"/>
      <c r="DG654" s="96"/>
      <c r="DH654" s="96"/>
      <c r="DI654" s="96"/>
      <c r="DJ654" s="96"/>
      <c r="DK654" s="96"/>
      <c r="DL654" s="96"/>
      <c r="DM654" s="96"/>
      <c r="DN654" s="96"/>
      <c r="DO654" s="96"/>
      <c r="DP654" s="96"/>
      <c r="DQ654" s="96"/>
      <c r="DR654" s="96"/>
      <c r="DS654" s="96"/>
      <c r="DT654" s="96"/>
      <c r="DU654" s="96"/>
      <c r="DV654" s="96"/>
      <c r="DW654" s="96"/>
      <c r="DX654" s="96"/>
      <c r="DY654" s="96"/>
      <c r="DZ654" s="96"/>
      <c r="EA654" s="96"/>
      <c r="EB654" s="96"/>
      <c r="EC654" s="96"/>
      <c r="ED654" s="96"/>
      <c r="EE654" s="96"/>
      <c r="EF654" s="96"/>
      <c r="EG654" s="96"/>
      <c r="EH654" s="96"/>
      <c r="EI654" s="96"/>
      <c r="EJ654" s="96"/>
      <c r="EK654" s="96"/>
      <c r="EL654" s="96"/>
      <c r="EM654" s="96"/>
      <c r="EN654" s="96"/>
      <c r="EO654" s="96"/>
      <c r="EP654" s="96"/>
      <c r="EQ654" s="96"/>
      <c r="ER654" s="96"/>
      <c r="ES654" s="96"/>
      <c r="ET654" s="96"/>
      <c r="EU654" s="96"/>
      <c r="EV654" s="96"/>
      <c r="EW654" s="96"/>
      <c r="EX654" s="96"/>
      <c r="EY654" s="96"/>
      <c r="EZ654" s="96"/>
      <c r="FA654" s="96"/>
      <c r="FB654" s="96"/>
      <c r="FC654" s="96"/>
      <c r="FD654" s="96"/>
      <c r="FE654" s="96"/>
      <c r="FF654" s="96"/>
      <c r="FG654" s="96"/>
      <c r="FH654" s="96"/>
      <c r="FI654" s="96"/>
      <c r="FJ654" s="96"/>
      <c r="FK654" s="96"/>
      <c r="FL654" s="96"/>
      <c r="FM654" s="96"/>
      <c r="FN654" s="96"/>
      <c r="FO654" s="96"/>
      <c r="FP654" s="96"/>
      <c r="FQ654" s="96"/>
      <c r="FR654" s="96"/>
      <c r="FS654" s="96"/>
      <c r="FT654" s="96"/>
      <c r="FU654" s="96"/>
      <c r="FV654" s="96"/>
      <c r="FW654" s="96"/>
      <c r="FX654" s="96"/>
      <c r="FY654" s="96"/>
      <c r="FZ654" s="96"/>
      <c r="GA654" s="96"/>
      <c r="GB654" s="96"/>
      <c r="GC654" s="96"/>
      <c r="GD654" s="96"/>
      <c r="GE654" s="96"/>
      <c r="GF654" s="96"/>
      <c r="GG654" s="96"/>
      <c r="GH654" s="96"/>
      <c r="GI654" s="96"/>
      <c r="GJ654" s="96"/>
      <c r="GK654" s="96"/>
      <c r="GL654" s="96"/>
      <c r="GM654" s="96"/>
      <c r="GN654" s="96"/>
      <c r="GO654" s="96"/>
      <c r="GP654" s="96"/>
    </row>
    <row r="655" spans="1:198" ht="12" customHeight="1">
      <c r="A655" s="349"/>
      <c r="B655" s="350"/>
      <c r="C655" s="424"/>
      <c r="D655" s="424"/>
      <c r="E655" s="353"/>
      <c r="F655" s="423"/>
      <c r="G655" s="406"/>
      <c r="H655" s="89"/>
      <c r="I655" s="60" t="s">
        <v>31</v>
      </c>
      <c r="J655" s="63"/>
      <c r="K655" s="63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431"/>
      <c r="Y655" s="40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6"/>
      <c r="AV655" s="96"/>
      <c r="AW655" s="96"/>
      <c r="AX655" s="96"/>
      <c r="AY655" s="96"/>
      <c r="AZ655" s="96"/>
      <c r="BA655" s="96"/>
      <c r="BB655" s="96"/>
      <c r="BC655" s="96"/>
      <c r="BD655" s="96"/>
      <c r="BE655" s="96"/>
      <c r="BF655" s="96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6"/>
      <c r="BS655" s="96"/>
      <c r="BT655" s="96"/>
      <c r="BU655" s="96"/>
      <c r="BV655" s="96"/>
      <c r="BW655" s="96"/>
      <c r="BX655" s="96"/>
      <c r="BY655" s="96"/>
      <c r="BZ655" s="96"/>
      <c r="CA655" s="96"/>
      <c r="CB655" s="96"/>
      <c r="CC655" s="96"/>
      <c r="CD655" s="96"/>
      <c r="CE655" s="96"/>
      <c r="CF655" s="96"/>
      <c r="CG655" s="96"/>
      <c r="CH655" s="96"/>
      <c r="CI655" s="96"/>
      <c r="CJ655" s="96"/>
      <c r="CK655" s="96"/>
      <c r="CL655" s="96"/>
      <c r="CM655" s="96"/>
      <c r="CN655" s="96"/>
      <c r="CO655" s="96"/>
      <c r="CP655" s="96"/>
      <c r="CQ655" s="96"/>
      <c r="CR655" s="96"/>
      <c r="CS655" s="96"/>
      <c r="CT655" s="96"/>
      <c r="CU655" s="96"/>
      <c r="CV655" s="96"/>
      <c r="CW655" s="96"/>
      <c r="CX655" s="96"/>
      <c r="CY655" s="96"/>
      <c r="CZ655" s="96"/>
      <c r="DA655" s="96"/>
      <c r="DB655" s="96"/>
      <c r="DC655" s="96"/>
      <c r="DD655" s="96"/>
      <c r="DE655" s="96"/>
      <c r="DF655" s="96"/>
      <c r="DG655" s="96"/>
      <c r="DH655" s="96"/>
      <c r="DI655" s="96"/>
      <c r="DJ655" s="96"/>
      <c r="DK655" s="96"/>
      <c r="DL655" s="96"/>
      <c r="DM655" s="96"/>
      <c r="DN655" s="96"/>
      <c r="DO655" s="96"/>
      <c r="DP655" s="96"/>
      <c r="DQ655" s="96"/>
      <c r="DR655" s="96"/>
      <c r="DS655" s="96"/>
      <c r="DT655" s="96"/>
      <c r="DU655" s="96"/>
      <c r="DV655" s="96"/>
      <c r="DW655" s="96"/>
      <c r="DX655" s="96"/>
      <c r="DY655" s="96"/>
      <c r="DZ655" s="96"/>
      <c r="EA655" s="96"/>
      <c r="EB655" s="96"/>
      <c r="EC655" s="96"/>
      <c r="ED655" s="96"/>
      <c r="EE655" s="96"/>
      <c r="EF655" s="96"/>
      <c r="EG655" s="96"/>
      <c r="EH655" s="96"/>
      <c r="EI655" s="96"/>
      <c r="EJ655" s="96"/>
      <c r="EK655" s="96"/>
      <c r="EL655" s="96"/>
      <c r="EM655" s="96"/>
      <c r="EN655" s="96"/>
      <c r="EO655" s="96"/>
      <c r="EP655" s="96"/>
      <c r="EQ655" s="96"/>
      <c r="ER655" s="96"/>
      <c r="ES655" s="96"/>
      <c r="ET655" s="96"/>
      <c r="EU655" s="96"/>
      <c r="EV655" s="96"/>
      <c r="EW655" s="96"/>
      <c r="EX655" s="96"/>
      <c r="EY655" s="96"/>
      <c r="EZ655" s="96"/>
      <c r="FA655" s="96"/>
      <c r="FB655" s="96"/>
      <c r="FC655" s="96"/>
      <c r="FD655" s="96"/>
      <c r="FE655" s="96"/>
      <c r="FF655" s="96"/>
      <c r="FG655" s="96"/>
      <c r="FH655" s="96"/>
      <c r="FI655" s="96"/>
      <c r="FJ655" s="96"/>
      <c r="FK655" s="96"/>
      <c r="FL655" s="96"/>
      <c r="FM655" s="96"/>
      <c r="FN655" s="96"/>
      <c r="FO655" s="96"/>
      <c r="FP655" s="96"/>
      <c r="FQ655" s="96"/>
      <c r="FR655" s="96"/>
      <c r="FS655" s="96"/>
      <c r="FT655" s="96"/>
      <c r="FU655" s="96"/>
      <c r="FV655" s="96"/>
      <c r="FW655" s="96"/>
      <c r="FX655" s="96"/>
      <c r="FY655" s="96"/>
      <c r="FZ655" s="96"/>
      <c r="GA655" s="96"/>
      <c r="GB655" s="96"/>
      <c r="GC655" s="96"/>
      <c r="GD655" s="96"/>
      <c r="GE655" s="96"/>
      <c r="GF655" s="96"/>
      <c r="GG655" s="96"/>
      <c r="GH655" s="96"/>
      <c r="GI655" s="96"/>
      <c r="GJ655" s="96"/>
      <c r="GK655" s="96"/>
      <c r="GL655" s="96"/>
      <c r="GM655" s="96"/>
      <c r="GN655" s="96"/>
      <c r="GO655" s="96"/>
      <c r="GP655" s="96"/>
    </row>
    <row r="656" spans="1:198" ht="12" customHeight="1">
      <c r="A656" s="349"/>
      <c r="B656" s="350"/>
      <c r="C656" s="424"/>
      <c r="D656" s="424"/>
      <c r="E656" s="353"/>
      <c r="F656" s="423"/>
      <c r="G656" s="406"/>
      <c r="H656" s="89"/>
      <c r="I656" s="60" t="s">
        <v>30</v>
      </c>
      <c r="J656" s="63"/>
      <c r="K656" s="63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431"/>
      <c r="Y656" s="40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6"/>
      <c r="AV656" s="96"/>
      <c r="AW656" s="96"/>
      <c r="AX656" s="96"/>
      <c r="AY656" s="96"/>
      <c r="AZ656" s="96"/>
      <c r="BA656" s="96"/>
      <c r="BB656" s="96"/>
      <c r="BC656" s="96"/>
      <c r="BD656" s="96"/>
      <c r="BE656" s="96"/>
      <c r="BF656" s="96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6"/>
      <c r="BS656" s="96"/>
      <c r="BT656" s="96"/>
      <c r="BU656" s="96"/>
      <c r="BV656" s="96"/>
      <c r="BW656" s="96"/>
      <c r="BX656" s="96"/>
      <c r="BY656" s="96"/>
      <c r="BZ656" s="96"/>
      <c r="CA656" s="96"/>
      <c r="CB656" s="96"/>
      <c r="CC656" s="96"/>
      <c r="CD656" s="96"/>
      <c r="CE656" s="96"/>
      <c r="CF656" s="96"/>
      <c r="CG656" s="96"/>
      <c r="CH656" s="96"/>
      <c r="CI656" s="96"/>
      <c r="CJ656" s="96"/>
      <c r="CK656" s="96"/>
      <c r="CL656" s="96"/>
      <c r="CM656" s="96"/>
      <c r="CN656" s="96"/>
      <c r="CO656" s="96"/>
      <c r="CP656" s="96"/>
      <c r="CQ656" s="96"/>
      <c r="CR656" s="96"/>
      <c r="CS656" s="96"/>
      <c r="CT656" s="96"/>
      <c r="CU656" s="96"/>
      <c r="CV656" s="96"/>
      <c r="CW656" s="96"/>
      <c r="CX656" s="96"/>
      <c r="CY656" s="96"/>
      <c r="CZ656" s="96"/>
      <c r="DA656" s="96"/>
      <c r="DB656" s="96"/>
      <c r="DC656" s="96"/>
      <c r="DD656" s="96"/>
      <c r="DE656" s="96"/>
      <c r="DF656" s="96"/>
      <c r="DG656" s="96"/>
      <c r="DH656" s="96"/>
      <c r="DI656" s="96"/>
      <c r="DJ656" s="96"/>
      <c r="DK656" s="96"/>
      <c r="DL656" s="96"/>
      <c r="DM656" s="96"/>
      <c r="DN656" s="96"/>
      <c r="DO656" s="96"/>
      <c r="DP656" s="96"/>
      <c r="DQ656" s="96"/>
      <c r="DR656" s="96"/>
      <c r="DS656" s="96"/>
      <c r="DT656" s="96"/>
      <c r="DU656" s="96"/>
      <c r="DV656" s="96"/>
      <c r="DW656" s="96"/>
      <c r="DX656" s="96"/>
      <c r="DY656" s="96"/>
      <c r="DZ656" s="96"/>
      <c r="EA656" s="96"/>
      <c r="EB656" s="96"/>
      <c r="EC656" s="96"/>
      <c r="ED656" s="96"/>
      <c r="EE656" s="96"/>
      <c r="EF656" s="96"/>
      <c r="EG656" s="96"/>
      <c r="EH656" s="96"/>
      <c r="EI656" s="96"/>
      <c r="EJ656" s="96"/>
      <c r="EK656" s="96"/>
      <c r="EL656" s="96"/>
      <c r="EM656" s="96"/>
      <c r="EN656" s="96"/>
      <c r="EO656" s="96"/>
      <c r="EP656" s="96"/>
      <c r="EQ656" s="96"/>
      <c r="ER656" s="96"/>
      <c r="ES656" s="96"/>
      <c r="ET656" s="96"/>
      <c r="EU656" s="96"/>
      <c r="EV656" s="96"/>
      <c r="EW656" s="96"/>
      <c r="EX656" s="96"/>
      <c r="EY656" s="96"/>
      <c r="EZ656" s="96"/>
      <c r="FA656" s="96"/>
      <c r="FB656" s="96"/>
      <c r="FC656" s="96"/>
      <c r="FD656" s="96"/>
      <c r="FE656" s="96"/>
      <c r="FF656" s="96"/>
      <c r="FG656" s="96"/>
      <c r="FH656" s="96"/>
      <c r="FI656" s="96"/>
      <c r="FJ656" s="96"/>
      <c r="FK656" s="96"/>
      <c r="FL656" s="96"/>
      <c r="FM656" s="96"/>
      <c r="FN656" s="96"/>
      <c r="FO656" s="96"/>
      <c r="FP656" s="96"/>
      <c r="FQ656" s="96"/>
      <c r="FR656" s="96"/>
      <c r="FS656" s="96"/>
      <c r="FT656" s="96"/>
      <c r="FU656" s="96"/>
      <c r="FV656" s="96"/>
      <c r="FW656" s="96"/>
      <c r="FX656" s="96"/>
      <c r="FY656" s="96"/>
      <c r="FZ656" s="96"/>
      <c r="GA656" s="96"/>
      <c r="GB656" s="96"/>
      <c r="GC656" s="96"/>
      <c r="GD656" s="96"/>
      <c r="GE656" s="96"/>
      <c r="GF656" s="96"/>
      <c r="GG656" s="96"/>
      <c r="GH656" s="96"/>
      <c r="GI656" s="96"/>
      <c r="GJ656" s="96"/>
      <c r="GK656" s="96"/>
      <c r="GL656" s="96"/>
      <c r="GM656" s="96"/>
      <c r="GN656" s="96"/>
      <c r="GO656" s="96"/>
      <c r="GP656" s="96"/>
    </row>
    <row r="657" spans="1:198" ht="12" customHeight="1">
      <c r="A657" s="349"/>
      <c r="B657" s="350"/>
      <c r="C657" s="424"/>
      <c r="D657" s="424"/>
      <c r="E657" s="353"/>
      <c r="F657" s="423"/>
      <c r="G657" s="406"/>
      <c r="H657" s="89"/>
      <c r="I657" s="60" t="s">
        <v>33</v>
      </c>
      <c r="J657" s="63"/>
      <c r="K657" s="63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431"/>
      <c r="Y657" s="40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6"/>
      <c r="AV657" s="96"/>
      <c r="AW657" s="96"/>
      <c r="AX657" s="96"/>
      <c r="AY657" s="96"/>
      <c r="AZ657" s="96"/>
      <c r="BA657" s="96"/>
      <c r="BB657" s="96"/>
      <c r="BC657" s="96"/>
      <c r="BD657" s="96"/>
      <c r="BE657" s="96"/>
      <c r="BF657" s="96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6"/>
      <c r="BS657" s="96"/>
      <c r="BT657" s="96"/>
      <c r="BU657" s="96"/>
      <c r="BV657" s="96"/>
      <c r="BW657" s="96"/>
      <c r="BX657" s="96"/>
      <c r="BY657" s="96"/>
      <c r="BZ657" s="96"/>
      <c r="CA657" s="96"/>
      <c r="CB657" s="96"/>
      <c r="CC657" s="96"/>
      <c r="CD657" s="96"/>
      <c r="CE657" s="96"/>
      <c r="CF657" s="96"/>
      <c r="CG657" s="96"/>
      <c r="CH657" s="96"/>
      <c r="CI657" s="96"/>
      <c r="CJ657" s="96"/>
      <c r="CK657" s="96"/>
      <c r="CL657" s="96"/>
      <c r="CM657" s="96"/>
      <c r="CN657" s="96"/>
      <c r="CO657" s="96"/>
      <c r="CP657" s="96"/>
      <c r="CQ657" s="96"/>
      <c r="CR657" s="96"/>
      <c r="CS657" s="96"/>
      <c r="CT657" s="96"/>
      <c r="CU657" s="96"/>
      <c r="CV657" s="96"/>
      <c r="CW657" s="96"/>
      <c r="CX657" s="96"/>
      <c r="CY657" s="96"/>
      <c r="CZ657" s="96"/>
      <c r="DA657" s="96"/>
      <c r="DB657" s="96"/>
      <c r="DC657" s="96"/>
      <c r="DD657" s="96"/>
      <c r="DE657" s="96"/>
      <c r="DF657" s="96"/>
      <c r="DG657" s="96"/>
      <c r="DH657" s="96"/>
      <c r="DI657" s="96"/>
      <c r="DJ657" s="96"/>
      <c r="DK657" s="96"/>
      <c r="DL657" s="96"/>
      <c r="DM657" s="96"/>
      <c r="DN657" s="96"/>
      <c r="DO657" s="96"/>
      <c r="DP657" s="96"/>
      <c r="DQ657" s="96"/>
      <c r="DR657" s="96"/>
      <c r="DS657" s="96"/>
      <c r="DT657" s="96"/>
      <c r="DU657" s="96"/>
      <c r="DV657" s="96"/>
      <c r="DW657" s="96"/>
      <c r="DX657" s="96"/>
      <c r="DY657" s="96"/>
      <c r="DZ657" s="96"/>
      <c r="EA657" s="96"/>
      <c r="EB657" s="96"/>
      <c r="EC657" s="96"/>
      <c r="ED657" s="96"/>
      <c r="EE657" s="96"/>
      <c r="EF657" s="96"/>
      <c r="EG657" s="96"/>
      <c r="EH657" s="96"/>
      <c r="EI657" s="96"/>
      <c r="EJ657" s="96"/>
      <c r="EK657" s="96"/>
      <c r="EL657" s="96"/>
      <c r="EM657" s="96"/>
      <c r="EN657" s="96"/>
      <c r="EO657" s="96"/>
      <c r="EP657" s="96"/>
      <c r="EQ657" s="96"/>
      <c r="ER657" s="96"/>
      <c r="ES657" s="96"/>
      <c r="ET657" s="96"/>
      <c r="EU657" s="96"/>
      <c r="EV657" s="96"/>
      <c r="EW657" s="96"/>
      <c r="EX657" s="96"/>
      <c r="EY657" s="96"/>
      <c r="EZ657" s="96"/>
      <c r="FA657" s="96"/>
      <c r="FB657" s="96"/>
      <c r="FC657" s="96"/>
      <c r="FD657" s="96"/>
      <c r="FE657" s="96"/>
      <c r="FF657" s="96"/>
      <c r="FG657" s="96"/>
      <c r="FH657" s="96"/>
      <c r="FI657" s="96"/>
      <c r="FJ657" s="96"/>
      <c r="FK657" s="96"/>
      <c r="FL657" s="96"/>
      <c r="FM657" s="96"/>
      <c r="FN657" s="96"/>
      <c r="FO657" s="96"/>
      <c r="FP657" s="96"/>
      <c r="FQ657" s="96"/>
      <c r="FR657" s="96"/>
      <c r="FS657" s="96"/>
      <c r="FT657" s="96"/>
      <c r="FU657" s="96"/>
      <c r="FV657" s="96"/>
      <c r="FW657" s="96"/>
      <c r="FX657" s="96"/>
      <c r="FY657" s="96"/>
      <c r="FZ657" s="96"/>
      <c r="GA657" s="96"/>
      <c r="GB657" s="96"/>
      <c r="GC657" s="96"/>
      <c r="GD657" s="96"/>
      <c r="GE657" s="96"/>
      <c r="GF657" s="96"/>
      <c r="GG657" s="96"/>
      <c r="GH657" s="96"/>
      <c r="GI657" s="96"/>
      <c r="GJ657" s="96"/>
      <c r="GK657" s="96"/>
      <c r="GL657" s="96"/>
      <c r="GM657" s="96"/>
      <c r="GN657" s="96"/>
      <c r="GO657" s="96"/>
      <c r="GP657" s="96"/>
    </row>
    <row r="658" spans="1:198" ht="13.9" customHeight="1">
      <c r="A658" s="349"/>
      <c r="B658" s="350"/>
      <c r="C658" s="424"/>
      <c r="D658" s="424"/>
      <c r="E658" s="353"/>
      <c r="F658" s="423"/>
      <c r="G658" s="406"/>
      <c r="H658" s="89"/>
      <c r="I658" s="64" t="s">
        <v>26</v>
      </c>
      <c r="J658" s="65">
        <f t="shared" ref="J658:W658" si="195">SUM(J654:J657)</f>
        <v>39000</v>
      </c>
      <c r="K658" s="65">
        <f t="shared" si="195"/>
        <v>6000</v>
      </c>
      <c r="L658" s="65">
        <f t="shared" si="195"/>
        <v>0</v>
      </c>
      <c r="M658" s="65">
        <f t="shared" si="195"/>
        <v>0</v>
      </c>
      <c r="N658" s="65">
        <f t="shared" si="195"/>
        <v>20000</v>
      </c>
      <c r="O658" s="65">
        <f t="shared" si="195"/>
        <v>100000</v>
      </c>
      <c r="P658" s="65">
        <f t="shared" si="195"/>
        <v>90000</v>
      </c>
      <c r="Q658" s="65">
        <f t="shared" si="195"/>
        <v>130000</v>
      </c>
      <c r="R658" s="65">
        <f t="shared" si="195"/>
        <v>100000</v>
      </c>
      <c r="S658" s="65">
        <f t="shared" si="195"/>
        <v>100000</v>
      </c>
      <c r="T658" s="65">
        <f t="shared" si="195"/>
        <v>100000</v>
      </c>
      <c r="U658" s="65">
        <f t="shared" si="195"/>
        <v>100000</v>
      </c>
      <c r="V658" s="65">
        <f t="shared" si="195"/>
        <v>100000</v>
      </c>
      <c r="W658" s="65">
        <f t="shared" si="195"/>
        <v>0</v>
      </c>
      <c r="X658" s="431"/>
      <c r="Y658" s="40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6"/>
      <c r="AV658" s="96"/>
      <c r="AW658" s="96"/>
      <c r="AX658" s="96"/>
      <c r="AY658" s="96"/>
      <c r="AZ658" s="96"/>
      <c r="BA658" s="96"/>
      <c r="BB658" s="96"/>
      <c r="BC658" s="96"/>
      <c r="BD658" s="96"/>
      <c r="BE658" s="96"/>
      <c r="BF658" s="96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6"/>
      <c r="BS658" s="96"/>
      <c r="BT658" s="96"/>
      <c r="BU658" s="96"/>
      <c r="BV658" s="96"/>
      <c r="BW658" s="96"/>
      <c r="BX658" s="96"/>
      <c r="BY658" s="96"/>
      <c r="BZ658" s="96"/>
      <c r="CA658" s="96"/>
      <c r="CB658" s="96"/>
      <c r="CC658" s="96"/>
      <c r="CD658" s="96"/>
      <c r="CE658" s="96"/>
      <c r="CF658" s="96"/>
      <c r="CG658" s="96"/>
      <c r="CH658" s="96"/>
      <c r="CI658" s="96"/>
      <c r="CJ658" s="96"/>
      <c r="CK658" s="96"/>
      <c r="CL658" s="96"/>
      <c r="CM658" s="96"/>
      <c r="CN658" s="96"/>
      <c r="CO658" s="96"/>
      <c r="CP658" s="96"/>
      <c r="CQ658" s="96"/>
      <c r="CR658" s="96"/>
      <c r="CS658" s="96"/>
      <c r="CT658" s="96"/>
      <c r="CU658" s="96"/>
      <c r="CV658" s="96"/>
      <c r="CW658" s="96"/>
      <c r="CX658" s="96"/>
      <c r="CY658" s="96"/>
      <c r="CZ658" s="96"/>
      <c r="DA658" s="96"/>
      <c r="DB658" s="96"/>
      <c r="DC658" s="96"/>
      <c r="DD658" s="96"/>
      <c r="DE658" s="96"/>
      <c r="DF658" s="96"/>
      <c r="DG658" s="96"/>
      <c r="DH658" s="96"/>
      <c r="DI658" s="96"/>
      <c r="DJ658" s="96"/>
      <c r="DK658" s="96"/>
      <c r="DL658" s="96"/>
      <c r="DM658" s="96"/>
      <c r="DN658" s="96"/>
      <c r="DO658" s="96"/>
      <c r="DP658" s="96"/>
      <c r="DQ658" s="96"/>
      <c r="DR658" s="96"/>
      <c r="DS658" s="96"/>
      <c r="DT658" s="96"/>
      <c r="DU658" s="96"/>
      <c r="DV658" s="96"/>
      <c r="DW658" s="96"/>
      <c r="DX658" s="96"/>
      <c r="DY658" s="96"/>
      <c r="DZ658" s="96"/>
      <c r="EA658" s="96"/>
      <c r="EB658" s="96"/>
      <c r="EC658" s="96"/>
      <c r="ED658" s="96"/>
      <c r="EE658" s="96"/>
      <c r="EF658" s="96"/>
      <c r="EG658" s="96"/>
      <c r="EH658" s="96"/>
      <c r="EI658" s="96"/>
      <c r="EJ658" s="96"/>
      <c r="EK658" s="96"/>
      <c r="EL658" s="96"/>
      <c r="EM658" s="96"/>
      <c r="EN658" s="96"/>
      <c r="EO658" s="96"/>
      <c r="EP658" s="96"/>
      <c r="EQ658" s="96"/>
      <c r="ER658" s="96"/>
      <c r="ES658" s="96"/>
      <c r="ET658" s="96"/>
      <c r="EU658" s="96"/>
      <c r="EV658" s="96"/>
      <c r="EW658" s="96"/>
      <c r="EX658" s="96"/>
      <c r="EY658" s="96"/>
      <c r="EZ658" s="96"/>
      <c r="FA658" s="96"/>
      <c r="FB658" s="96"/>
      <c r="FC658" s="96"/>
      <c r="FD658" s="96"/>
      <c r="FE658" s="96"/>
      <c r="FF658" s="96"/>
      <c r="FG658" s="96"/>
      <c r="FH658" s="96"/>
      <c r="FI658" s="96"/>
      <c r="FJ658" s="96"/>
      <c r="FK658" s="96"/>
      <c r="FL658" s="96"/>
      <c r="FM658" s="96"/>
      <c r="FN658" s="96"/>
      <c r="FO658" s="96"/>
      <c r="FP658" s="96"/>
      <c r="FQ658" s="96"/>
      <c r="FR658" s="96"/>
      <c r="FS658" s="96"/>
      <c r="FT658" s="96"/>
      <c r="FU658" s="96"/>
      <c r="FV658" s="96"/>
      <c r="FW658" s="96"/>
      <c r="FX658" s="96"/>
      <c r="FY658" s="96"/>
      <c r="FZ658" s="96"/>
      <c r="GA658" s="96"/>
      <c r="GB658" s="96"/>
      <c r="GC658" s="96"/>
      <c r="GD658" s="96"/>
      <c r="GE658" s="96"/>
      <c r="GF658" s="96"/>
      <c r="GG658" s="96"/>
      <c r="GH658" s="96"/>
      <c r="GI658" s="96"/>
      <c r="GJ658" s="96"/>
      <c r="GK658" s="96"/>
      <c r="GL658" s="96"/>
      <c r="GM658" s="96"/>
      <c r="GN658" s="96"/>
      <c r="GO658" s="96"/>
      <c r="GP658" s="96"/>
    </row>
    <row r="659" spans="1:198" ht="12" hidden="1" customHeight="1">
      <c r="A659" s="357">
        <v>57</v>
      </c>
      <c r="B659" s="417" t="s">
        <v>230</v>
      </c>
      <c r="C659" s="449">
        <v>2023</v>
      </c>
      <c r="D659" s="449">
        <v>2024</v>
      </c>
      <c r="E659" s="396" t="s">
        <v>27</v>
      </c>
      <c r="F659" s="576"/>
      <c r="G659" s="446">
        <v>90015</v>
      </c>
      <c r="H659" s="88">
        <v>6050</v>
      </c>
      <c r="I659" s="211" t="s">
        <v>28</v>
      </c>
      <c r="J659" s="77">
        <v>30000</v>
      </c>
      <c r="K659" s="63"/>
      <c r="L659" s="63"/>
      <c r="M659" s="84"/>
      <c r="N659" s="85"/>
      <c r="O659" s="77"/>
      <c r="P659" s="77"/>
      <c r="Q659" s="77"/>
      <c r="R659" s="62"/>
      <c r="S659" s="63"/>
      <c r="T659" s="63"/>
      <c r="U659" s="63"/>
      <c r="V659" s="63"/>
      <c r="W659" s="63"/>
      <c r="X659" s="431">
        <f>SUM(L663:W663)</f>
        <v>0</v>
      </c>
      <c r="Y659" s="40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6"/>
      <c r="AV659" s="96"/>
      <c r="AW659" s="96"/>
      <c r="AX659" s="96"/>
      <c r="AY659" s="96"/>
      <c r="AZ659" s="96"/>
      <c r="BA659" s="96"/>
      <c r="BB659" s="96"/>
      <c r="BC659" s="96"/>
      <c r="BD659" s="96"/>
      <c r="BE659" s="96"/>
      <c r="BF659" s="96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6"/>
      <c r="BS659" s="96"/>
      <c r="BT659" s="96"/>
      <c r="BU659" s="96"/>
      <c r="BV659" s="96"/>
      <c r="BW659" s="96"/>
      <c r="BX659" s="96"/>
      <c r="BY659" s="96"/>
      <c r="BZ659" s="96"/>
      <c r="CA659" s="96"/>
      <c r="CB659" s="96"/>
      <c r="CC659" s="96"/>
      <c r="CD659" s="96"/>
      <c r="CE659" s="96"/>
      <c r="CF659" s="96"/>
      <c r="CG659" s="96"/>
      <c r="CH659" s="96"/>
      <c r="CI659" s="96"/>
      <c r="CJ659" s="96"/>
      <c r="CK659" s="96"/>
      <c r="CL659" s="96"/>
      <c r="CM659" s="96"/>
      <c r="CN659" s="96"/>
      <c r="CO659" s="96"/>
      <c r="CP659" s="96"/>
      <c r="CQ659" s="96"/>
      <c r="CR659" s="96"/>
      <c r="CS659" s="96"/>
      <c r="CT659" s="96"/>
      <c r="CU659" s="96"/>
      <c r="CV659" s="96"/>
      <c r="CW659" s="96"/>
      <c r="CX659" s="96"/>
      <c r="CY659" s="96"/>
      <c r="CZ659" s="96"/>
      <c r="DA659" s="96"/>
      <c r="DB659" s="96"/>
      <c r="DC659" s="96"/>
      <c r="DD659" s="96"/>
      <c r="DE659" s="96"/>
      <c r="DF659" s="96"/>
      <c r="DG659" s="96"/>
      <c r="DH659" s="96"/>
      <c r="DI659" s="96"/>
      <c r="DJ659" s="96"/>
      <c r="DK659" s="96"/>
      <c r="DL659" s="96"/>
      <c r="DM659" s="96"/>
      <c r="DN659" s="96"/>
      <c r="DO659" s="96"/>
      <c r="DP659" s="96"/>
      <c r="DQ659" s="96"/>
      <c r="DR659" s="96"/>
      <c r="DS659" s="96"/>
      <c r="DT659" s="96"/>
      <c r="DU659" s="96"/>
      <c r="DV659" s="96"/>
      <c r="DW659" s="96"/>
      <c r="DX659" s="96"/>
      <c r="DY659" s="96"/>
      <c r="DZ659" s="96"/>
      <c r="EA659" s="96"/>
      <c r="EB659" s="96"/>
      <c r="EC659" s="96"/>
      <c r="ED659" s="96"/>
      <c r="EE659" s="96"/>
      <c r="EF659" s="96"/>
      <c r="EG659" s="96"/>
      <c r="EH659" s="96"/>
      <c r="EI659" s="96"/>
      <c r="EJ659" s="96"/>
      <c r="EK659" s="96"/>
      <c r="EL659" s="96"/>
      <c r="EM659" s="96"/>
      <c r="EN659" s="96"/>
      <c r="EO659" s="96"/>
      <c r="EP659" s="96"/>
      <c r="EQ659" s="96"/>
      <c r="ER659" s="96"/>
      <c r="ES659" s="96"/>
      <c r="ET659" s="96"/>
      <c r="EU659" s="96"/>
      <c r="EV659" s="96"/>
      <c r="EW659" s="96"/>
      <c r="EX659" s="96"/>
      <c r="EY659" s="96"/>
      <c r="EZ659" s="96"/>
      <c r="FA659" s="96"/>
      <c r="FB659" s="96"/>
      <c r="FC659" s="96"/>
      <c r="FD659" s="96"/>
      <c r="FE659" s="96"/>
      <c r="FF659" s="96"/>
      <c r="FG659" s="96"/>
      <c r="FH659" s="96"/>
      <c r="FI659" s="96"/>
      <c r="FJ659" s="96"/>
      <c r="FK659" s="96"/>
      <c r="FL659" s="96"/>
      <c r="FM659" s="96"/>
      <c r="FN659" s="96"/>
      <c r="FO659" s="96"/>
      <c r="FP659" s="96"/>
      <c r="FQ659" s="96"/>
      <c r="FR659" s="96"/>
      <c r="FS659" s="96"/>
      <c r="FT659" s="96"/>
      <c r="FU659" s="96"/>
      <c r="FV659" s="96"/>
      <c r="FW659" s="96"/>
      <c r="FX659" s="96"/>
      <c r="FY659" s="96"/>
      <c r="FZ659" s="96"/>
      <c r="GA659" s="96"/>
      <c r="GB659" s="96"/>
      <c r="GC659" s="96"/>
      <c r="GD659" s="96"/>
      <c r="GE659" s="96"/>
      <c r="GF659" s="96"/>
      <c r="GG659" s="96"/>
      <c r="GH659" s="96"/>
      <c r="GI659" s="96"/>
      <c r="GJ659" s="96"/>
      <c r="GK659" s="96"/>
      <c r="GL659" s="96"/>
      <c r="GM659" s="96"/>
      <c r="GN659" s="96"/>
      <c r="GO659" s="96"/>
      <c r="GP659" s="96"/>
    </row>
    <row r="660" spans="1:198" ht="12" hidden="1" customHeight="1">
      <c r="A660" s="358"/>
      <c r="B660" s="418"/>
      <c r="C660" s="450"/>
      <c r="D660" s="450"/>
      <c r="E660" s="396"/>
      <c r="F660" s="577"/>
      <c r="G660" s="447"/>
      <c r="H660" s="88"/>
      <c r="I660" s="211" t="s">
        <v>31</v>
      </c>
      <c r="J660" s="63"/>
      <c r="K660" s="63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431"/>
      <c r="Y660" s="40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6"/>
      <c r="AV660" s="96"/>
      <c r="AW660" s="96"/>
      <c r="AX660" s="96"/>
      <c r="AY660" s="96"/>
      <c r="AZ660" s="96"/>
      <c r="BA660" s="96"/>
      <c r="BB660" s="96"/>
      <c r="BC660" s="96"/>
      <c r="BD660" s="96"/>
      <c r="BE660" s="96"/>
      <c r="BF660" s="96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6"/>
      <c r="BS660" s="96"/>
      <c r="BT660" s="96"/>
      <c r="BU660" s="96"/>
      <c r="BV660" s="96"/>
      <c r="BW660" s="96"/>
      <c r="BX660" s="96"/>
      <c r="BY660" s="96"/>
      <c r="BZ660" s="96"/>
      <c r="CA660" s="96"/>
      <c r="CB660" s="96"/>
      <c r="CC660" s="96"/>
      <c r="CD660" s="96"/>
      <c r="CE660" s="96"/>
      <c r="CF660" s="96"/>
      <c r="CG660" s="96"/>
      <c r="CH660" s="96"/>
      <c r="CI660" s="96"/>
      <c r="CJ660" s="96"/>
      <c r="CK660" s="96"/>
      <c r="CL660" s="96"/>
      <c r="CM660" s="96"/>
      <c r="CN660" s="96"/>
      <c r="CO660" s="96"/>
      <c r="CP660" s="96"/>
      <c r="CQ660" s="96"/>
      <c r="CR660" s="96"/>
      <c r="CS660" s="96"/>
      <c r="CT660" s="96"/>
      <c r="CU660" s="96"/>
      <c r="CV660" s="96"/>
      <c r="CW660" s="96"/>
      <c r="CX660" s="96"/>
      <c r="CY660" s="96"/>
      <c r="CZ660" s="96"/>
      <c r="DA660" s="96"/>
      <c r="DB660" s="96"/>
      <c r="DC660" s="96"/>
      <c r="DD660" s="96"/>
      <c r="DE660" s="96"/>
      <c r="DF660" s="96"/>
      <c r="DG660" s="96"/>
      <c r="DH660" s="96"/>
      <c r="DI660" s="96"/>
      <c r="DJ660" s="96"/>
      <c r="DK660" s="96"/>
      <c r="DL660" s="96"/>
      <c r="DM660" s="96"/>
      <c r="DN660" s="96"/>
      <c r="DO660" s="96"/>
      <c r="DP660" s="96"/>
      <c r="DQ660" s="96"/>
      <c r="DR660" s="96"/>
      <c r="DS660" s="96"/>
      <c r="DT660" s="96"/>
      <c r="DU660" s="96"/>
      <c r="DV660" s="96"/>
      <c r="DW660" s="96"/>
      <c r="DX660" s="96"/>
      <c r="DY660" s="96"/>
      <c r="DZ660" s="96"/>
      <c r="EA660" s="96"/>
      <c r="EB660" s="96"/>
      <c r="EC660" s="96"/>
      <c r="ED660" s="96"/>
      <c r="EE660" s="96"/>
      <c r="EF660" s="96"/>
      <c r="EG660" s="96"/>
      <c r="EH660" s="96"/>
      <c r="EI660" s="96"/>
      <c r="EJ660" s="96"/>
      <c r="EK660" s="96"/>
      <c r="EL660" s="96"/>
      <c r="EM660" s="96"/>
      <c r="EN660" s="96"/>
      <c r="EO660" s="96"/>
      <c r="EP660" s="96"/>
      <c r="EQ660" s="96"/>
      <c r="ER660" s="96"/>
      <c r="ES660" s="96"/>
      <c r="ET660" s="96"/>
      <c r="EU660" s="96"/>
      <c r="EV660" s="96"/>
      <c r="EW660" s="96"/>
      <c r="EX660" s="96"/>
      <c r="EY660" s="96"/>
      <c r="EZ660" s="96"/>
      <c r="FA660" s="96"/>
      <c r="FB660" s="96"/>
      <c r="FC660" s="96"/>
      <c r="FD660" s="96"/>
      <c r="FE660" s="96"/>
      <c r="FF660" s="96"/>
      <c r="FG660" s="96"/>
      <c r="FH660" s="96"/>
      <c r="FI660" s="96"/>
      <c r="FJ660" s="96"/>
      <c r="FK660" s="96"/>
      <c r="FL660" s="96"/>
      <c r="FM660" s="96"/>
      <c r="FN660" s="96"/>
      <c r="FO660" s="96"/>
      <c r="FP660" s="96"/>
      <c r="FQ660" s="96"/>
      <c r="FR660" s="96"/>
      <c r="FS660" s="96"/>
      <c r="FT660" s="96"/>
      <c r="FU660" s="96"/>
      <c r="FV660" s="96"/>
      <c r="FW660" s="96"/>
      <c r="FX660" s="96"/>
      <c r="FY660" s="96"/>
      <c r="FZ660" s="96"/>
      <c r="GA660" s="96"/>
      <c r="GB660" s="96"/>
      <c r="GC660" s="96"/>
      <c r="GD660" s="96"/>
      <c r="GE660" s="96"/>
      <c r="GF660" s="96"/>
      <c r="GG660" s="96"/>
      <c r="GH660" s="96"/>
      <c r="GI660" s="96"/>
      <c r="GJ660" s="96"/>
      <c r="GK660" s="96"/>
      <c r="GL660" s="96"/>
      <c r="GM660" s="96"/>
      <c r="GN660" s="96"/>
      <c r="GO660" s="96"/>
      <c r="GP660" s="96"/>
    </row>
    <row r="661" spans="1:198" ht="12" hidden="1" customHeight="1">
      <c r="A661" s="358"/>
      <c r="B661" s="418"/>
      <c r="C661" s="450"/>
      <c r="D661" s="450"/>
      <c r="E661" s="396"/>
      <c r="F661" s="577"/>
      <c r="G661" s="447"/>
      <c r="H661" s="88"/>
      <c r="I661" s="211" t="s">
        <v>30</v>
      </c>
      <c r="J661" s="63"/>
      <c r="K661" s="63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431"/>
      <c r="Y661" s="40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6"/>
      <c r="AV661" s="96"/>
      <c r="AW661" s="96"/>
      <c r="AX661" s="96"/>
      <c r="AY661" s="96"/>
      <c r="AZ661" s="96"/>
      <c r="BA661" s="96"/>
      <c r="BB661" s="96"/>
      <c r="BC661" s="96"/>
      <c r="BD661" s="96"/>
      <c r="BE661" s="96"/>
      <c r="BF661" s="96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6"/>
      <c r="BS661" s="96"/>
      <c r="BT661" s="96"/>
      <c r="BU661" s="96"/>
      <c r="BV661" s="96"/>
      <c r="BW661" s="96"/>
      <c r="BX661" s="96"/>
      <c r="BY661" s="96"/>
      <c r="BZ661" s="96"/>
      <c r="CA661" s="96"/>
      <c r="CB661" s="96"/>
      <c r="CC661" s="96"/>
      <c r="CD661" s="96"/>
      <c r="CE661" s="96"/>
      <c r="CF661" s="96"/>
      <c r="CG661" s="96"/>
      <c r="CH661" s="96"/>
      <c r="CI661" s="96"/>
      <c r="CJ661" s="96"/>
      <c r="CK661" s="96"/>
      <c r="CL661" s="96"/>
      <c r="CM661" s="96"/>
      <c r="CN661" s="96"/>
      <c r="CO661" s="96"/>
      <c r="CP661" s="96"/>
      <c r="CQ661" s="96"/>
      <c r="CR661" s="96"/>
      <c r="CS661" s="96"/>
      <c r="CT661" s="96"/>
      <c r="CU661" s="96"/>
      <c r="CV661" s="96"/>
      <c r="CW661" s="96"/>
      <c r="CX661" s="96"/>
      <c r="CY661" s="96"/>
      <c r="CZ661" s="96"/>
      <c r="DA661" s="96"/>
      <c r="DB661" s="96"/>
      <c r="DC661" s="96"/>
      <c r="DD661" s="96"/>
      <c r="DE661" s="96"/>
      <c r="DF661" s="96"/>
      <c r="DG661" s="96"/>
      <c r="DH661" s="96"/>
      <c r="DI661" s="96"/>
      <c r="DJ661" s="96"/>
      <c r="DK661" s="96"/>
      <c r="DL661" s="96"/>
      <c r="DM661" s="96"/>
      <c r="DN661" s="96"/>
      <c r="DO661" s="96"/>
      <c r="DP661" s="96"/>
      <c r="DQ661" s="96"/>
      <c r="DR661" s="96"/>
      <c r="DS661" s="96"/>
      <c r="DT661" s="96"/>
      <c r="DU661" s="96"/>
      <c r="DV661" s="96"/>
      <c r="DW661" s="96"/>
      <c r="DX661" s="96"/>
      <c r="DY661" s="96"/>
      <c r="DZ661" s="96"/>
      <c r="EA661" s="96"/>
      <c r="EB661" s="96"/>
      <c r="EC661" s="96"/>
      <c r="ED661" s="96"/>
      <c r="EE661" s="96"/>
      <c r="EF661" s="96"/>
      <c r="EG661" s="96"/>
      <c r="EH661" s="96"/>
      <c r="EI661" s="96"/>
      <c r="EJ661" s="96"/>
      <c r="EK661" s="96"/>
      <c r="EL661" s="96"/>
      <c r="EM661" s="96"/>
      <c r="EN661" s="96"/>
      <c r="EO661" s="96"/>
      <c r="EP661" s="96"/>
      <c r="EQ661" s="96"/>
      <c r="ER661" s="96"/>
      <c r="ES661" s="96"/>
      <c r="ET661" s="96"/>
      <c r="EU661" s="96"/>
      <c r="EV661" s="96"/>
      <c r="EW661" s="96"/>
      <c r="EX661" s="96"/>
      <c r="EY661" s="96"/>
      <c r="EZ661" s="96"/>
      <c r="FA661" s="96"/>
      <c r="FB661" s="96"/>
      <c r="FC661" s="96"/>
      <c r="FD661" s="96"/>
      <c r="FE661" s="96"/>
      <c r="FF661" s="96"/>
      <c r="FG661" s="96"/>
      <c r="FH661" s="96"/>
      <c r="FI661" s="96"/>
      <c r="FJ661" s="96"/>
      <c r="FK661" s="96"/>
      <c r="FL661" s="96"/>
      <c r="FM661" s="96"/>
      <c r="FN661" s="96"/>
      <c r="FO661" s="96"/>
      <c r="FP661" s="96"/>
      <c r="FQ661" s="96"/>
      <c r="FR661" s="96"/>
      <c r="FS661" s="96"/>
      <c r="FT661" s="96"/>
      <c r="FU661" s="96"/>
      <c r="FV661" s="96"/>
      <c r="FW661" s="96"/>
      <c r="FX661" s="96"/>
      <c r="FY661" s="96"/>
      <c r="FZ661" s="96"/>
      <c r="GA661" s="96"/>
      <c r="GB661" s="96"/>
      <c r="GC661" s="96"/>
      <c r="GD661" s="96"/>
      <c r="GE661" s="96"/>
      <c r="GF661" s="96"/>
      <c r="GG661" s="96"/>
      <c r="GH661" s="96"/>
      <c r="GI661" s="96"/>
      <c r="GJ661" s="96"/>
      <c r="GK661" s="96"/>
      <c r="GL661" s="96"/>
      <c r="GM661" s="96"/>
      <c r="GN661" s="96"/>
      <c r="GO661" s="96"/>
      <c r="GP661" s="96"/>
    </row>
    <row r="662" spans="1:198" ht="12" hidden="1" customHeight="1">
      <c r="A662" s="358"/>
      <c r="B662" s="418"/>
      <c r="C662" s="450"/>
      <c r="D662" s="450"/>
      <c r="E662" s="396"/>
      <c r="F662" s="577"/>
      <c r="G662" s="447"/>
      <c r="H662" s="88"/>
      <c r="I662" s="60" t="s">
        <v>70</v>
      </c>
      <c r="J662" s="85">
        <v>10000</v>
      </c>
      <c r="K662" s="63"/>
      <c r="L662" s="63"/>
      <c r="M662" s="84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431"/>
      <c r="Y662" s="40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6"/>
      <c r="AV662" s="96"/>
      <c r="AW662" s="96"/>
      <c r="AX662" s="96"/>
      <c r="AY662" s="96"/>
      <c r="AZ662" s="96"/>
      <c r="BA662" s="96"/>
      <c r="BB662" s="96"/>
      <c r="BC662" s="96"/>
      <c r="BD662" s="96"/>
      <c r="BE662" s="96"/>
      <c r="BF662" s="96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6"/>
      <c r="BS662" s="96"/>
      <c r="BT662" s="96"/>
      <c r="BU662" s="96"/>
      <c r="BV662" s="96"/>
      <c r="BW662" s="96"/>
      <c r="BX662" s="96"/>
      <c r="BY662" s="96"/>
      <c r="BZ662" s="96"/>
      <c r="CA662" s="96"/>
      <c r="CB662" s="96"/>
      <c r="CC662" s="96"/>
      <c r="CD662" s="96"/>
      <c r="CE662" s="96"/>
      <c r="CF662" s="96"/>
      <c r="CG662" s="96"/>
      <c r="CH662" s="96"/>
      <c r="CI662" s="96"/>
      <c r="CJ662" s="96"/>
      <c r="CK662" s="96"/>
      <c r="CL662" s="96"/>
      <c r="CM662" s="96"/>
      <c r="CN662" s="96"/>
      <c r="CO662" s="96"/>
      <c r="CP662" s="96"/>
      <c r="CQ662" s="96"/>
      <c r="CR662" s="96"/>
      <c r="CS662" s="96"/>
      <c r="CT662" s="96"/>
      <c r="CU662" s="96"/>
      <c r="CV662" s="96"/>
      <c r="CW662" s="96"/>
      <c r="CX662" s="96"/>
      <c r="CY662" s="96"/>
      <c r="CZ662" s="96"/>
      <c r="DA662" s="96"/>
      <c r="DB662" s="96"/>
      <c r="DC662" s="96"/>
      <c r="DD662" s="96"/>
      <c r="DE662" s="96"/>
      <c r="DF662" s="96"/>
      <c r="DG662" s="96"/>
      <c r="DH662" s="96"/>
      <c r="DI662" s="96"/>
      <c r="DJ662" s="96"/>
      <c r="DK662" s="96"/>
      <c r="DL662" s="96"/>
      <c r="DM662" s="96"/>
      <c r="DN662" s="96"/>
      <c r="DO662" s="96"/>
      <c r="DP662" s="96"/>
      <c r="DQ662" s="96"/>
      <c r="DR662" s="96"/>
      <c r="DS662" s="96"/>
      <c r="DT662" s="96"/>
      <c r="DU662" s="96"/>
      <c r="DV662" s="96"/>
      <c r="DW662" s="96"/>
      <c r="DX662" s="96"/>
      <c r="DY662" s="96"/>
      <c r="DZ662" s="96"/>
      <c r="EA662" s="96"/>
      <c r="EB662" s="96"/>
      <c r="EC662" s="96"/>
      <c r="ED662" s="96"/>
      <c r="EE662" s="96"/>
      <c r="EF662" s="96"/>
      <c r="EG662" s="96"/>
      <c r="EH662" s="96"/>
      <c r="EI662" s="96"/>
      <c r="EJ662" s="96"/>
      <c r="EK662" s="96"/>
      <c r="EL662" s="96"/>
      <c r="EM662" s="96"/>
      <c r="EN662" s="96"/>
      <c r="EO662" s="96"/>
      <c r="EP662" s="96"/>
      <c r="EQ662" s="96"/>
      <c r="ER662" s="96"/>
      <c r="ES662" s="96"/>
      <c r="ET662" s="96"/>
      <c r="EU662" s="96"/>
      <c r="EV662" s="96"/>
      <c r="EW662" s="96"/>
      <c r="EX662" s="96"/>
      <c r="EY662" s="96"/>
      <c r="EZ662" s="96"/>
      <c r="FA662" s="96"/>
      <c r="FB662" s="96"/>
      <c r="FC662" s="96"/>
      <c r="FD662" s="96"/>
      <c r="FE662" s="96"/>
      <c r="FF662" s="96"/>
      <c r="FG662" s="96"/>
      <c r="FH662" s="96"/>
      <c r="FI662" s="96"/>
      <c r="FJ662" s="96"/>
      <c r="FK662" s="96"/>
      <c r="FL662" s="96"/>
      <c r="FM662" s="96"/>
      <c r="FN662" s="96"/>
      <c r="FO662" s="96"/>
      <c r="FP662" s="96"/>
      <c r="FQ662" s="96"/>
      <c r="FR662" s="96"/>
      <c r="FS662" s="96"/>
      <c r="FT662" s="96"/>
      <c r="FU662" s="96"/>
      <c r="FV662" s="96"/>
      <c r="FW662" s="96"/>
      <c r="FX662" s="96"/>
      <c r="FY662" s="96"/>
      <c r="FZ662" s="96"/>
      <c r="GA662" s="96"/>
      <c r="GB662" s="96"/>
      <c r="GC662" s="96"/>
      <c r="GD662" s="96"/>
      <c r="GE662" s="96"/>
      <c r="GF662" s="96"/>
      <c r="GG662" s="96"/>
      <c r="GH662" s="96"/>
      <c r="GI662" s="96"/>
      <c r="GJ662" s="96"/>
      <c r="GK662" s="96"/>
      <c r="GL662" s="96"/>
      <c r="GM662" s="96"/>
      <c r="GN662" s="96"/>
      <c r="GO662" s="96"/>
      <c r="GP662" s="96"/>
    </row>
    <row r="663" spans="1:198" ht="12" hidden="1" customHeight="1">
      <c r="A663" s="359"/>
      <c r="B663" s="419"/>
      <c r="C663" s="451"/>
      <c r="D663" s="451"/>
      <c r="E663" s="396"/>
      <c r="F663" s="578"/>
      <c r="G663" s="448"/>
      <c r="H663" s="88"/>
      <c r="I663" s="64" t="s">
        <v>26</v>
      </c>
      <c r="J663" s="65">
        <f t="shared" ref="J663:N663" si="196">SUM(J659:J662)</f>
        <v>40000</v>
      </c>
      <c r="K663" s="65">
        <f t="shared" si="196"/>
        <v>0</v>
      </c>
      <c r="L663" s="65">
        <f t="shared" si="196"/>
        <v>0</v>
      </c>
      <c r="M663" s="65">
        <f t="shared" si="196"/>
        <v>0</v>
      </c>
      <c r="N663" s="65">
        <f t="shared" si="196"/>
        <v>0</v>
      </c>
      <c r="O663" s="65">
        <f>SUM(O659:O662)</f>
        <v>0</v>
      </c>
      <c r="P663" s="65">
        <f t="shared" ref="P663" si="197">SUM(P659:P662)</f>
        <v>0</v>
      </c>
      <c r="Q663" s="65">
        <f>SUM(Q659:Q662)</f>
        <v>0</v>
      </c>
      <c r="R663" s="65">
        <f t="shared" ref="R663:W663" si="198">SUM(R659:R662)</f>
        <v>0</v>
      </c>
      <c r="S663" s="65">
        <f t="shared" si="198"/>
        <v>0</v>
      </c>
      <c r="T663" s="65">
        <f t="shared" si="198"/>
        <v>0</v>
      </c>
      <c r="U663" s="65">
        <f t="shared" si="198"/>
        <v>0</v>
      </c>
      <c r="V663" s="65">
        <f t="shared" si="198"/>
        <v>0</v>
      </c>
      <c r="W663" s="65">
        <f t="shared" si="198"/>
        <v>0</v>
      </c>
      <c r="X663" s="431"/>
      <c r="Y663" s="40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6"/>
      <c r="AV663" s="96"/>
      <c r="AW663" s="96"/>
      <c r="AX663" s="96"/>
      <c r="AY663" s="96"/>
      <c r="AZ663" s="96"/>
      <c r="BA663" s="96"/>
      <c r="BB663" s="96"/>
      <c r="BC663" s="96"/>
      <c r="BD663" s="96"/>
      <c r="BE663" s="96"/>
      <c r="BF663" s="96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6"/>
      <c r="BS663" s="96"/>
      <c r="BT663" s="96"/>
      <c r="BU663" s="96"/>
      <c r="BV663" s="96"/>
      <c r="BW663" s="96"/>
      <c r="BX663" s="96"/>
      <c r="BY663" s="96"/>
      <c r="BZ663" s="96"/>
      <c r="CA663" s="96"/>
      <c r="CB663" s="96"/>
      <c r="CC663" s="96"/>
      <c r="CD663" s="96"/>
      <c r="CE663" s="96"/>
      <c r="CF663" s="96"/>
      <c r="CG663" s="96"/>
      <c r="CH663" s="96"/>
      <c r="CI663" s="96"/>
      <c r="CJ663" s="96"/>
      <c r="CK663" s="96"/>
      <c r="CL663" s="96"/>
      <c r="CM663" s="96"/>
      <c r="CN663" s="96"/>
      <c r="CO663" s="96"/>
      <c r="CP663" s="96"/>
      <c r="CQ663" s="96"/>
      <c r="CR663" s="96"/>
      <c r="CS663" s="96"/>
      <c r="CT663" s="96"/>
      <c r="CU663" s="96"/>
      <c r="CV663" s="96"/>
      <c r="CW663" s="96"/>
      <c r="CX663" s="96"/>
      <c r="CY663" s="96"/>
      <c r="CZ663" s="96"/>
      <c r="DA663" s="96"/>
      <c r="DB663" s="96"/>
      <c r="DC663" s="96"/>
      <c r="DD663" s="96"/>
      <c r="DE663" s="96"/>
      <c r="DF663" s="96"/>
      <c r="DG663" s="96"/>
      <c r="DH663" s="96"/>
      <c r="DI663" s="96"/>
      <c r="DJ663" s="96"/>
      <c r="DK663" s="96"/>
      <c r="DL663" s="96"/>
      <c r="DM663" s="96"/>
      <c r="DN663" s="96"/>
      <c r="DO663" s="96"/>
      <c r="DP663" s="96"/>
      <c r="DQ663" s="96"/>
      <c r="DR663" s="96"/>
      <c r="DS663" s="96"/>
      <c r="DT663" s="96"/>
      <c r="DU663" s="96"/>
      <c r="DV663" s="96"/>
      <c r="DW663" s="96"/>
      <c r="DX663" s="96"/>
      <c r="DY663" s="96"/>
      <c r="DZ663" s="96"/>
      <c r="EA663" s="96"/>
      <c r="EB663" s="96"/>
      <c r="EC663" s="96"/>
      <c r="ED663" s="96"/>
      <c r="EE663" s="96"/>
      <c r="EF663" s="96"/>
      <c r="EG663" s="96"/>
      <c r="EH663" s="96"/>
      <c r="EI663" s="96"/>
      <c r="EJ663" s="96"/>
      <c r="EK663" s="96"/>
      <c r="EL663" s="96"/>
      <c r="EM663" s="96"/>
      <c r="EN663" s="96"/>
      <c r="EO663" s="96"/>
      <c r="EP663" s="96"/>
      <c r="EQ663" s="96"/>
      <c r="ER663" s="96"/>
      <c r="ES663" s="96"/>
      <c r="ET663" s="96"/>
      <c r="EU663" s="96"/>
      <c r="EV663" s="96"/>
      <c r="EW663" s="96"/>
      <c r="EX663" s="96"/>
      <c r="EY663" s="96"/>
      <c r="EZ663" s="96"/>
      <c r="FA663" s="96"/>
      <c r="FB663" s="96"/>
      <c r="FC663" s="96"/>
      <c r="FD663" s="96"/>
      <c r="FE663" s="96"/>
      <c r="FF663" s="96"/>
      <c r="FG663" s="96"/>
      <c r="FH663" s="96"/>
      <c r="FI663" s="96"/>
      <c r="FJ663" s="96"/>
      <c r="FK663" s="96"/>
      <c r="FL663" s="96"/>
      <c r="FM663" s="96"/>
      <c r="FN663" s="96"/>
      <c r="FO663" s="96"/>
      <c r="FP663" s="96"/>
      <c r="FQ663" s="96"/>
      <c r="FR663" s="96"/>
      <c r="FS663" s="96"/>
      <c r="FT663" s="96"/>
      <c r="FU663" s="96"/>
      <c r="FV663" s="96"/>
      <c r="FW663" s="96"/>
      <c r="FX663" s="96"/>
      <c r="FY663" s="96"/>
      <c r="FZ663" s="96"/>
      <c r="GA663" s="96"/>
      <c r="GB663" s="96"/>
      <c r="GC663" s="96"/>
      <c r="GD663" s="96"/>
      <c r="GE663" s="96"/>
      <c r="GF663" s="96"/>
      <c r="GG663" s="96"/>
      <c r="GH663" s="96"/>
      <c r="GI663" s="96"/>
      <c r="GJ663" s="96"/>
      <c r="GK663" s="96"/>
      <c r="GL663" s="96"/>
      <c r="GM663" s="96"/>
      <c r="GN663" s="96"/>
      <c r="GO663" s="96"/>
      <c r="GP663" s="96"/>
    </row>
    <row r="664" spans="1:198" ht="13.9" hidden="1" customHeight="1">
      <c r="A664" s="357">
        <v>58</v>
      </c>
      <c r="B664" s="417" t="s">
        <v>228</v>
      </c>
      <c r="C664" s="449">
        <v>2023</v>
      </c>
      <c r="D664" s="449">
        <v>2024</v>
      </c>
      <c r="E664" s="582" t="s">
        <v>155</v>
      </c>
      <c r="F664" s="576"/>
      <c r="G664" s="446">
        <v>90015</v>
      </c>
      <c r="H664" s="88">
        <v>6050</v>
      </c>
      <c r="I664" s="211" t="s">
        <v>28</v>
      </c>
      <c r="J664" s="77">
        <v>30000</v>
      </c>
      <c r="K664" s="63"/>
      <c r="L664" s="63"/>
      <c r="M664" s="84"/>
      <c r="N664" s="85"/>
      <c r="O664" s="77"/>
      <c r="P664" s="77"/>
      <c r="Q664" s="77"/>
      <c r="R664" s="62"/>
      <c r="S664" s="63"/>
      <c r="T664" s="63"/>
      <c r="U664" s="63"/>
      <c r="V664" s="63"/>
      <c r="W664" s="63"/>
      <c r="X664" s="431">
        <f>SUM(L668:W668)</f>
        <v>0</v>
      </c>
      <c r="Y664" s="141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6"/>
      <c r="AV664" s="96"/>
      <c r="AW664" s="96"/>
      <c r="AX664" s="96"/>
      <c r="AY664" s="96"/>
      <c r="AZ664" s="96"/>
      <c r="BA664" s="96"/>
      <c r="BB664" s="96"/>
      <c r="BC664" s="96"/>
      <c r="BD664" s="96"/>
      <c r="BE664" s="96"/>
      <c r="BF664" s="96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6"/>
      <c r="BS664" s="96"/>
      <c r="BT664" s="96"/>
      <c r="BU664" s="96"/>
      <c r="BV664" s="96"/>
      <c r="BW664" s="96"/>
      <c r="BX664" s="96"/>
      <c r="BY664" s="96"/>
      <c r="BZ664" s="96"/>
      <c r="CA664" s="96"/>
      <c r="CB664" s="96"/>
      <c r="CC664" s="96"/>
      <c r="CD664" s="96"/>
      <c r="CE664" s="96"/>
      <c r="CF664" s="96"/>
      <c r="CG664" s="96"/>
      <c r="CH664" s="96"/>
      <c r="CI664" s="96"/>
      <c r="CJ664" s="96"/>
      <c r="CK664" s="96"/>
      <c r="CL664" s="96"/>
      <c r="CM664" s="96"/>
      <c r="CN664" s="96"/>
      <c r="CO664" s="96"/>
      <c r="CP664" s="96"/>
      <c r="CQ664" s="96"/>
      <c r="CR664" s="96"/>
      <c r="CS664" s="96"/>
      <c r="CT664" s="96"/>
      <c r="CU664" s="96"/>
      <c r="CV664" s="96"/>
      <c r="CW664" s="96"/>
      <c r="CX664" s="96"/>
      <c r="CY664" s="96"/>
      <c r="CZ664" s="96"/>
      <c r="DA664" s="96"/>
      <c r="DB664" s="96"/>
      <c r="DC664" s="96"/>
      <c r="DD664" s="96"/>
      <c r="DE664" s="96"/>
      <c r="DF664" s="96"/>
      <c r="DG664" s="96"/>
      <c r="DH664" s="96"/>
      <c r="DI664" s="96"/>
      <c r="DJ664" s="96"/>
      <c r="DK664" s="96"/>
      <c r="DL664" s="96"/>
      <c r="DM664" s="96"/>
      <c r="DN664" s="96"/>
      <c r="DO664" s="96"/>
      <c r="DP664" s="96"/>
      <c r="DQ664" s="96"/>
      <c r="DR664" s="96"/>
      <c r="DS664" s="96"/>
      <c r="DT664" s="96"/>
      <c r="DU664" s="96"/>
      <c r="DV664" s="96"/>
      <c r="DW664" s="96"/>
      <c r="DX664" s="96"/>
      <c r="DY664" s="96"/>
      <c r="DZ664" s="96"/>
      <c r="EA664" s="96"/>
      <c r="EB664" s="96"/>
      <c r="EC664" s="96"/>
      <c r="ED664" s="96"/>
      <c r="EE664" s="96"/>
      <c r="EF664" s="96"/>
      <c r="EG664" s="96"/>
      <c r="EH664" s="96"/>
      <c r="EI664" s="96"/>
      <c r="EJ664" s="96"/>
      <c r="EK664" s="96"/>
      <c r="EL664" s="96"/>
      <c r="EM664" s="96"/>
      <c r="EN664" s="96"/>
      <c r="EO664" s="96"/>
      <c r="EP664" s="96"/>
      <c r="EQ664" s="96"/>
      <c r="ER664" s="96"/>
      <c r="ES664" s="96"/>
      <c r="ET664" s="96"/>
      <c r="EU664" s="96"/>
      <c r="EV664" s="96"/>
      <c r="EW664" s="96"/>
      <c r="EX664" s="96"/>
      <c r="EY664" s="96"/>
      <c r="EZ664" s="96"/>
      <c r="FA664" s="96"/>
      <c r="FB664" s="96"/>
      <c r="FC664" s="96"/>
      <c r="FD664" s="96"/>
      <c r="FE664" s="96"/>
      <c r="FF664" s="96"/>
      <c r="FG664" s="96"/>
      <c r="FH664" s="96"/>
      <c r="FI664" s="96"/>
      <c r="FJ664" s="96"/>
      <c r="FK664" s="96"/>
      <c r="FL664" s="96"/>
      <c r="FM664" s="96"/>
      <c r="FN664" s="96"/>
      <c r="FO664" s="96"/>
      <c r="FP664" s="96"/>
      <c r="FQ664" s="96"/>
      <c r="FR664" s="96"/>
      <c r="FS664" s="96"/>
      <c r="FT664" s="96"/>
      <c r="FU664" s="96"/>
      <c r="FV664" s="96"/>
      <c r="FW664" s="96"/>
      <c r="FX664" s="96"/>
      <c r="FY664" s="96"/>
      <c r="FZ664" s="96"/>
      <c r="GA664" s="96"/>
      <c r="GB664" s="96"/>
      <c r="GC664" s="96"/>
      <c r="GD664" s="96"/>
      <c r="GE664" s="96"/>
      <c r="GF664" s="96"/>
      <c r="GG664" s="96"/>
      <c r="GH664" s="96"/>
      <c r="GI664" s="96"/>
      <c r="GJ664" s="96"/>
      <c r="GK664" s="96"/>
      <c r="GL664" s="96"/>
      <c r="GM664" s="96"/>
      <c r="GN664" s="96"/>
      <c r="GO664" s="96"/>
      <c r="GP664" s="96"/>
    </row>
    <row r="665" spans="1:198" ht="13.9" hidden="1" customHeight="1">
      <c r="A665" s="358"/>
      <c r="B665" s="418"/>
      <c r="C665" s="450"/>
      <c r="D665" s="450"/>
      <c r="E665" s="583"/>
      <c r="F665" s="577"/>
      <c r="G665" s="447"/>
      <c r="H665" s="88"/>
      <c r="I665" s="211" t="s">
        <v>31</v>
      </c>
      <c r="J665" s="63"/>
      <c r="K665" s="63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431"/>
      <c r="Y665" s="40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6"/>
      <c r="AV665" s="96"/>
      <c r="AW665" s="96"/>
      <c r="AX665" s="96"/>
      <c r="AY665" s="96"/>
      <c r="AZ665" s="96"/>
      <c r="BA665" s="96"/>
      <c r="BB665" s="96"/>
      <c r="BC665" s="96"/>
      <c r="BD665" s="96"/>
      <c r="BE665" s="96"/>
      <c r="BF665" s="96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6"/>
      <c r="BS665" s="96"/>
      <c r="BT665" s="96"/>
      <c r="BU665" s="96"/>
      <c r="BV665" s="96"/>
      <c r="BW665" s="96"/>
      <c r="BX665" s="96"/>
      <c r="BY665" s="96"/>
      <c r="BZ665" s="96"/>
      <c r="CA665" s="96"/>
      <c r="CB665" s="96"/>
      <c r="CC665" s="96"/>
      <c r="CD665" s="96"/>
      <c r="CE665" s="96"/>
      <c r="CF665" s="96"/>
      <c r="CG665" s="96"/>
      <c r="CH665" s="96"/>
      <c r="CI665" s="96"/>
      <c r="CJ665" s="96"/>
      <c r="CK665" s="96"/>
      <c r="CL665" s="96"/>
      <c r="CM665" s="96"/>
      <c r="CN665" s="96"/>
      <c r="CO665" s="96"/>
      <c r="CP665" s="96"/>
      <c r="CQ665" s="96"/>
      <c r="CR665" s="96"/>
      <c r="CS665" s="96"/>
      <c r="CT665" s="96"/>
      <c r="CU665" s="96"/>
      <c r="CV665" s="96"/>
      <c r="CW665" s="96"/>
      <c r="CX665" s="96"/>
      <c r="CY665" s="96"/>
      <c r="CZ665" s="96"/>
      <c r="DA665" s="96"/>
      <c r="DB665" s="96"/>
      <c r="DC665" s="96"/>
      <c r="DD665" s="96"/>
      <c r="DE665" s="96"/>
      <c r="DF665" s="96"/>
      <c r="DG665" s="96"/>
      <c r="DH665" s="96"/>
      <c r="DI665" s="96"/>
      <c r="DJ665" s="96"/>
      <c r="DK665" s="96"/>
      <c r="DL665" s="96"/>
      <c r="DM665" s="96"/>
      <c r="DN665" s="96"/>
      <c r="DO665" s="96"/>
      <c r="DP665" s="96"/>
      <c r="DQ665" s="96"/>
      <c r="DR665" s="96"/>
      <c r="DS665" s="96"/>
      <c r="DT665" s="96"/>
      <c r="DU665" s="96"/>
      <c r="DV665" s="96"/>
      <c r="DW665" s="96"/>
      <c r="DX665" s="96"/>
      <c r="DY665" s="96"/>
      <c r="DZ665" s="96"/>
      <c r="EA665" s="96"/>
      <c r="EB665" s="96"/>
      <c r="EC665" s="96"/>
      <c r="ED665" s="96"/>
      <c r="EE665" s="96"/>
      <c r="EF665" s="96"/>
      <c r="EG665" s="96"/>
      <c r="EH665" s="96"/>
      <c r="EI665" s="96"/>
      <c r="EJ665" s="96"/>
      <c r="EK665" s="96"/>
      <c r="EL665" s="96"/>
      <c r="EM665" s="96"/>
      <c r="EN665" s="96"/>
      <c r="EO665" s="96"/>
      <c r="EP665" s="96"/>
      <c r="EQ665" s="96"/>
      <c r="ER665" s="96"/>
      <c r="ES665" s="96"/>
      <c r="ET665" s="96"/>
      <c r="EU665" s="96"/>
      <c r="EV665" s="96"/>
      <c r="EW665" s="96"/>
      <c r="EX665" s="96"/>
      <c r="EY665" s="96"/>
      <c r="EZ665" s="96"/>
      <c r="FA665" s="96"/>
      <c r="FB665" s="96"/>
      <c r="FC665" s="96"/>
      <c r="FD665" s="96"/>
      <c r="FE665" s="96"/>
      <c r="FF665" s="96"/>
      <c r="FG665" s="96"/>
      <c r="FH665" s="96"/>
      <c r="FI665" s="96"/>
      <c r="FJ665" s="96"/>
      <c r="FK665" s="96"/>
      <c r="FL665" s="96"/>
      <c r="FM665" s="96"/>
      <c r="FN665" s="96"/>
      <c r="FO665" s="96"/>
      <c r="FP665" s="96"/>
      <c r="FQ665" s="96"/>
      <c r="FR665" s="96"/>
      <c r="FS665" s="96"/>
      <c r="FT665" s="96"/>
      <c r="FU665" s="96"/>
      <c r="FV665" s="96"/>
      <c r="FW665" s="96"/>
      <c r="FX665" s="96"/>
      <c r="FY665" s="96"/>
      <c r="FZ665" s="96"/>
      <c r="GA665" s="96"/>
      <c r="GB665" s="96"/>
      <c r="GC665" s="96"/>
      <c r="GD665" s="96"/>
      <c r="GE665" s="96"/>
      <c r="GF665" s="96"/>
      <c r="GG665" s="96"/>
      <c r="GH665" s="96"/>
      <c r="GI665" s="96"/>
      <c r="GJ665" s="96"/>
      <c r="GK665" s="96"/>
      <c r="GL665" s="96"/>
      <c r="GM665" s="96"/>
      <c r="GN665" s="96"/>
      <c r="GO665" s="96"/>
      <c r="GP665" s="96"/>
    </row>
    <row r="666" spans="1:198" ht="13.9" hidden="1" customHeight="1">
      <c r="A666" s="358"/>
      <c r="B666" s="418"/>
      <c r="C666" s="450"/>
      <c r="D666" s="450"/>
      <c r="E666" s="583"/>
      <c r="F666" s="577"/>
      <c r="G666" s="447"/>
      <c r="H666" s="88"/>
      <c r="I666" s="211" t="s">
        <v>30</v>
      </c>
      <c r="J666" s="63"/>
      <c r="K666" s="63"/>
      <c r="L666" s="63"/>
      <c r="M666" s="62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431"/>
      <c r="Y666" s="40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6"/>
      <c r="AV666" s="96"/>
      <c r="AW666" s="96"/>
      <c r="AX666" s="96"/>
      <c r="AY666" s="96"/>
      <c r="AZ666" s="96"/>
      <c r="BA666" s="96"/>
      <c r="BB666" s="96"/>
      <c r="BC666" s="96"/>
      <c r="BD666" s="96"/>
      <c r="BE666" s="96"/>
      <c r="BF666" s="96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6"/>
      <c r="BS666" s="96"/>
      <c r="BT666" s="96"/>
      <c r="BU666" s="96"/>
      <c r="BV666" s="96"/>
      <c r="BW666" s="96"/>
      <c r="BX666" s="96"/>
      <c r="BY666" s="96"/>
      <c r="BZ666" s="96"/>
      <c r="CA666" s="96"/>
      <c r="CB666" s="96"/>
      <c r="CC666" s="96"/>
      <c r="CD666" s="96"/>
      <c r="CE666" s="96"/>
      <c r="CF666" s="96"/>
      <c r="CG666" s="96"/>
      <c r="CH666" s="96"/>
      <c r="CI666" s="96"/>
      <c r="CJ666" s="96"/>
      <c r="CK666" s="96"/>
      <c r="CL666" s="96"/>
      <c r="CM666" s="96"/>
      <c r="CN666" s="96"/>
      <c r="CO666" s="96"/>
      <c r="CP666" s="96"/>
      <c r="CQ666" s="96"/>
      <c r="CR666" s="96"/>
      <c r="CS666" s="96"/>
      <c r="CT666" s="96"/>
      <c r="CU666" s="96"/>
      <c r="CV666" s="96"/>
      <c r="CW666" s="96"/>
      <c r="CX666" s="96"/>
      <c r="CY666" s="96"/>
      <c r="CZ666" s="96"/>
      <c r="DA666" s="96"/>
      <c r="DB666" s="96"/>
      <c r="DC666" s="96"/>
      <c r="DD666" s="96"/>
      <c r="DE666" s="96"/>
      <c r="DF666" s="96"/>
      <c r="DG666" s="96"/>
      <c r="DH666" s="96"/>
      <c r="DI666" s="96"/>
      <c r="DJ666" s="96"/>
      <c r="DK666" s="96"/>
      <c r="DL666" s="96"/>
      <c r="DM666" s="96"/>
      <c r="DN666" s="96"/>
      <c r="DO666" s="96"/>
      <c r="DP666" s="96"/>
      <c r="DQ666" s="96"/>
      <c r="DR666" s="96"/>
      <c r="DS666" s="96"/>
      <c r="DT666" s="96"/>
      <c r="DU666" s="96"/>
      <c r="DV666" s="96"/>
      <c r="DW666" s="96"/>
      <c r="DX666" s="96"/>
      <c r="DY666" s="96"/>
      <c r="DZ666" s="96"/>
      <c r="EA666" s="96"/>
      <c r="EB666" s="96"/>
      <c r="EC666" s="96"/>
      <c r="ED666" s="96"/>
      <c r="EE666" s="96"/>
      <c r="EF666" s="96"/>
      <c r="EG666" s="96"/>
      <c r="EH666" s="96"/>
      <c r="EI666" s="96"/>
      <c r="EJ666" s="96"/>
      <c r="EK666" s="96"/>
      <c r="EL666" s="96"/>
      <c r="EM666" s="96"/>
      <c r="EN666" s="96"/>
      <c r="EO666" s="96"/>
      <c r="EP666" s="96"/>
      <c r="EQ666" s="96"/>
      <c r="ER666" s="96"/>
      <c r="ES666" s="96"/>
      <c r="ET666" s="96"/>
      <c r="EU666" s="96"/>
      <c r="EV666" s="96"/>
      <c r="EW666" s="96"/>
      <c r="EX666" s="96"/>
      <c r="EY666" s="96"/>
      <c r="EZ666" s="96"/>
      <c r="FA666" s="96"/>
      <c r="FB666" s="96"/>
      <c r="FC666" s="96"/>
      <c r="FD666" s="96"/>
      <c r="FE666" s="96"/>
      <c r="FF666" s="96"/>
      <c r="FG666" s="96"/>
      <c r="FH666" s="96"/>
      <c r="FI666" s="96"/>
      <c r="FJ666" s="96"/>
      <c r="FK666" s="96"/>
      <c r="FL666" s="96"/>
      <c r="FM666" s="96"/>
      <c r="FN666" s="96"/>
      <c r="FO666" s="96"/>
      <c r="FP666" s="96"/>
      <c r="FQ666" s="96"/>
      <c r="FR666" s="96"/>
      <c r="FS666" s="96"/>
      <c r="FT666" s="96"/>
      <c r="FU666" s="96"/>
      <c r="FV666" s="96"/>
      <c r="FW666" s="96"/>
      <c r="FX666" s="96"/>
      <c r="FY666" s="96"/>
      <c r="FZ666" s="96"/>
      <c r="GA666" s="96"/>
      <c r="GB666" s="96"/>
      <c r="GC666" s="96"/>
      <c r="GD666" s="96"/>
      <c r="GE666" s="96"/>
      <c r="GF666" s="96"/>
      <c r="GG666" s="96"/>
      <c r="GH666" s="96"/>
      <c r="GI666" s="96"/>
      <c r="GJ666" s="96"/>
      <c r="GK666" s="96"/>
      <c r="GL666" s="96"/>
      <c r="GM666" s="96"/>
      <c r="GN666" s="96"/>
      <c r="GO666" s="96"/>
      <c r="GP666" s="96"/>
    </row>
    <row r="667" spans="1:198" ht="13.9" hidden="1" customHeight="1">
      <c r="A667" s="358"/>
      <c r="B667" s="418"/>
      <c r="C667" s="450"/>
      <c r="D667" s="450"/>
      <c r="E667" s="583"/>
      <c r="F667" s="577"/>
      <c r="G667" s="447"/>
      <c r="H667" s="88"/>
      <c r="I667" s="60" t="s">
        <v>70</v>
      </c>
      <c r="J667" s="85">
        <v>10000</v>
      </c>
      <c r="K667" s="63"/>
      <c r="L667" s="63"/>
      <c r="M667" s="84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431"/>
      <c r="Y667" s="142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6"/>
      <c r="AV667" s="96"/>
      <c r="AW667" s="96"/>
      <c r="AX667" s="96"/>
      <c r="AY667" s="96"/>
      <c r="AZ667" s="96"/>
      <c r="BA667" s="96"/>
      <c r="BB667" s="96"/>
      <c r="BC667" s="96"/>
      <c r="BD667" s="96"/>
      <c r="BE667" s="96"/>
      <c r="BF667" s="96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6"/>
      <c r="BS667" s="96"/>
      <c r="BT667" s="96"/>
      <c r="BU667" s="96"/>
      <c r="BV667" s="96"/>
      <c r="BW667" s="96"/>
      <c r="BX667" s="96"/>
      <c r="BY667" s="96"/>
      <c r="BZ667" s="96"/>
      <c r="CA667" s="96"/>
      <c r="CB667" s="96"/>
      <c r="CC667" s="96"/>
      <c r="CD667" s="96"/>
      <c r="CE667" s="96"/>
      <c r="CF667" s="96"/>
      <c r="CG667" s="96"/>
      <c r="CH667" s="96"/>
      <c r="CI667" s="96"/>
      <c r="CJ667" s="96"/>
      <c r="CK667" s="96"/>
      <c r="CL667" s="96"/>
      <c r="CM667" s="96"/>
      <c r="CN667" s="96"/>
      <c r="CO667" s="96"/>
      <c r="CP667" s="96"/>
      <c r="CQ667" s="96"/>
      <c r="CR667" s="96"/>
      <c r="CS667" s="96"/>
      <c r="CT667" s="96"/>
      <c r="CU667" s="96"/>
      <c r="CV667" s="96"/>
      <c r="CW667" s="96"/>
      <c r="CX667" s="96"/>
      <c r="CY667" s="96"/>
      <c r="CZ667" s="96"/>
      <c r="DA667" s="96"/>
      <c r="DB667" s="96"/>
      <c r="DC667" s="96"/>
      <c r="DD667" s="96"/>
      <c r="DE667" s="96"/>
      <c r="DF667" s="96"/>
      <c r="DG667" s="96"/>
      <c r="DH667" s="96"/>
      <c r="DI667" s="96"/>
      <c r="DJ667" s="96"/>
      <c r="DK667" s="96"/>
      <c r="DL667" s="96"/>
      <c r="DM667" s="96"/>
      <c r="DN667" s="96"/>
      <c r="DO667" s="96"/>
      <c r="DP667" s="96"/>
      <c r="DQ667" s="96"/>
      <c r="DR667" s="96"/>
      <c r="DS667" s="96"/>
      <c r="DT667" s="96"/>
      <c r="DU667" s="96"/>
      <c r="DV667" s="96"/>
      <c r="DW667" s="96"/>
      <c r="DX667" s="96"/>
      <c r="DY667" s="96"/>
      <c r="DZ667" s="96"/>
      <c r="EA667" s="96"/>
      <c r="EB667" s="96"/>
      <c r="EC667" s="96"/>
      <c r="ED667" s="96"/>
      <c r="EE667" s="96"/>
      <c r="EF667" s="96"/>
      <c r="EG667" s="96"/>
      <c r="EH667" s="96"/>
      <c r="EI667" s="96"/>
      <c r="EJ667" s="96"/>
      <c r="EK667" s="96"/>
      <c r="EL667" s="96"/>
      <c r="EM667" s="96"/>
      <c r="EN667" s="96"/>
      <c r="EO667" s="96"/>
      <c r="EP667" s="96"/>
      <c r="EQ667" s="96"/>
      <c r="ER667" s="96"/>
      <c r="ES667" s="96"/>
      <c r="ET667" s="96"/>
      <c r="EU667" s="96"/>
      <c r="EV667" s="96"/>
      <c r="EW667" s="96"/>
      <c r="EX667" s="96"/>
      <c r="EY667" s="96"/>
      <c r="EZ667" s="96"/>
      <c r="FA667" s="96"/>
      <c r="FB667" s="96"/>
      <c r="FC667" s="96"/>
      <c r="FD667" s="96"/>
      <c r="FE667" s="96"/>
      <c r="FF667" s="96"/>
      <c r="FG667" s="96"/>
      <c r="FH667" s="96"/>
      <c r="FI667" s="96"/>
      <c r="FJ667" s="96"/>
      <c r="FK667" s="96"/>
      <c r="FL667" s="96"/>
      <c r="FM667" s="96"/>
      <c r="FN667" s="96"/>
      <c r="FO667" s="96"/>
      <c r="FP667" s="96"/>
      <c r="FQ667" s="96"/>
      <c r="FR667" s="96"/>
      <c r="FS667" s="96"/>
      <c r="FT667" s="96"/>
      <c r="FU667" s="96"/>
      <c r="FV667" s="96"/>
      <c r="FW667" s="96"/>
      <c r="FX667" s="96"/>
      <c r="FY667" s="96"/>
      <c r="FZ667" s="96"/>
      <c r="GA667" s="96"/>
      <c r="GB667" s="96"/>
      <c r="GC667" s="96"/>
      <c r="GD667" s="96"/>
      <c r="GE667" s="96"/>
      <c r="GF667" s="96"/>
      <c r="GG667" s="96"/>
      <c r="GH667" s="96"/>
      <c r="GI667" s="96"/>
      <c r="GJ667" s="96"/>
      <c r="GK667" s="96"/>
      <c r="GL667" s="96"/>
      <c r="GM667" s="96"/>
      <c r="GN667" s="96"/>
      <c r="GO667" s="96"/>
      <c r="GP667" s="96"/>
    </row>
    <row r="668" spans="1:198" ht="12.75" hidden="1" customHeight="1">
      <c r="A668" s="359"/>
      <c r="B668" s="419"/>
      <c r="C668" s="451"/>
      <c r="D668" s="451"/>
      <c r="E668" s="584"/>
      <c r="F668" s="578"/>
      <c r="G668" s="448"/>
      <c r="H668" s="88"/>
      <c r="I668" s="64" t="s">
        <v>26</v>
      </c>
      <c r="J668" s="65">
        <f t="shared" ref="J668:W668" si="199">SUM(J664:J667)</f>
        <v>40000</v>
      </c>
      <c r="K668" s="65">
        <f t="shared" si="199"/>
        <v>0</v>
      </c>
      <c r="L668" s="65">
        <f t="shared" si="199"/>
        <v>0</v>
      </c>
      <c r="M668" s="65">
        <f t="shared" si="199"/>
        <v>0</v>
      </c>
      <c r="N668" s="65">
        <f t="shared" si="199"/>
        <v>0</v>
      </c>
      <c r="O668" s="65">
        <f>SUM(O664:O667)</f>
        <v>0</v>
      </c>
      <c r="P668" s="65">
        <f t="shared" si="199"/>
        <v>0</v>
      </c>
      <c r="Q668" s="65">
        <f>SUM(Q664:Q667)</f>
        <v>0</v>
      </c>
      <c r="R668" s="65">
        <f t="shared" si="199"/>
        <v>0</v>
      </c>
      <c r="S668" s="65">
        <f t="shared" si="199"/>
        <v>0</v>
      </c>
      <c r="T668" s="65">
        <f t="shared" si="199"/>
        <v>0</v>
      </c>
      <c r="U668" s="65">
        <f t="shared" si="199"/>
        <v>0</v>
      </c>
      <c r="V668" s="65">
        <f t="shared" si="199"/>
        <v>0</v>
      </c>
      <c r="W668" s="65">
        <f t="shared" si="199"/>
        <v>0</v>
      </c>
      <c r="X668" s="431"/>
      <c r="Y668" s="142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6"/>
      <c r="AV668" s="96"/>
      <c r="AW668" s="96"/>
      <c r="AX668" s="96"/>
      <c r="AY668" s="96"/>
      <c r="AZ668" s="96"/>
      <c r="BA668" s="96"/>
      <c r="BB668" s="96"/>
      <c r="BC668" s="96"/>
      <c r="BD668" s="96"/>
      <c r="BE668" s="96"/>
      <c r="BF668" s="96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6"/>
      <c r="BS668" s="96"/>
      <c r="BT668" s="96"/>
      <c r="BU668" s="96"/>
      <c r="BV668" s="96"/>
      <c r="BW668" s="96"/>
      <c r="BX668" s="96"/>
      <c r="BY668" s="96"/>
      <c r="BZ668" s="96"/>
      <c r="CA668" s="96"/>
      <c r="CB668" s="96"/>
      <c r="CC668" s="96"/>
      <c r="CD668" s="96"/>
      <c r="CE668" s="96"/>
      <c r="CF668" s="96"/>
      <c r="CG668" s="96"/>
      <c r="CH668" s="96"/>
      <c r="CI668" s="96"/>
      <c r="CJ668" s="96"/>
      <c r="CK668" s="96"/>
      <c r="CL668" s="96"/>
      <c r="CM668" s="96"/>
      <c r="CN668" s="96"/>
      <c r="CO668" s="96"/>
      <c r="CP668" s="96"/>
      <c r="CQ668" s="96"/>
      <c r="CR668" s="96"/>
      <c r="CS668" s="96"/>
      <c r="CT668" s="96"/>
      <c r="CU668" s="96"/>
      <c r="CV668" s="96"/>
      <c r="CW668" s="96"/>
      <c r="CX668" s="96"/>
      <c r="CY668" s="96"/>
      <c r="CZ668" s="96"/>
      <c r="DA668" s="96"/>
      <c r="DB668" s="96"/>
      <c r="DC668" s="96"/>
      <c r="DD668" s="96"/>
      <c r="DE668" s="96"/>
      <c r="DF668" s="96"/>
      <c r="DG668" s="96"/>
      <c r="DH668" s="96"/>
      <c r="DI668" s="96"/>
      <c r="DJ668" s="96"/>
      <c r="DK668" s="96"/>
      <c r="DL668" s="96"/>
      <c r="DM668" s="96"/>
      <c r="DN668" s="96"/>
      <c r="DO668" s="96"/>
      <c r="DP668" s="96"/>
      <c r="DQ668" s="96"/>
      <c r="DR668" s="96"/>
      <c r="DS668" s="96"/>
      <c r="DT668" s="96"/>
      <c r="DU668" s="96"/>
      <c r="DV668" s="96"/>
      <c r="DW668" s="96"/>
      <c r="DX668" s="96"/>
      <c r="DY668" s="96"/>
      <c r="DZ668" s="96"/>
      <c r="EA668" s="96"/>
      <c r="EB668" s="96"/>
      <c r="EC668" s="96"/>
      <c r="ED668" s="96"/>
      <c r="EE668" s="96"/>
      <c r="EF668" s="96"/>
      <c r="EG668" s="96"/>
      <c r="EH668" s="96"/>
      <c r="EI668" s="96"/>
      <c r="EJ668" s="96"/>
      <c r="EK668" s="96"/>
      <c r="EL668" s="96"/>
      <c r="EM668" s="96"/>
      <c r="EN668" s="96"/>
      <c r="EO668" s="96"/>
      <c r="EP668" s="96"/>
      <c r="EQ668" s="96"/>
      <c r="ER668" s="96"/>
      <c r="ES668" s="96"/>
      <c r="ET668" s="96"/>
      <c r="EU668" s="96"/>
      <c r="EV668" s="96"/>
      <c r="EW668" s="96"/>
      <c r="EX668" s="96"/>
      <c r="EY668" s="96"/>
      <c r="EZ668" s="96"/>
      <c r="FA668" s="96"/>
      <c r="FB668" s="96"/>
      <c r="FC668" s="96"/>
      <c r="FD668" s="96"/>
      <c r="FE668" s="96"/>
      <c r="FF668" s="96"/>
      <c r="FG668" s="96"/>
      <c r="FH668" s="96"/>
      <c r="FI668" s="96"/>
      <c r="FJ668" s="96"/>
      <c r="FK668" s="96"/>
      <c r="FL668" s="96"/>
      <c r="FM668" s="96"/>
      <c r="FN668" s="96"/>
      <c r="FO668" s="96"/>
      <c r="FP668" s="96"/>
      <c r="FQ668" s="96"/>
      <c r="FR668" s="96"/>
      <c r="FS668" s="96"/>
      <c r="FT668" s="96"/>
      <c r="FU668" s="96"/>
      <c r="FV668" s="96"/>
      <c r="FW668" s="96"/>
      <c r="FX668" s="96"/>
      <c r="FY668" s="96"/>
      <c r="FZ668" s="96"/>
      <c r="GA668" s="96"/>
      <c r="GB668" s="96"/>
      <c r="GC668" s="96"/>
      <c r="GD668" s="96"/>
      <c r="GE668" s="96"/>
      <c r="GF668" s="96"/>
      <c r="GG668" s="96"/>
      <c r="GH668" s="96"/>
      <c r="GI668" s="96"/>
      <c r="GJ668" s="96"/>
      <c r="GK668" s="96"/>
      <c r="GL668" s="96"/>
      <c r="GM668" s="96"/>
      <c r="GN668" s="96"/>
      <c r="GO668" s="96"/>
      <c r="GP668" s="96"/>
    </row>
    <row r="669" spans="1:198" ht="12" customHeight="1">
      <c r="A669" s="349">
        <v>52</v>
      </c>
      <c r="B669" s="434" t="s">
        <v>147</v>
      </c>
      <c r="C669" s="424">
        <v>2014</v>
      </c>
      <c r="D669" s="424">
        <v>2025</v>
      </c>
      <c r="E669" s="353" t="s">
        <v>265</v>
      </c>
      <c r="F669" s="389">
        <v>507034</v>
      </c>
      <c r="G669" s="411">
        <v>90095</v>
      </c>
      <c r="H669" s="86"/>
      <c r="I669" s="58" t="s">
        <v>28</v>
      </c>
      <c r="J669" s="87">
        <v>219943</v>
      </c>
      <c r="K669" s="87">
        <v>30000</v>
      </c>
      <c r="L669" s="77"/>
      <c r="M669" s="288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431">
        <f>SUM(L673:W673)</f>
        <v>14893</v>
      </c>
      <c r="Y669" s="142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6"/>
      <c r="AV669" s="96"/>
      <c r="AW669" s="96"/>
      <c r="AX669" s="96"/>
      <c r="AY669" s="96"/>
      <c r="AZ669" s="96"/>
      <c r="BA669" s="96"/>
      <c r="BB669" s="96"/>
      <c r="BC669" s="96"/>
      <c r="BD669" s="96"/>
      <c r="BE669" s="96"/>
      <c r="BF669" s="96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6"/>
      <c r="BS669" s="96"/>
      <c r="BT669" s="96"/>
      <c r="BU669" s="96"/>
      <c r="BV669" s="96"/>
      <c r="BW669" s="96"/>
      <c r="BX669" s="96"/>
      <c r="BY669" s="96"/>
      <c r="BZ669" s="96"/>
      <c r="CA669" s="96"/>
      <c r="CB669" s="96"/>
      <c r="CC669" s="96"/>
      <c r="CD669" s="96"/>
      <c r="CE669" s="96"/>
      <c r="CF669" s="96"/>
      <c r="CG669" s="96"/>
      <c r="CH669" s="96"/>
      <c r="CI669" s="96"/>
      <c r="CJ669" s="96"/>
      <c r="CK669" s="96"/>
      <c r="CL669" s="96"/>
      <c r="CM669" s="96"/>
      <c r="CN669" s="96"/>
      <c r="CO669" s="96"/>
      <c r="CP669" s="96"/>
      <c r="CQ669" s="96"/>
      <c r="CR669" s="96"/>
      <c r="CS669" s="96"/>
      <c r="CT669" s="96"/>
      <c r="CU669" s="96"/>
      <c r="CV669" s="96"/>
      <c r="CW669" s="96"/>
      <c r="CX669" s="96"/>
      <c r="CY669" s="96"/>
      <c r="CZ669" s="96"/>
      <c r="DA669" s="96"/>
      <c r="DB669" s="96"/>
      <c r="DC669" s="96"/>
      <c r="DD669" s="96"/>
      <c r="DE669" s="96"/>
      <c r="DF669" s="96"/>
      <c r="DG669" s="96"/>
      <c r="DH669" s="96"/>
      <c r="DI669" s="96"/>
      <c r="DJ669" s="96"/>
      <c r="DK669" s="96"/>
      <c r="DL669" s="96"/>
      <c r="DM669" s="96"/>
      <c r="DN669" s="96"/>
      <c r="DO669" s="96"/>
      <c r="DP669" s="96"/>
      <c r="DQ669" s="96"/>
      <c r="DR669" s="96"/>
      <c r="DS669" s="96"/>
      <c r="DT669" s="96"/>
      <c r="DU669" s="96"/>
      <c r="DV669" s="96"/>
      <c r="DW669" s="96"/>
      <c r="DX669" s="96"/>
      <c r="DY669" s="96"/>
      <c r="DZ669" s="96"/>
      <c r="EA669" s="96"/>
      <c r="EB669" s="96"/>
      <c r="EC669" s="96"/>
      <c r="ED669" s="96"/>
      <c r="EE669" s="96"/>
      <c r="EF669" s="96"/>
      <c r="EG669" s="96"/>
      <c r="EH669" s="96"/>
      <c r="EI669" s="96"/>
      <c r="EJ669" s="96"/>
      <c r="EK669" s="96"/>
      <c r="EL669" s="96"/>
      <c r="EM669" s="96"/>
      <c r="EN669" s="96"/>
      <c r="EO669" s="96"/>
      <c r="EP669" s="96"/>
      <c r="EQ669" s="96"/>
      <c r="ER669" s="96"/>
      <c r="ES669" s="96"/>
      <c r="ET669" s="96"/>
      <c r="EU669" s="96"/>
      <c r="EV669" s="96"/>
      <c r="EW669" s="96"/>
      <c r="EX669" s="96"/>
      <c r="EY669" s="96"/>
      <c r="EZ669" s="96"/>
      <c r="FA669" s="96"/>
      <c r="FB669" s="96"/>
      <c r="FC669" s="96"/>
      <c r="FD669" s="96"/>
      <c r="FE669" s="96"/>
      <c r="FF669" s="96"/>
      <c r="FG669" s="96"/>
      <c r="FH669" s="96"/>
      <c r="FI669" s="96"/>
      <c r="FJ669" s="96"/>
      <c r="FK669" s="96"/>
      <c r="FL669" s="96"/>
      <c r="FM669" s="96"/>
      <c r="FN669" s="96"/>
      <c r="FO669" s="96"/>
      <c r="FP669" s="96"/>
      <c r="FQ669" s="96"/>
      <c r="FR669" s="96"/>
      <c r="FS669" s="96"/>
      <c r="FT669" s="96"/>
      <c r="FU669" s="96"/>
      <c r="FV669" s="96"/>
      <c r="FW669" s="96"/>
      <c r="FX669" s="96"/>
      <c r="FY669" s="96"/>
      <c r="FZ669" s="96"/>
      <c r="GA669" s="96"/>
      <c r="GB669" s="96"/>
      <c r="GC669" s="96"/>
      <c r="GD669" s="96"/>
      <c r="GE669" s="96"/>
      <c r="GF669" s="96"/>
      <c r="GG669" s="96"/>
      <c r="GH669" s="96"/>
      <c r="GI669" s="96"/>
      <c r="GJ669" s="96"/>
      <c r="GK669" s="96"/>
      <c r="GL669" s="96"/>
      <c r="GM669" s="96"/>
      <c r="GN669" s="96"/>
      <c r="GO669" s="96"/>
      <c r="GP669" s="96"/>
    </row>
    <row r="670" spans="1:198" ht="12" customHeight="1">
      <c r="A670" s="349"/>
      <c r="B670" s="434"/>
      <c r="C670" s="424"/>
      <c r="D670" s="424"/>
      <c r="E670" s="353"/>
      <c r="F670" s="389"/>
      <c r="G670" s="411"/>
      <c r="H670" s="86"/>
      <c r="I670" s="67" t="s">
        <v>28</v>
      </c>
      <c r="J670" s="62"/>
      <c r="K670" s="85"/>
      <c r="L670" s="85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431"/>
      <c r="Y670" s="142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6"/>
      <c r="AV670" s="96"/>
      <c r="AW670" s="96"/>
      <c r="AX670" s="96"/>
      <c r="AY670" s="96"/>
      <c r="AZ670" s="96"/>
      <c r="BA670" s="96"/>
      <c r="BB670" s="96"/>
      <c r="BC670" s="96"/>
      <c r="BD670" s="96"/>
      <c r="BE670" s="96"/>
      <c r="BF670" s="96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6"/>
      <c r="BS670" s="96"/>
      <c r="BT670" s="96"/>
      <c r="BU670" s="96"/>
      <c r="BV670" s="96"/>
      <c r="BW670" s="96"/>
      <c r="BX670" s="96"/>
      <c r="BY670" s="96"/>
      <c r="BZ670" s="96"/>
      <c r="CA670" s="96"/>
      <c r="CB670" s="96"/>
      <c r="CC670" s="96"/>
      <c r="CD670" s="96"/>
      <c r="CE670" s="96"/>
      <c r="CF670" s="96"/>
      <c r="CG670" s="96"/>
      <c r="CH670" s="96"/>
      <c r="CI670" s="96"/>
      <c r="CJ670" s="96"/>
      <c r="CK670" s="96"/>
      <c r="CL670" s="96"/>
      <c r="CM670" s="96"/>
      <c r="CN670" s="96"/>
      <c r="CO670" s="96"/>
      <c r="CP670" s="96"/>
      <c r="CQ670" s="96"/>
      <c r="CR670" s="96"/>
      <c r="CS670" s="96"/>
      <c r="CT670" s="96"/>
      <c r="CU670" s="96"/>
      <c r="CV670" s="96"/>
      <c r="CW670" s="96"/>
      <c r="CX670" s="96"/>
      <c r="CY670" s="96"/>
      <c r="CZ670" s="96"/>
      <c r="DA670" s="96"/>
      <c r="DB670" s="96"/>
      <c r="DC670" s="96"/>
      <c r="DD670" s="96"/>
      <c r="DE670" s="96"/>
      <c r="DF670" s="96"/>
      <c r="DG670" s="96"/>
      <c r="DH670" s="96"/>
      <c r="DI670" s="96"/>
      <c r="DJ670" s="96"/>
      <c r="DK670" s="96"/>
      <c r="DL670" s="96"/>
      <c r="DM670" s="96"/>
      <c r="DN670" s="96"/>
      <c r="DO670" s="96"/>
      <c r="DP670" s="96"/>
      <c r="DQ670" s="96"/>
      <c r="DR670" s="96"/>
      <c r="DS670" s="96"/>
      <c r="DT670" s="96"/>
      <c r="DU670" s="96"/>
      <c r="DV670" s="96"/>
      <c r="DW670" s="96"/>
      <c r="DX670" s="96"/>
      <c r="DY670" s="96"/>
      <c r="DZ670" s="96"/>
      <c r="EA670" s="96"/>
      <c r="EB670" s="96"/>
      <c r="EC670" s="96"/>
      <c r="ED670" s="96"/>
      <c r="EE670" s="96"/>
      <c r="EF670" s="96"/>
      <c r="EG670" s="96"/>
      <c r="EH670" s="96"/>
      <c r="EI670" s="96"/>
      <c r="EJ670" s="96"/>
      <c r="EK670" s="96"/>
      <c r="EL670" s="96"/>
      <c r="EM670" s="96"/>
      <c r="EN670" s="96"/>
      <c r="EO670" s="96"/>
      <c r="EP670" s="96"/>
      <c r="EQ670" s="96"/>
      <c r="ER670" s="96"/>
      <c r="ES670" s="96"/>
      <c r="ET670" s="96"/>
      <c r="EU670" s="96"/>
      <c r="EV670" s="96"/>
      <c r="EW670" s="96"/>
      <c r="EX670" s="96"/>
      <c r="EY670" s="96"/>
      <c r="EZ670" s="96"/>
      <c r="FA670" s="96"/>
      <c r="FB670" s="96"/>
      <c r="FC670" s="96"/>
      <c r="FD670" s="96"/>
      <c r="FE670" s="96"/>
      <c r="FF670" s="96"/>
      <c r="FG670" s="96"/>
      <c r="FH670" s="96"/>
      <c r="FI670" s="96"/>
      <c r="FJ670" s="96"/>
      <c r="FK670" s="96"/>
      <c r="FL670" s="96"/>
      <c r="FM670" s="96"/>
      <c r="FN670" s="96"/>
      <c r="FO670" s="96"/>
      <c r="FP670" s="96"/>
      <c r="FQ670" s="96"/>
      <c r="FR670" s="96"/>
      <c r="FS670" s="96"/>
      <c r="FT670" s="96"/>
      <c r="FU670" s="96"/>
      <c r="FV670" s="96"/>
      <c r="FW670" s="96"/>
      <c r="FX670" s="96"/>
      <c r="FY670" s="96"/>
      <c r="FZ670" s="96"/>
      <c r="GA670" s="96"/>
      <c r="GB670" s="96"/>
      <c r="GC670" s="96"/>
      <c r="GD670" s="96"/>
      <c r="GE670" s="96"/>
      <c r="GF670" s="96"/>
      <c r="GG670" s="96"/>
      <c r="GH670" s="96"/>
      <c r="GI670" s="96"/>
      <c r="GJ670" s="96"/>
      <c r="GK670" s="96"/>
      <c r="GL670" s="96"/>
      <c r="GM670" s="96"/>
      <c r="GN670" s="96"/>
      <c r="GO670" s="96"/>
      <c r="GP670" s="96"/>
    </row>
    <row r="671" spans="1:198" ht="12" customHeight="1">
      <c r="A671" s="349"/>
      <c r="B671" s="434"/>
      <c r="C671" s="424"/>
      <c r="D671" s="424"/>
      <c r="E671" s="353"/>
      <c r="F671" s="389"/>
      <c r="G671" s="411"/>
      <c r="H671" s="88"/>
      <c r="I671" s="211" t="s">
        <v>31</v>
      </c>
      <c r="J671" s="63"/>
      <c r="K671" s="63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431"/>
      <c r="Y671" s="142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6"/>
      <c r="AV671" s="96"/>
      <c r="AW671" s="96"/>
      <c r="AX671" s="96"/>
      <c r="AY671" s="96"/>
      <c r="AZ671" s="96"/>
      <c r="BA671" s="96"/>
      <c r="BB671" s="96"/>
      <c r="BC671" s="96"/>
      <c r="BD671" s="96"/>
      <c r="BE671" s="96"/>
      <c r="BF671" s="96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6"/>
      <c r="BS671" s="96"/>
      <c r="BT671" s="96"/>
      <c r="BU671" s="96"/>
      <c r="BV671" s="96"/>
      <c r="BW671" s="96"/>
      <c r="BX671" s="96"/>
      <c r="BY671" s="96"/>
      <c r="BZ671" s="96"/>
      <c r="CA671" s="96"/>
      <c r="CB671" s="96"/>
      <c r="CC671" s="96"/>
      <c r="CD671" s="96"/>
      <c r="CE671" s="96"/>
      <c r="CF671" s="96"/>
      <c r="CG671" s="96"/>
      <c r="CH671" s="96"/>
      <c r="CI671" s="96"/>
      <c r="CJ671" s="96"/>
      <c r="CK671" s="96"/>
      <c r="CL671" s="96"/>
      <c r="CM671" s="96"/>
      <c r="CN671" s="96"/>
      <c r="CO671" s="96"/>
      <c r="CP671" s="96"/>
      <c r="CQ671" s="96"/>
      <c r="CR671" s="96"/>
      <c r="CS671" s="96"/>
      <c r="CT671" s="96"/>
      <c r="CU671" s="96"/>
      <c r="CV671" s="96"/>
      <c r="CW671" s="96"/>
      <c r="CX671" s="96"/>
      <c r="CY671" s="96"/>
      <c r="CZ671" s="96"/>
      <c r="DA671" s="96"/>
      <c r="DB671" s="96"/>
      <c r="DC671" s="96"/>
      <c r="DD671" s="96"/>
      <c r="DE671" s="96"/>
      <c r="DF671" s="96"/>
      <c r="DG671" s="96"/>
      <c r="DH671" s="96"/>
      <c r="DI671" s="96"/>
      <c r="DJ671" s="96"/>
      <c r="DK671" s="96"/>
      <c r="DL671" s="96"/>
      <c r="DM671" s="96"/>
      <c r="DN671" s="96"/>
      <c r="DO671" s="96"/>
      <c r="DP671" s="96"/>
      <c r="DQ671" s="96"/>
      <c r="DR671" s="96"/>
      <c r="DS671" s="96"/>
      <c r="DT671" s="96"/>
      <c r="DU671" s="96"/>
      <c r="DV671" s="96"/>
      <c r="DW671" s="96"/>
      <c r="DX671" s="96"/>
      <c r="DY671" s="96"/>
      <c r="DZ671" s="96"/>
      <c r="EA671" s="96"/>
      <c r="EB671" s="96"/>
      <c r="EC671" s="96"/>
      <c r="ED671" s="96"/>
      <c r="EE671" s="96"/>
      <c r="EF671" s="96"/>
      <c r="EG671" s="96"/>
      <c r="EH671" s="96"/>
      <c r="EI671" s="96"/>
      <c r="EJ671" s="96"/>
      <c r="EK671" s="96"/>
      <c r="EL671" s="96"/>
      <c r="EM671" s="96"/>
      <c r="EN671" s="96"/>
      <c r="EO671" s="96"/>
      <c r="EP671" s="96"/>
      <c r="EQ671" s="96"/>
      <c r="ER671" s="96"/>
      <c r="ES671" s="96"/>
      <c r="ET671" s="96"/>
      <c r="EU671" s="96"/>
      <c r="EV671" s="96"/>
      <c r="EW671" s="96"/>
      <c r="EX671" s="96"/>
      <c r="EY671" s="96"/>
      <c r="EZ671" s="96"/>
      <c r="FA671" s="96"/>
      <c r="FB671" s="96"/>
      <c r="FC671" s="96"/>
      <c r="FD671" s="96"/>
      <c r="FE671" s="96"/>
      <c r="FF671" s="96"/>
      <c r="FG671" s="96"/>
      <c r="FH671" s="96"/>
      <c r="FI671" s="96"/>
      <c r="FJ671" s="96"/>
      <c r="FK671" s="96"/>
      <c r="FL671" s="96"/>
      <c r="FM671" s="96"/>
      <c r="FN671" s="96"/>
      <c r="FO671" s="96"/>
      <c r="FP671" s="96"/>
      <c r="FQ671" s="96"/>
      <c r="FR671" s="96"/>
      <c r="FS671" s="96"/>
      <c r="FT671" s="96"/>
      <c r="FU671" s="96"/>
      <c r="FV671" s="96"/>
      <c r="FW671" s="96"/>
      <c r="FX671" s="96"/>
      <c r="FY671" s="96"/>
      <c r="FZ671" s="96"/>
      <c r="GA671" s="96"/>
      <c r="GB671" s="96"/>
      <c r="GC671" s="96"/>
      <c r="GD671" s="96"/>
      <c r="GE671" s="96"/>
      <c r="GF671" s="96"/>
      <c r="GG671" s="96"/>
      <c r="GH671" s="96"/>
      <c r="GI671" s="96"/>
      <c r="GJ671" s="96"/>
      <c r="GK671" s="96"/>
      <c r="GL671" s="96"/>
      <c r="GM671" s="96"/>
      <c r="GN671" s="96"/>
      <c r="GO671" s="96"/>
      <c r="GP671" s="96"/>
    </row>
    <row r="672" spans="1:198" ht="12" customHeight="1">
      <c r="A672" s="349"/>
      <c r="B672" s="434"/>
      <c r="C672" s="424"/>
      <c r="D672" s="424"/>
      <c r="E672" s="353"/>
      <c r="F672" s="389"/>
      <c r="G672" s="411"/>
      <c r="H672" s="89">
        <v>6050</v>
      </c>
      <c r="I672" s="61" t="s">
        <v>70</v>
      </c>
      <c r="J672" s="62">
        <v>12737</v>
      </c>
      <c r="K672" s="63">
        <v>15851</v>
      </c>
      <c r="L672" s="85"/>
      <c r="M672" s="84"/>
      <c r="N672" s="84">
        <v>14893</v>
      </c>
      <c r="O672" s="63"/>
      <c r="P672" s="63"/>
      <c r="Q672" s="63"/>
      <c r="R672" s="63"/>
      <c r="S672" s="63"/>
      <c r="T672" s="63"/>
      <c r="U672" s="63"/>
      <c r="V672" s="63"/>
      <c r="W672" s="63"/>
      <c r="X672" s="431"/>
      <c r="Y672" s="142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6"/>
      <c r="AV672" s="96"/>
      <c r="AW672" s="96"/>
      <c r="AX672" s="96"/>
      <c r="AY672" s="96"/>
      <c r="AZ672" s="96"/>
      <c r="BA672" s="96"/>
      <c r="BB672" s="96"/>
      <c r="BC672" s="96"/>
      <c r="BD672" s="96"/>
      <c r="BE672" s="96"/>
      <c r="BF672" s="96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6"/>
      <c r="BS672" s="96"/>
      <c r="BT672" s="96"/>
      <c r="BU672" s="96"/>
      <c r="BV672" s="96"/>
      <c r="BW672" s="96"/>
      <c r="BX672" s="96"/>
      <c r="BY672" s="96"/>
      <c r="BZ672" s="96"/>
      <c r="CA672" s="96"/>
      <c r="CB672" s="96"/>
      <c r="CC672" s="96"/>
      <c r="CD672" s="96"/>
      <c r="CE672" s="96"/>
      <c r="CF672" s="96"/>
      <c r="CG672" s="96"/>
      <c r="CH672" s="96"/>
      <c r="CI672" s="96"/>
      <c r="CJ672" s="96"/>
      <c r="CK672" s="96"/>
      <c r="CL672" s="96"/>
      <c r="CM672" s="96"/>
      <c r="CN672" s="96"/>
      <c r="CO672" s="96"/>
      <c r="CP672" s="96"/>
      <c r="CQ672" s="96"/>
      <c r="CR672" s="96"/>
      <c r="CS672" s="96"/>
      <c r="CT672" s="96"/>
      <c r="CU672" s="96"/>
      <c r="CV672" s="96"/>
      <c r="CW672" s="96"/>
      <c r="CX672" s="96"/>
      <c r="CY672" s="96"/>
      <c r="CZ672" s="96"/>
      <c r="DA672" s="96"/>
      <c r="DB672" s="96"/>
      <c r="DC672" s="96"/>
      <c r="DD672" s="96"/>
      <c r="DE672" s="96"/>
      <c r="DF672" s="96"/>
      <c r="DG672" s="96"/>
      <c r="DH672" s="96"/>
      <c r="DI672" s="96"/>
      <c r="DJ672" s="96"/>
      <c r="DK672" s="96"/>
      <c r="DL672" s="96"/>
      <c r="DM672" s="96"/>
      <c r="DN672" s="96"/>
      <c r="DO672" s="96"/>
      <c r="DP672" s="96"/>
      <c r="DQ672" s="96"/>
      <c r="DR672" s="96"/>
      <c r="DS672" s="96"/>
      <c r="DT672" s="96"/>
      <c r="DU672" s="96"/>
      <c r="DV672" s="96"/>
      <c r="DW672" s="96"/>
      <c r="DX672" s="96"/>
      <c r="DY672" s="96"/>
      <c r="DZ672" s="96"/>
      <c r="EA672" s="96"/>
      <c r="EB672" s="96"/>
      <c r="EC672" s="96"/>
      <c r="ED672" s="96"/>
      <c r="EE672" s="96"/>
      <c r="EF672" s="96"/>
      <c r="EG672" s="96"/>
      <c r="EH672" s="96"/>
      <c r="EI672" s="96"/>
      <c r="EJ672" s="96"/>
      <c r="EK672" s="96"/>
      <c r="EL672" s="96"/>
      <c r="EM672" s="96"/>
      <c r="EN672" s="96"/>
      <c r="EO672" s="96"/>
      <c r="EP672" s="96"/>
      <c r="EQ672" s="96"/>
      <c r="ER672" s="96"/>
      <c r="ES672" s="96"/>
      <c r="ET672" s="96"/>
      <c r="EU672" s="96"/>
      <c r="EV672" s="96"/>
      <c r="EW672" s="96"/>
      <c r="EX672" s="96"/>
      <c r="EY672" s="96"/>
      <c r="EZ672" s="96"/>
      <c r="FA672" s="96"/>
      <c r="FB672" s="96"/>
      <c r="FC672" s="96"/>
      <c r="FD672" s="96"/>
      <c r="FE672" s="96"/>
      <c r="FF672" s="96"/>
      <c r="FG672" s="96"/>
      <c r="FH672" s="96"/>
      <c r="FI672" s="96"/>
      <c r="FJ672" s="96"/>
      <c r="FK672" s="96"/>
      <c r="FL672" s="96"/>
      <c r="FM672" s="96"/>
      <c r="FN672" s="96"/>
      <c r="FO672" s="96"/>
      <c r="FP672" s="96"/>
      <c r="FQ672" s="96"/>
      <c r="FR672" s="96"/>
      <c r="FS672" s="96"/>
      <c r="FT672" s="96"/>
      <c r="FU672" s="96"/>
      <c r="FV672" s="96"/>
      <c r="FW672" s="96"/>
      <c r="FX672" s="96"/>
      <c r="FY672" s="96"/>
      <c r="FZ672" s="96"/>
      <c r="GA672" s="96"/>
      <c r="GB672" s="96"/>
      <c r="GC672" s="96"/>
      <c r="GD672" s="96"/>
      <c r="GE672" s="96"/>
      <c r="GF672" s="96"/>
      <c r="GG672" s="96"/>
      <c r="GH672" s="96"/>
      <c r="GI672" s="96"/>
      <c r="GJ672" s="96"/>
      <c r="GK672" s="96"/>
      <c r="GL672" s="96"/>
      <c r="GM672" s="96"/>
      <c r="GN672" s="96"/>
      <c r="GO672" s="96"/>
      <c r="GP672" s="96"/>
    </row>
    <row r="673" spans="1:198" ht="14.25" customHeight="1">
      <c r="A673" s="349"/>
      <c r="B673" s="434"/>
      <c r="C673" s="424"/>
      <c r="D673" s="424"/>
      <c r="E673" s="353"/>
      <c r="F673" s="389"/>
      <c r="G673" s="411"/>
      <c r="H673" s="88"/>
      <c r="I673" s="59" t="s">
        <v>26</v>
      </c>
      <c r="J673" s="65">
        <f t="shared" ref="J673:P673" si="200">SUM(J669:J672)</f>
        <v>232680</v>
      </c>
      <c r="K673" s="65">
        <f t="shared" si="200"/>
        <v>45851</v>
      </c>
      <c r="L673" s="213">
        <f t="shared" si="200"/>
        <v>0</v>
      </c>
      <c r="M673" s="66">
        <f t="shared" si="200"/>
        <v>0</v>
      </c>
      <c r="N673" s="66">
        <f t="shared" si="200"/>
        <v>14893</v>
      </c>
      <c r="O673" s="66">
        <f t="shared" si="200"/>
        <v>0</v>
      </c>
      <c r="P673" s="66">
        <f t="shared" si="200"/>
        <v>0</v>
      </c>
      <c r="Q673" s="66"/>
      <c r="R673" s="66"/>
      <c r="S673" s="66"/>
      <c r="T673" s="66"/>
      <c r="U673" s="66"/>
      <c r="V673" s="66"/>
      <c r="W673" s="66"/>
      <c r="X673" s="431"/>
      <c r="Y673" s="142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6"/>
      <c r="AV673" s="96"/>
      <c r="AW673" s="96"/>
      <c r="AX673" s="96"/>
      <c r="AY673" s="96"/>
      <c r="AZ673" s="96"/>
      <c r="BA673" s="96"/>
      <c r="BB673" s="96"/>
      <c r="BC673" s="96"/>
      <c r="BD673" s="96"/>
      <c r="BE673" s="96"/>
      <c r="BF673" s="96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6"/>
      <c r="BS673" s="96"/>
      <c r="BT673" s="96"/>
      <c r="BU673" s="96"/>
      <c r="BV673" s="96"/>
      <c r="BW673" s="96"/>
      <c r="BX673" s="96"/>
      <c r="BY673" s="96"/>
      <c r="BZ673" s="96"/>
      <c r="CA673" s="96"/>
      <c r="CB673" s="96"/>
      <c r="CC673" s="96"/>
      <c r="CD673" s="96"/>
      <c r="CE673" s="96"/>
      <c r="CF673" s="96"/>
      <c r="CG673" s="96"/>
      <c r="CH673" s="96"/>
      <c r="CI673" s="96"/>
      <c r="CJ673" s="96"/>
      <c r="CK673" s="96"/>
      <c r="CL673" s="96"/>
      <c r="CM673" s="96"/>
      <c r="CN673" s="96"/>
      <c r="CO673" s="96"/>
      <c r="CP673" s="96"/>
      <c r="CQ673" s="96"/>
      <c r="CR673" s="96"/>
      <c r="CS673" s="96"/>
      <c r="CT673" s="96"/>
      <c r="CU673" s="96"/>
      <c r="CV673" s="96"/>
      <c r="CW673" s="96"/>
      <c r="CX673" s="96"/>
      <c r="CY673" s="96"/>
      <c r="CZ673" s="96"/>
      <c r="DA673" s="96"/>
      <c r="DB673" s="96"/>
      <c r="DC673" s="96"/>
      <c r="DD673" s="96"/>
      <c r="DE673" s="96"/>
      <c r="DF673" s="96"/>
      <c r="DG673" s="96"/>
      <c r="DH673" s="96"/>
      <c r="DI673" s="96"/>
      <c r="DJ673" s="96"/>
      <c r="DK673" s="96"/>
      <c r="DL673" s="96"/>
      <c r="DM673" s="96"/>
      <c r="DN673" s="96"/>
      <c r="DO673" s="96"/>
      <c r="DP673" s="96"/>
      <c r="DQ673" s="96"/>
      <c r="DR673" s="96"/>
      <c r="DS673" s="96"/>
      <c r="DT673" s="96"/>
      <c r="DU673" s="96"/>
      <c r="DV673" s="96"/>
      <c r="DW673" s="96"/>
      <c r="DX673" s="96"/>
      <c r="DY673" s="96"/>
      <c r="DZ673" s="96"/>
      <c r="EA673" s="96"/>
      <c r="EB673" s="96"/>
      <c r="EC673" s="96"/>
      <c r="ED673" s="96"/>
      <c r="EE673" s="96"/>
      <c r="EF673" s="96"/>
      <c r="EG673" s="96"/>
      <c r="EH673" s="96"/>
      <c r="EI673" s="96"/>
      <c r="EJ673" s="96"/>
      <c r="EK673" s="96"/>
      <c r="EL673" s="96"/>
      <c r="EM673" s="96"/>
      <c r="EN673" s="96"/>
      <c r="EO673" s="96"/>
      <c r="EP673" s="96"/>
      <c r="EQ673" s="96"/>
      <c r="ER673" s="96"/>
      <c r="ES673" s="96"/>
      <c r="ET673" s="96"/>
      <c r="EU673" s="96"/>
      <c r="EV673" s="96"/>
      <c r="EW673" s="96"/>
      <c r="EX673" s="96"/>
      <c r="EY673" s="96"/>
      <c r="EZ673" s="96"/>
      <c r="FA673" s="96"/>
      <c r="FB673" s="96"/>
      <c r="FC673" s="96"/>
      <c r="FD673" s="96"/>
      <c r="FE673" s="96"/>
      <c r="FF673" s="96"/>
      <c r="FG673" s="96"/>
      <c r="FH673" s="96"/>
      <c r="FI673" s="96"/>
      <c r="FJ673" s="96"/>
      <c r="FK673" s="96"/>
      <c r="FL673" s="96"/>
      <c r="FM673" s="96"/>
      <c r="FN673" s="96"/>
      <c r="FO673" s="96"/>
      <c r="FP673" s="96"/>
      <c r="FQ673" s="96"/>
      <c r="FR673" s="96"/>
      <c r="FS673" s="96"/>
      <c r="FT673" s="96"/>
      <c r="FU673" s="96"/>
      <c r="FV673" s="96"/>
      <c r="FW673" s="96"/>
      <c r="FX673" s="96"/>
      <c r="FY673" s="96"/>
      <c r="FZ673" s="96"/>
      <c r="GA673" s="96"/>
      <c r="GB673" s="96"/>
      <c r="GC673" s="96"/>
      <c r="GD673" s="96"/>
      <c r="GE673" s="96"/>
      <c r="GF673" s="96"/>
      <c r="GG673" s="96"/>
      <c r="GH673" s="96"/>
      <c r="GI673" s="96"/>
      <c r="GJ673" s="96"/>
      <c r="GK673" s="96"/>
      <c r="GL673" s="96"/>
      <c r="GM673" s="96"/>
      <c r="GN673" s="96"/>
      <c r="GO673" s="96"/>
      <c r="GP673" s="96"/>
    </row>
    <row r="674" spans="1:198" ht="12.75" hidden="1" customHeight="1">
      <c r="A674" s="357">
        <v>74</v>
      </c>
      <c r="B674" s="436" t="s">
        <v>108</v>
      </c>
      <c r="C674" s="449">
        <v>2014</v>
      </c>
      <c r="D674" s="579">
        <v>2027</v>
      </c>
      <c r="E674" s="519" t="s">
        <v>27</v>
      </c>
      <c r="F674" s="576">
        <f>X674</f>
        <v>0</v>
      </c>
      <c r="G674" s="425">
        <v>90095</v>
      </c>
      <c r="H674" s="86">
        <v>6050</v>
      </c>
      <c r="I674" s="58" t="s">
        <v>28</v>
      </c>
      <c r="J674" s="87">
        <v>312341</v>
      </c>
      <c r="K674" s="87">
        <v>0</v>
      </c>
      <c r="L674" s="87"/>
      <c r="P674" s="237"/>
      <c r="Q674" s="237"/>
      <c r="R674" s="70"/>
      <c r="S674" s="70"/>
      <c r="T674" s="70"/>
      <c r="U674" s="70"/>
      <c r="V674" s="70"/>
      <c r="W674" s="70"/>
      <c r="X674" s="533">
        <f>SUM(L679:W679)</f>
        <v>0</v>
      </c>
      <c r="Y674" s="142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6"/>
      <c r="AV674" s="96"/>
      <c r="AW674" s="96"/>
      <c r="AX674" s="96"/>
      <c r="AY674" s="96"/>
      <c r="AZ674" s="96"/>
      <c r="BA674" s="96"/>
      <c r="BB674" s="96"/>
      <c r="BC674" s="96"/>
      <c r="BD674" s="96"/>
      <c r="BE674" s="96"/>
      <c r="BF674" s="96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6"/>
      <c r="BS674" s="96"/>
      <c r="BT674" s="96"/>
      <c r="BU674" s="96"/>
      <c r="BV674" s="96"/>
      <c r="BW674" s="96"/>
      <c r="BX674" s="96"/>
      <c r="BY674" s="96"/>
      <c r="BZ674" s="96"/>
      <c r="CA674" s="96"/>
      <c r="CB674" s="96"/>
      <c r="CC674" s="96"/>
      <c r="CD674" s="96"/>
      <c r="CE674" s="96"/>
      <c r="CF674" s="96"/>
      <c r="CG674" s="96"/>
      <c r="CH674" s="96"/>
      <c r="CI674" s="96"/>
      <c r="CJ674" s="96"/>
      <c r="CK674" s="96"/>
      <c r="CL674" s="96"/>
      <c r="CM674" s="96"/>
      <c r="CN674" s="96"/>
      <c r="CO674" s="96"/>
      <c r="CP674" s="96"/>
      <c r="CQ674" s="96"/>
      <c r="CR674" s="96"/>
      <c r="CS674" s="96"/>
      <c r="CT674" s="96"/>
      <c r="CU674" s="96"/>
      <c r="CV674" s="96"/>
      <c r="CW674" s="96"/>
      <c r="CX674" s="96"/>
      <c r="CY674" s="96"/>
      <c r="CZ674" s="96"/>
      <c r="DA674" s="96"/>
      <c r="DB674" s="96"/>
      <c r="DC674" s="96"/>
      <c r="DD674" s="96"/>
      <c r="DE674" s="96"/>
      <c r="DF674" s="96"/>
      <c r="DG674" s="96"/>
      <c r="DH674" s="96"/>
      <c r="DI674" s="96"/>
      <c r="DJ674" s="96"/>
      <c r="DK674" s="96"/>
      <c r="DL674" s="96"/>
      <c r="DM674" s="96"/>
      <c r="DN674" s="96"/>
      <c r="DO674" s="96"/>
      <c r="DP674" s="96"/>
      <c r="DQ674" s="96"/>
      <c r="DR674" s="96"/>
      <c r="DS674" s="96"/>
      <c r="DT674" s="96"/>
      <c r="DU674" s="96"/>
      <c r="DV674" s="96"/>
      <c r="DW674" s="96"/>
      <c r="DX674" s="96"/>
      <c r="DY674" s="96"/>
      <c r="DZ674" s="96"/>
      <c r="EA674" s="96"/>
      <c r="EB674" s="96"/>
      <c r="EC674" s="96"/>
      <c r="ED674" s="96"/>
      <c r="EE674" s="96"/>
      <c r="EF674" s="96"/>
      <c r="EG674" s="96"/>
      <c r="EH674" s="96"/>
      <c r="EI674" s="96"/>
      <c r="EJ674" s="96"/>
      <c r="EK674" s="96"/>
      <c r="EL674" s="96"/>
      <c r="EM674" s="96"/>
      <c r="EN674" s="96"/>
      <c r="EO674" s="96"/>
      <c r="EP674" s="96"/>
      <c r="EQ674" s="96"/>
      <c r="ER674" s="96"/>
      <c r="ES674" s="96"/>
      <c r="ET674" s="96"/>
      <c r="EU674" s="96"/>
      <c r="EV674" s="96"/>
      <c r="EW674" s="96"/>
      <c r="EX674" s="96"/>
      <c r="EY674" s="96"/>
      <c r="EZ674" s="96"/>
      <c r="FA674" s="96"/>
      <c r="FB674" s="96"/>
      <c r="FC674" s="96"/>
      <c r="FD674" s="96"/>
      <c r="FE674" s="96"/>
      <c r="FF674" s="96"/>
      <c r="FG674" s="96"/>
      <c r="FH674" s="96"/>
      <c r="FI674" s="96"/>
      <c r="FJ674" s="96"/>
      <c r="FK674" s="96"/>
      <c r="FL674" s="96"/>
      <c r="FM674" s="96"/>
      <c r="FN674" s="96"/>
      <c r="FO674" s="96"/>
      <c r="FP674" s="96"/>
      <c r="FQ674" s="96"/>
      <c r="FR674" s="96"/>
      <c r="FS674" s="96"/>
      <c r="FT674" s="96"/>
      <c r="FU674" s="96"/>
      <c r="FV674" s="96"/>
      <c r="FW674" s="96"/>
      <c r="FX674" s="96"/>
      <c r="FY674" s="96"/>
      <c r="FZ674" s="96"/>
      <c r="GA674" s="96"/>
      <c r="GB674" s="96"/>
      <c r="GC674" s="96"/>
      <c r="GD674" s="96"/>
      <c r="GE674" s="96"/>
      <c r="GF674" s="96"/>
      <c r="GG674" s="96"/>
      <c r="GH674" s="96"/>
      <c r="GI674" s="96"/>
      <c r="GJ674" s="96"/>
      <c r="GK674" s="96"/>
      <c r="GL674" s="96"/>
      <c r="GM674" s="96"/>
      <c r="GN674" s="96"/>
      <c r="GO674" s="96"/>
      <c r="GP674" s="96"/>
    </row>
    <row r="675" spans="1:198" ht="12.75" hidden="1" customHeight="1">
      <c r="A675" s="358"/>
      <c r="B675" s="437"/>
      <c r="C675" s="450"/>
      <c r="D675" s="580"/>
      <c r="E675" s="520"/>
      <c r="F675" s="577"/>
      <c r="G675" s="426"/>
      <c r="H675" s="86"/>
      <c r="I675" s="67" t="s">
        <v>28</v>
      </c>
      <c r="J675" s="62"/>
      <c r="K675" s="63"/>
      <c r="L675" s="63"/>
      <c r="M675" s="63"/>
      <c r="N675" s="63"/>
      <c r="O675" s="63"/>
      <c r="P675" s="70"/>
      <c r="Q675" s="70"/>
      <c r="R675" s="70"/>
      <c r="S675" s="70"/>
      <c r="T675" s="70"/>
      <c r="U675" s="70"/>
      <c r="V675" s="70"/>
      <c r="W675" s="70"/>
      <c r="X675" s="534"/>
      <c r="Y675" s="142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6"/>
      <c r="AV675" s="96"/>
      <c r="AW675" s="96"/>
      <c r="AX675" s="96"/>
      <c r="AY675" s="96"/>
      <c r="AZ675" s="96"/>
      <c r="BA675" s="96"/>
      <c r="BB675" s="96"/>
      <c r="BC675" s="96"/>
      <c r="BD675" s="96"/>
      <c r="BE675" s="96"/>
      <c r="BF675" s="96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6"/>
      <c r="BS675" s="96"/>
      <c r="BT675" s="96"/>
      <c r="BU675" s="96"/>
      <c r="BV675" s="96"/>
      <c r="BW675" s="96"/>
      <c r="BX675" s="96"/>
      <c r="BY675" s="96"/>
      <c r="BZ675" s="96"/>
      <c r="CA675" s="96"/>
      <c r="CB675" s="96"/>
      <c r="CC675" s="96"/>
      <c r="CD675" s="96"/>
      <c r="CE675" s="96"/>
      <c r="CF675" s="96"/>
      <c r="CG675" s="96"/>
      <c r="CH675" s="96"/>
      <c r="CI675" s="96"/>
      <c r="CJ675" s="96"/>
      <c r="CK675" s="96"/>
      <c r="CL675" s="96"/>
      <c r="CM675" s="96"/>
      <c r="CN675" s="96"/>
      <c r="CO675" s="96"/>
      <c r="CP675" s="96"/>
      <c r="CQ675" s="96"/>
      <c r="CR675" s="96"/>
      <c r="CS675" s="96"/>
      <c r="CT675" s="96"/>
      <c r="CU675" s="96"/>
      <c r="CV675" s="96"/>
      <c r="CW675" s="96"/>
      <c r="CX675" s="96"/>
      <c r="CY675" s="96"/>
      <c r="CZ675" s="96"/>
      <c r="DA675" s="96"/>
      <c r="DB675" s="96"/>
      <c r="DC675" s="96"/>
      <c r="DD675" s="96"/>
      <c r="DE675" s="96"/>
      <c r="DF675" s="96"/>
      <c r="DG675" s="96"/>
      <c r="DH675" s="96"/>
      <c r="DI675" s="96"/>
      <c r="DJ675" s="96"/>
      <c r="DK675" s="96"/>
      <c r="DL675" s="96"/>
      <c r="DM675" s="96"/>
      <c r="DN675" s="96"/>
      <c r="DO675" s="96"/>
      <c r="DP675" s="96"/>
      <c r="DQ675" s="96"/>
      <c r="DR675" s="96"/>
      <c r="DS675" s="96"/>
      <c r="DT675" s="96"/>
      <c r="DU675" s="96"/>
      <c r="DV675" s="96"/>
      <c r="DW675" s="96"/>
      <c r="DX675" s="96"/>
      <c r="DY675" s="96"/>
      <c r="DZ675" s="96"/>
      <c r="EA675" s="96"/>
      <c r="EB675" s="96"/>
      <c r="EC675" s="96"/>
      <c r="ED675" s="96"/>
      <c r="EE675" s="96"/>
      <c r="EF675" s="96"/>
      <c r="EG675" s="96"/>
      <c r="EH675" s="96"/>
      <c r="EI675" s="96"/>
      <c r="EJ675" s="96"/>
      <c r="EK675" s="96"/>
      <c r="EL675" s="96"/>
      <c r="EM675" s="96"/>
      <c r="EN675" s="96"/>
      <c r="EO675" s="96"/>
      <c r="EP675" s="96"/>
      <c r="EQ675" s="96"/>
      <c r="ER675" s="96"/>
      <c r="ES675" s="96"/>
      <c r="ET675" s="96"/>
      <c r="EU675" s="96"/>
      <c r="EV675" s="96"/>
      <c r="EW675" s="96"/>
      <c r="EX675" s="96"/>
      <c r="EY675" s="96"/>
      <c r="EZ675" s="96"/>
      <c r="FA675" s="96"/>
      <c r="FB675" s="96"/>
      <c r="FC675" s="96"/>
      <c r="FD675" s="96"/>
      <c r="FE675" s="96"/>
      <c r="FF675" s="96"/>
      <c r="FG675" s="96"/>
      <c r="FH675" s="96"/>
      <c r="FI675" s="96"/>
      <c r="FJ675" s="96"/>
      <c r="FK675" s="96"/>
      <c r="FL675" s="96"/>
      <c r="FM675" s="96"/>
      <c r="FN675" s="96"/>
      <c r="FO675" s="96"/>
      <c r="FP675" s="96"/>
      <c r="FQ675" s="96"/>
      <c r="FR675" s="96"/>
      <c r="FS675" s="96"/>
      <c r="FT675" s="96"/>
      <c r="FU675" s="96"/>
      <c r="FV675" s="96"/>
      <c r="FW675" s="96"/>
      <c r="FX675" s="96"/>
      <c r="FY675" s="96"/>
      <c r="FZ675" s="96"/>
      <c r="GA675" s="96"/>
      <c r="GB675" s="96"/>
      <c r="GC675" s="96"/>
      <c r="GD675" s="96"/>
      <c r="GE675" s="96"/>
      <c r="GF675" s="96"/>
      <c r="GG675" s="96"/>
      <c r="GH675" s="96"/>
      <c r="GI675" s="96"/>
      <c r="GJ675" s="96"/>
      <c r="GK675" s="96"/>
      <c r="GL675" s="96"/>
      <c r="GM675" s="96"/>
      <c r="GN675" s="96"/>
      <c r="GO675" s="96"/>
      <c r="GP675" s="96"/>
    </row>
    <row r="676" spans="1:198" ht="12.75" hidden="1" customHeight="1">
      <c r="A676" s="358"/>
      <c r="B676" s="437"/>
      <c r="C676" s="450"/>
      <c r="D676" s="580"/>
      <c r="E676" s="520"/>
      <c r="F676" s="577"/>
      <c r="G676" s="426"/>
      <c r="H676" s="86"/>
      <c r="I676" s="58" t="s">
        <v>31</v>
      </c>
      <c r="J676" s="84"/>
      <c r="K676" s="85"/>
      <c r="L676" s="85"/>
      <c r="M676" s="85"/>
      <c r="N676" s="85"/>
      <c r="O676" s="85"/>
      <c r="P676" s="70"/>
      <c r="Q676" s="70"/>
      <c r="R676" s="70"/>
      <c r="S676" s="70"/>
      <c r="T676" s="70"/>
      <c r="U676" s="70"/>
      <c r="V676" s="70"/>
      <c r="W676" s="70"/>
      <c r="X676" s="534"/>
      <c r="Y676" s="142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6"/>
      <c r="AV676" s="96"/>
      <c r="AW676" s="96"/>
      <c r="AX676" s="96"/>
      <c r="AY676" s="96"/>
      <c r="AZ676" s="96"/>
      <c r="BA676" s="96"/>
      <c r="BB676" s="96"/>
      <c r="BC676" s="96"/>
      <c r="BD676" s="96"/>
      <c r="BE676" s="96"/>
      <c r="BF676" s="96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6"/>
      <c r="BS676" s="96"/>
      <c r="BT676" s="96"/>
      <c r="BU676" s="96"/>
      <c r="BV676" s="96"/>
      <c r="BW676" s="96"/>
      <c r="BX676" s="96"/>
      <c r="BY676" s="96"/>
      <c r="BZ676" s="96"/>
      <c r="CA676" s="96"/>
      <c r="CB676" s="96"/>
      <c r="CC676" s="96"/>
      <c r="CD676" s="96"/>
      <c r="CE676" s="96"/>
      <c r="CF676" s="96"/>
      <c r="CG676" s="96"/>
      <c r="CH676" s="96"/>
      <c r="CI676" s="96"/>
      <c r="CJ676" s="96"/>
      <c r="CK676" s="96"/>
      <c r="CL676" s="96"/>
      <c r="CM676" s="96"/>
      <c r="CN676" s="96"/>
      <c r="CO676" s="96"/>
      <c r="CP676" s="96"/>
      <c r="CQ676" s="96"/>
      <c r="CR676" s="96"/>
      <c r="CS676" s="96"/>
      <c r="CT676" s="96"/>
      <c r="CU676" s="96"/>
      <c r="CV676" s="96"/>
      <c r="CW676" s="96"/>
      <c r="CX676" s="96"/>
      <c r="CY676" s="96"/>
      <c r="CZ676" s="96"/>
      <c r="DA676" s="96"/>
      <c r="DB676" s="96"/>
      <c r="DC676" s="96"/>
      <c r="DD676" s="96"/>
      <c r="DE676" s="96"/>
      <c r="DF676" s="96"/>
      <c r="DG676" s="96"/>
      <c r="DH676" s="96"/>
      <c r="DI676" s="96"/>
      <c r="DJ676" s="96"/>
      <c r="DK676" s="96"/>
      <c r="DL676" s="96"/>
      <c r="DM676" s="96"/>
      <c r="DN676" s="96"/>
      <c r="DO676" s="96"/>
      <c r="DP676" s="96"/>
      <c r="DQ676" s="96"/>
      <c r="DR676" s="96"/>
      <c r="DS676" s="96"/>
      <c r="DT676" s="96"/>
      <c r="DU676" s="96"/>
      <c r="DV676" s="96"/>
      <c r="DW676" s="96"/>
      <c r="DX676" s="96"/>
      <c r="DY676" s="96"/>
      <c r="DZ676" s="96"/>
      <c r="EA676" s="96"/>
      <c r="EB676" s="96"/>
      <c r="EC676" s="96"/>
      <c r="ED676" s="96"/>
      <c r="EE676" s="96"/>
      <c r="EF676" s="96"/>
      <c r="EG676" s="96"/>
      <c r="EH676" s="96"/>
      <c r="EI676" s="96"/>
      <c r="EJ676" s="96"/>
      <c r="EK676" s="96"/>
      <c r="EL676" s="96"/>
      <c r="EM676" s="96"/>
      <c r="EN676" s="96"/>
      <c r="EO676" s="96"/>
      <c r="EP676" s="96"/>
      <c r="EQ676" s="96"/>
      <c r="ER676" s="96"/>
      <c r="ES676" s="96"/>
      <c r="ET676" s="96"/>
      <c r="EU676" s="96"/>
      <c r="EV676" s="96"/>
      <c r="EW676" s="96"/>
      <c r="EX676" s="96"/>
      <c r="EY676" s="96"/>
      <c r="EZ676" s="96"/>
      <c r="FA676" s="96"/>
      <c r="FB676" s="96"/>
      <c r="FC676" s="96"/>
      <c r="FD676" s="96"/>
      <c r="FE676" s="96"/>
      <c r="FF676" s="96"/>
      <c r="FG676" s="96"/>
      <c r="FH676" s="96"/>
      <c r="FI676" s="96"/>
      <c r="FJ676" s="96"/>
      <c r="FK676" s="96"/>
      <c r="FL676" s="96"/>
      <c r="FM676" s="96"/>
      <c r="FN676" s="96"/>
      <c r="FO676" s="96"/>
      <c r="FP676" s="96"/>
      <c r="FQ676" s="96"/>
      <c r="FR676" s="96"/>
      <c r="FS676" s="96"/>
      <c r="FT676" s="96"/>
      <c r="FU676" s="96"/>
      <c r="FV676" s="96"/>
      <c r="FW676" s="96"/>
      <c r="FX676" s="96"/>
      <c r="FY676" s="96"/>
      <c r="FZ676" s="96"/>
      <c r="GA676" s="96"/>
      <c r="GB676" s="96"/>
      <c r="GC676" s="96"/>
      <c r="GD676" s="96"/>
      <c r="GE676" s="96"/>
      <c r="GF676" s="96"/>
      <c r="GG676" s="96"/>
      <c r="GH676" s="96"/>
      <c r="GI676" s="96"/>
      <c r="GJ676" s="96"/>
      <c r="GK676" s="96"/>
      <c r="GL676" s="96"/>
      <c r="GM676" s="96"/>
      <c r="GN676" s="96"/>
      <c r="GO676" s="96"/>
      <c r="GP676" s="96"/>
    </row>
    <row r="677" spans="1:198" ht="12.75" hidden="1" customHeight="1">
      <c r="A677" s="358"/>
      <c r="B677" s="437"/>
      <c r="C677" s="450"/>
      <c r="D677" s="580"/>
      <c r="E677" s="520"/>
      <c r="F677" s="577"/>
      <c r="G677" s="426"/>
      <c r="H677" s="86"/>
      <c r="I677" s="67" t="s">
        <v>30</v>
      </c>
      <c r="J677" s="62"/>
      <c r="K677" s="63"/>
      <c r="L677" s="63"/>
      <c r="M677" s="63"/>
      <c r="N677" s="63"/>
      <c r="O677" s="63"/>
      <c r="P677" s="70"/>
      <c r="Q677" s="70"/>
      <c r="R677" s="70"/>
      <c r="S677" s="70"/>
      <c r="T677" s="70"/>
      <c r="U677" s="70"/>
      <c r="V677" s="70"/>
      <c r="W677" s="70"/>
      <c r="X677" s="534"/>
      <c r="Y677" s="142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6"/>
      <c r="AV677" s="96"/>
      <c r="AW677" s="96"/>
      <c r="AX677" s="96"/>
      <c r="AY677" s="96"/>
      <c r="AZ677" s="96"/>
      <c r="BA677" s="96"/>
      <c r="BB677" s="96"/>
      <c r="BC677" s="96"/>
      <c r="BD677" s="96"/>
      <c r="BE677" s="96"/>
      <c r="BF677" s="96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6"/>
      <c r="BS677" s="96"/>
      <c r="BT677" s="96"/>
      <c r="BU677" s="96"/>
      <c r="BV677" s="96"/>
      <c r="BW677" s="96"/>
      <c r="BX677" s="96"/>
      <c r="BY677" s="96"/>
      <c r="BZ677" s="96"/>
      <c r="CA677" s="96"/>
      <c r="CB677" s="96"/>
      <c r="CC677" s="96"/>
      <c r="CD677" s="96"/>
      <c r="CE677" s="96"/>
      <c r="CF677" s="96"/>
      <c r="CG677" s="96"/>
      <c r="CH677" s="96"/>
      <c r="CI677" s="96"/>
      <c r="CJ677" s="96"/>
      <c r="CK677" s="96"/>
      <c r="CL677" s="96"/>
      <c r="CM677" s="96"/>
      <c r="CN677" s="96"/>
      <c r="CO677" s="96"/>
      <c r="CP677" s="96"/>
      <c r="CQ677" s="96"/>
      <c r="CR677" s="96"/>
      <c r="CS677" s="96"/>
      <c r="CT677" s="96"/>
      <c r="CU677" s="96"/>
      <c r="CV677" s="96"/>
      <c r="CW677" s="96"/>
      <c r="CX677" s="96"/>
      <c r="CY677" s="96"/>
      <c r="CZ677" s="96"/>
      <c r="DA677" s="96"/>
      <c r="DB677" s="96"/>
      <c r="DC677" s="96"/>
      <c r="DD677" s="96"/>
      <c r="DE677" s="96"/>
      <c r="DF677" s="96"/>
      <c r="DG677" s="96"/>
      <c r="DH677" s="96"/>
      <c r="DI677" s="96"/>
      <c r="DJ677" s="96"/>
      <c r="DK677" s="96"/>
      <c r="DL677" s="96"/>
      <c r="DM677" s="96"/>
      <c r="DN677" s="96"/>
      <c r="DO677" s="96"/>
      <c r="DP677" s="96"/>
      <c r="DQ677" s="96"/>
      <c r="DR677" s="96"/>
      <c r="DS677" s="96"/>
      <c r="DT677" s="96"/>
      <c r="DU677" s="96"/>
      <c r="DV677" s="96"/>
      <c r="DW677" s="96"/>
      <c r="DX677" s="96"/>
      <c r="DY677" s="96"/>
      <c r="DZ677" s="96"/>
      <c r="EA677" s="96"/>
      <c r="EB677" s="96"/>
      <c r="EC677" s="96"/>
      <c r="ED677" s="96"/>
      <c r="EE677" s="96"/>
      <c r="EF677" s="96"/>
      <c r="EG677" s="96"/>
      <c r="EH677" s="96"/>
      <c r="EI677" s="96"/>
      <c r="EJ677" s="96"/>
      <c r="EK677" s="96"/>
      <c r="EL677" s="96"/>
      <c r="EM677" s="96"/>
      <c r="EN677" s="96"/>
      <c r="EO677" s="96"/>
      <c r="EP677" s="96"/>
      <c r="EQ677" s="96"/>
      <c r="ER677" s="96"/>
      <c r="ES677" s="96"/>
      <c r="ET677" s="96"/>
      <c r="EU677" s="96"/>
      <c r="EV677" s="96"/>
      <c r="EW677" s="96"/>
      <c r="EX677" s="96"/>
      <c r="EY677" s="96"/>
      <c r="EZ677" s="96"/>
      <c r="FA677" s="96"/>
      <c r="FB677" s="96"/>
      <c r="FC677" s="96"/>
      <c r="FD677" s="96"/>
      <c r="FE677" s="96"/>
      <c r="FF677" s="96"/>
      <c r="FG677" s="96"/>
      <c r="FH677" s="96"/>
      <c r="FI677" s="96"/>
      <c r="FJ677" s="96"/>
      <c r="FK677" s="96"/>
      <c r="FL677" s="96"/>
      <c r="FM677" s="96"/>
      <c r="FN677" s="96"/>
      <c r="FO677" s="96"/>
      <c r="FP677" s="96"/>
      <c r="FQ677" s="96"/>
      <c r="FR677" s="96"/>
      <c r="FS677" s="96"/>
      <c r="FT677" s="96"/>
      <c r="FU677" s="96"/>
      <c r="FV677" s="96"/>
      <c r="FW677" s="96"/>
      <c r="FX677" s="96"/>
      <c r="FY677" s="96"/>
      <c r="FZ677" s="96"/>
      <c r="GA677" s="96"/>
      <c r="GB677" s="96"/>
      <c r="GC677" s="96"/>
      <c r="GD677" s="96"/>
      <c r="GE677" s="96"/>
      <c r="GF677" s="96"/>
      <c r="GG677" s="96"/>
      <c r="GH677" s="96"/>
      <c r="GI677" s="96"/>
      <c r="GJ677" s="96"/>
      <c r="GK677" s="96"/>
      <c r="GL677" s="96"/>
      <c r="GM677" s="96"/>
      <c r="GN677" s="96"/>
      <c r="GO677" s="96"/>
      <c r="GP677" s="96"/>
    </row>
    <row r="678" spans="1:198" ht="12.75" hidden="1" customHeight="1">
      <c r="A678" s="358"/>
      <c r="B678" s="437"/>
      <c r="C678" s="450"/>
      <c r="D678" s="580"/>
      <c r="E678" s="520"/>
      <c r="F678" s="577"/>
      <c r="G678" s="426"/>
      <c r="H678" s="89"/>
      <c r="I678" s="60" t="s">
        <v>33</v>
      </c>
      <c r="J678" s="85"/>
      <c r="K678" s="63"/>
      <c r="L678" s="63"/>
      <c r="M678" s="63"/>
      <c r="N678" s="63"/>
      <c r="O678" s="63"/>
      <c r="P678" s="63"/>
      <c r="Q678" s="62"/>
      <c r="R678" s="63"/>
      <c r="S678" s="63"/>
      <c r="T678" s="63"/>
      <c r="U678" s="63"/>
      <c r="V678" s="63"/>
      <c r="W678" s="63"/>
      <c r="X678" s="534"/>
      <c r="Y678" s="142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6"/>
      <c r="AV678" s="96"/>
      <c r="AW678" s="96"/>
      <c r="AX678" s="96"/>
      <c r="AY678" s="96"/>
      <c r="AZ678" s="96"/>
      <c r="BA678" s="96"/>
      <c r="BB678" s="96"/>
      <c r="BC678" s="96"/>
      <c r="BD678" s="96"/>
      <c r="BE678" s="96"/>
      <c r="BF678" s="96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6"/>
      <c r="BS678" s="96"/>
      <c r="BT678" s="96"/>
      <c r="BU678" s="96"/>
      <c r="BV678" s="96"/>
      <c r="BW678" s="96"/>
      <c r="BX678" s="96"/>
      <c r="BY678" s="96"/>
      <c r="BZ678" s="96"/>
      <c r="CA678" s="96"/>
      <c r="CB678" s="96"/>
      <c r="CC678" s="96"/>
      <c r="CD678" s="96"/>
      <c r="CE678" s="96"/>
      <c r="CF678" s="96"/>
      <c r="CG678" s="96"/>
      <c r="CH678" s="96"/>
      <c r="CI678" s="96"/>
      <c r="CJ678" s="96"/>
      <c r="CK678" s="96"/>
      <c r="CL678" s="96"/>
      <c r="CM678" s="96"/>
      <c r="CN678" s="96"/>
      <c r="CO678" s="96"/>
      <c r="CP678" s="96"/>
      <c r="CQ678" s="96"/>
      <c r="CR678" s="96"/>
      <c r="CS678" s="96"/>
      <c r="CT678" s="96"/>
      <c r="CU678" s="96"/>
      <c r="CV678" s="96"/>
      <c r="CW678" s="96"/>
      <c r="CX678" s="96"/>
      <c r="CY678" s="96"/>
      <c r="CZ678" s="96"/>
      <c r="DA678" s="96"/>
      <c r="DB678" s="96"/>
      <c r="DC678" s="96"/>
      <c r="DD678" s="96"/>
      <c r="DE678" s="96"/>
      <c r="DF678" s="96"/>
      <c r="DG678" s="96"/>
      <c r="DH678" s="96"/>
      <c r="DI678" s="96"/>
      <c r="DJ678" s="96"/>
      <c r="DK678" s="96"/>
      <c r="DL678" s="96"/>
      <c r="DM678" s="96"/>
      <c r="DN678" s="96"/>
      <c r="DO678" s="96"/>
      <c r="DP678" s="96"/>
      <c r="DQ678" s="96"/>
      <c r="DR678" s="96"/>
      <c r="DS678" s="96"/>
      <c r="DT678" s="96"/>
      <c r="DU678" s="96"/>
      <c r="DV678" s="96"/>
      <c r="DW678" s="96"/>
      <c r="DX678" s="96"/>
      <c r="DY678" s="96"/>
      <c r="DZ678" s="96"/>
      <c r="EA678" s="96"/>
      <c r="EB678" s="96"/>
      <c r="EC678" s="96"/>
      <c r="ED678" s="96"/>
      <c r="EE678" s="96"/>
      <c r="EF678" s="96"/>
      <c r="EG678" s="96"/>
      <c r="EH678" s="96"/>
      <c r="EI678" s="96"/>
      <c r="EJ678" s="96"/>
      <c r="EK678" s="96"/>
      <c r="EL678" s="96"/>
      <c r="EM678" s="96"/>
      <c r="EN678" s="96"/>
      <c r="EO678" s="96"/>
      <c r="EP678" s="96"/>
      <c r="EQ678" s="96"/>
      <c r="ER678" s="96"/>
      <c r="ES678" s="96"/>
      <c r="ET678" s="96"/>
      <c r="EU678" s="96"/>
      <c r="EV678" s="96"/>
      <c r="EW678" s="96"/>
      <c r="EX678" s="96"/>
      <c r="EY678" s="96"/>
      <c r="EZ678" s="96"/>
      <c r="FA678" s="96"/>
      <c r="FB678" s="96"/>
      <c r="FC678" s="96"/>
      <c r="FD678" s="96"/>
      <c r="FE678" s="96"/>
      <c r="FF678" s="96"/>
      <c r="FG678" s="96"/>
      <c r="FH678" s="96"/>
      <c r="FI678" s="96"/>
      <c r="FJ678" s="96"/>
      <c r="FK678" s="96"/>
      <c r="FL678" s="96"/>
      <c r="FM678" s="96"/>
      <c r="FN678" s="96"/>
      <c r="FO678" s="96"/>
      <c r="FP678" s="96"/>
      <c r="FQ678" s="96"/>
      <c r="FR678" s="96"/>
      <c r="FS678" s="96"/>
      <c r="FT678" s="96"/>
      <c r="FU678" s="96"/>
      <c r="FV678" s="96"/>
      <c r="FW678" s="96"/>
      <c r="FX678" s="96"/>
      <c r="FY678" s="96"/>
      <c r="FZ678" s="96"/>
      <c r="GA678" s="96"/>
      <c r="GB678" s="96"/>
      <c r="GC678" s="96"/>
      <c r="GD678" s="96"/>
      <c r="GE678" s="96"/>
      <c r="GF678" s="96"/>
      <c r="GG678" s="96"/>
      <c r="GH678" s="96"/>
      <c r="GI678" s="96"/>
      <c r="GJ678" s="96"/>
      <c r="GK678" s="96"/>
      <c r="GL678" s="96"/>
      <c r="GM678" s="96"/>
      <c r="GN678" s="96"/>
      <c r="GO678" s="96"/>
      <c r="GP678" s="96"/>
    </row>
    <row r="679" spans="1:198" ht="17.25" hidden="1" customHeight="1">
      <c r="A679" s="359"/>
      <c r="B679" s="438"/>
      <c r="C679" s="451"/>
      <c r="D679" s="581"/>
      <c r="E679" s="521"/>
      <c r="F679" s="578"/>
      <c r="G679" s="427"/>
      <c r="H679" s="88"/>
      <c r="I679" s="59" t="s">
        <v>26</v>
      </c>
      <c r="J679" s="65">
        <f>SUM(J674:J678)</f>
        <v>312341</v>
      </c>
      <c r="K679" s="65">
        <f>SUM(K674:K678)</f>
        <v>0</v>
      </c>
      <c r="L679" s="65">
        <f t="shared" ref="L679:N679" si="201">SUM(L674:L678)</f>
        <v>0</v>
      </c>
      <c r="M679" s="65">
        <f t="shared" si="201"/>
        <v>0</v>
      </c>
      <c r="N679" s="65">
        <f t="shared" si="201"/>
        <v>0</v>
      </c>
      <c r="O679" s="65">
        <f>SUM(O674:O678)</f>
        <v>0</v>
      </c>
      <c r="P679" s="66">
        <f>SUM(P674:P678)</f>
        <v>0</v>
      </c>
      <c r="Q679" s="65">
        <f>SUM(Q674:Q678)</f>
        <v>0</v>
      </c>
      <c r="R679" s="66"/>
      <c r="S679" s="66"/>
      <c r="T679" s="66"/>
      <c r="U679" s="66"/>
      <c r="V679" s="66"/>
      <c r="W679" s="66"/>
      <c r="X679" s="535"/>
      <c r="Y679" s="142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6"/>
      <c r="AV679" s="96"/>
      <c r="AW679" s="96"/>
      <c r="AX679" s="96"/>
      <c r="AY679" s="96"/>
      <c r="AZ679" s="96"/>
      <c r="BA679" s="96"/>
      <c r="BB679" s="96"/>
      <c r="BC679" s="96"/>
      <c r="BD679" s="96"/>
      <c r="BE679" s="96"/>
      <c r="BF679" s="96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6"/>
      <c r="BS679" s="96"/>
      <c r="BT679" s="96"/>
      <c r="BU679" s="96"/>
      <c r="BV679" s="96"/>
      <c r="BW679" s="96"/>
      <c r="BX679" s="96"/>
      <c r="BY679" s="96"/>
      <c r="BZ679" s="96"/>
      <c r="CA679" s="96"/>
      <c r="CB679" s="96"/>
      <c r="CC679" s="96"/>
      <c r="CD679" s="96"/>
      <c r="CE679" s="96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6"/>
      <c r="DE679" s="96"/>
      <c r="DF679" s="96"/>
      <c r="DG679" s="96"/>
      <c r="DH679" s="96"/>
      <c r="DI679" s="96"/>
      <c r="DJ679" s="96"/>
      <c r="DK679" s="96"/>
      <c r="DL679" s="96"/>
      <c r="DM679" s="96"/>
      <c r="DN679" s="96"/>
      <c r="DO679" s="96"/>
      <c r="DP679" s="96"/>
      <c r="DQ679" s="96"/>
      <c r="DR679" s="96"/>
      <c r="DS679" s="96"/>
      <c r="DT679" s="96"/>
      <c r="DU679" s="96"/>
      <c r="DV679" s="96"/>
      <c r="DW679" s="96"/>
      <c r="DX679" s="96"/>
      <c r="DY679" s="96"/>
      <c r="DZ679" s="96"/>
      <c r="EA679" s="96"/>
      <c r="EB679" s="96"/>
      <c r="EC679" s="96"/>
      <c r="ED679" s="96"/>
      <c r="EE679" s="96"/>
      <c r="EF679" s="96"/>
      <c r="EG679" s="96"/>
      <c r="EH679" s="96"/>
      <c r="EI679" s="96"/>
      <c r="EJ679" s="96"/>
      <c r="EK679" s="96"/>
      <c r="EL679" s="96"/>
      <c r="EM679" s="96"/>
      <c r="EN679" s="96"/>
      <c r="EO679" s="96"/>
      <c r="EP679" s="96"/>
      <c r="EQ679" s="96"/>
      <c r="ER679" s="96"/>
      <c r="ES679" s="96"/>
      <c r="ET679" s="96"/>
      <c r="EU679" s="96"/>
      <c r="EV679" s="96"/>
      <c r="EW679" s="96"/>
      <c r="EX679" s="96"/>
      <c r="EY679" s="96"/>
      <c r="EZ679" s="96"/>
      <c r="FA679" s="96"/>
      <c r="FB679" s="96"/>
      <c r="FC679" s="96"/>
      <c r="FD679" s="96"/>
      <c r="FE679" s="96"/>
      <c r="FF679" s="96"/>
      <c r="FG679" s="96"/>
      <c r="FH679" s="96"/>
      <c r="FI679" s="96"/>
      <c r="FJ679" s="96"/>
      <c r="FK679" s="96"/>
      <c r="FL679" s="96"/>
      <c r="FM679" s="96"/>
      <c r="FN679" s="96"/>
      <c r="FO679" s="96"/>
      <c r="FP679" s="96"/>
      <c r="FQ679" s="96"/>
      <c r="FR679" s="96"/>
      <c r="FS679" s="96"/>
      <c r="FT679" s="96"/>
      <c r="FU679" s="96"/>
      <c r="FV679" s="96"/>
      <c r="FW679" s="96"/>
      <c r="FX679" s="96"/>
      <c r="FY679" s="96"/>
      <c r="FZ679" s="96"/>
      <c r="GA679" s="96"/>
      <c r="GB679" s="96"/>
      <c r="GC679" s="96"/>
      <c r="GD679" s="96"/>
      <c r="GE679" s="96"/>
      <c r="GF679" s="96"/>
      <c r="GG679" s="96"/>
      <c r="GH679" s="96"/>
      <c r="GI679" s="96"/>
      <c r="GJ679" s="96"/>
      <c r="GK679" s="96"/>
      <c r="GL679" s="96"/>
      <c r="GM679" s="96"/>
      <c r="GN679" s="96"/>
      <c r="GO679" s="96"/>
      <c r="GP679" s="96"/>
    </row>
    <row r="680" spans="1:198" ht="14.45" customHeight="1">
      <c r="A680" s="349">
        <v>53</v>
      </c>
      <c r="B680" s="434" t="s">
        <v>237</v>
      </c>
      <c r="C680" s="433">
        <v>2024</v>
      </c>
      <c r="D680" s="379">
        <v>2025</v>
      </c>
      <c r="E680" s="353" t="s">
        <v>265</v>
      </c>
      <c r="F680" s="423">
        <f>X680+1391273</f>
        <v>7260237</v>
      </c>
      <c r="G680" s="416">
        <v>90095</v>
      </c>
      <c r="H680" s="86">
        <v>6050</v>
      </c>
      <c r="I680" s="58" t="s">
        <v>28</v>
      </c>
      <c r="J680" s="84">
        <v>50950</v>
      </c>
      <c r="K680" s="62"/>
      <c r="L680" s="84"/>
      <c r="M680" s="324"/>
      <c r="N680" s="87">
        <v>200000</v>
      </c>
      <c r="O680" s="244"/>
      <c r="P680" s="84"/>
      <c r="Q680" s="84"/>
      <c r="R680" s="62"/>
      <c r="S680" s="62"/>
      <c r="T680" s="62"/>
      <c r="U680" s="62"/>
      <c r="V680" s="62"/>
      <c r="W680" s="62"/>
      <c r="X680" s="431">
        <f>SUM(L684:W684)</f>
        <v>5868964</v>
      </c>
      <c r="Y680" s="142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6"/>
      <c r="AV680" s="96"/>
      <c r="AW680" s="96"/>
      <c r="AX680" s="96"/>
      <c r="AY680" s="96"/>
      <c r="AZ680" s="96"/>
      <c r="BA680" s="96"/>
      <c r="BB680" s="96"/>
      <c r="BC680" s="96"/>
      <c r="BD680" s="96"/>
      <c r="BE680" s="96"/>
      <c r="BF680" s="96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6"/>
      <c r="BS680" s="96"/>
      <c r="BT680" s="96"/>
      <c r="BU680" s="96"/>
      <c r="BV680" s="96"/>
      <c r="BW680" s="96"/>
      <c r="BX680" s="96"/>
      <c r="BY680" s="96"/>
      <c r="BZ680" s="96"/>
      <c r="CA680" s="96"/>
      <c r="CB680" s="96"/>
      <c r="CC680" s="96"/>
      <c r="CD680" s="96"/>
      <c r="CE680" s="96"/>
      <c r="CF680" s="96"/>
      <c r="CG680" s="96"/>
      <c r="CH680" s="96"/>
      <c r="CI680" s="96"/>
      <c r="CJ680" s="96"/>
      <c r="CK680" s="96"/>
      <c r="CL680" s="96"/>
      <c r="CM680" s="96"/>
      <c r="CN680" s="96"/>
      <c r="CO680" s="96"/>
      <c r="CP680" s="96"/>
      <c r="CQ680" s="96"/>
      <c r="CR680" s="96"/>
      <c r="CS680" s="96"/>
      <c r="CT680" s="96"/>
      <c r="CU680" s="96"/>
      <c r="CV680" s="96"/>
      <c r="CW680" s="96"/>
      <c r="CX680" s="96"/>
      <c r="CY680" s="96"/>
      <c r="CZ680" s="96"/>
      <c r="DA680" s="96"/>
      <c r="DB680" s="96"/>
      <c r="DC680" s="96"/>
      <c r="DD680" s="96"/>
      <c r="DE680" s="96"/>
      <c r="DF680" s="96"/>
      <c r="DG680" s="96"/>
      <c r="DH680" s="96"/>
      <c r="DI680" s="96"/>
      <c r="DJ680" s="96"/>
      <c r="DK680" s="96"/>
      <c r="DL680" s="96"/>
      <c r="DM680" s="96"/>
      <c r="DN680" s="96"/>
      <c r="DO680" s="96"/>
      <c r="DP680" s="96"/>
      <c r="DQ680" s="96"/>
      <c r="DR680" s="96"/>
      <c r="DS680" s="96"/>
      <c r="DT680" s="96"/>
      <c r="DU680" s="96"/>
      <c r="DV680" s="96"/>
      <c r="DW680" s="96"/>
      <c r="DX680" s="96"/>
      <c r="DY680" s="96"/>
      <c r="DZ680" s="96"/>
      <c r="EA680" s="96"/>
      <c r="EB680" s="96"/>
      <c r="EC680" s="96"/>
      <c r="ED680" s="96"/>
      <c r="EE680" s="96"/>
      <c r="EF680" s="96"/>
      <c r="EG680" s="96"/>
      <c r="EH680" s="96"/>
      <c r="EI680" s="96"/>
      <c r="EJ680" s="96"/>
      <c r="EK680" s="96"/>
      <c r="EL680" s="96"/>
      <c r="EM680" s="96"/>
      <c r="EN680" s="96"/>
      <c r="EO680" s="96"/>
      <c r="EP680" s="96"/>
      <c r="EQ680" s="96"/>
      <c r="ER680" s="96"/>
      <c r="ES680" s="96"/>
      <c r="ET680" s="96"/>
      <c r="EU680" s="96"/>
      <c r="EV680" s="96"/>
      <c r="EW680" s="96"/>
      <c r="EX680" s="96"/>
      <c r="EY680" s="96"/>
      <c r="EZ680" s="96"/>
      <c r="FA680" s="96"/>
      <c r="FB680" s="96"/>
      <c r="FC680" s="96"/>
      <c r="FD680" s="96"/>
      <c r="FE680" s="96"/>
      <c r="FF680" s="96"/>
      <c r="FG680" s="96"/>
      <c r="FH680" s="96"/>
      <c r="FI680" s="96"/>
      <c r="FJ680" s="96"/>
      <c r="FK680" s="96"/>
      <c r="FL680" s="96"/>
      <c r="FM680" s="96"/>
      <c r="FN680" s="96"/>
      <c r="FO680" s="96"/>
      <c r="FP680" s="96"/>
      <c r="FQ680" s="96"/>
      <c r="FR680" s="96"/>
      <c r="FS680" s="96"/>
      <c r="FT680" s="96"/>
      <c r="FU680" s="96"/>
      <c r="FV680" s="96"/>
      <c r="FW680" s="96"/>
      <c r="FX680" s="96"/>
      <c r="FY680" s="96"/>
      <c r="FZ680" s="96"/>
      <c r="GA680" s="96"/>
      <c r="GB680" s="96"/>
      <c r="GC680" s="96"/>
      <c r="GD680" s="96"/>
      <c r="GE680" s="96"/>
      <c r="GF680" s="96"/>
      <c r="GG680" s="96"/>
      <c r="GH680" s="96"/>
      <c r="GI680" s="96"/>
      <c r="GJ680" s="96"/>
      <c r="GK680" s="96"/>
      <c r="GL680" s="96"/>
      <c r="GM680" s="96"/>
      <c r="GN680" s="96"/>
      <c r="GO680" s="96"/>
      <c r="GP680" s="96"/>
    </row>
    <row r="681" spans="1:198" ht="14.45" customHeight="1">
      <c r="A681" s="349"/>
      <c r="B681" s="434"/>
      <c r="C681" s="433"/>
      <c r="D681" s="379"/>
      <c r="E681" s="353"/>
      <c r="F681" s="423"/>
      <c r="G681" s="416"/>
      <c r="H681" s="86">
        <v>6370</v>
      </c>
      <c r="I681" s="58" t="s">
        <v>238</v>
      </c>
      <c r="J681" s="62"/>
      <c r="K681" s="62"/>
      <c r="L681" s="84"/>
      <c r="M681" s="84"/>
      <c r="N681" s="84">
        <v>5668964</v>
      </c>
      <c r="O681" s="62"/>
      <c r="P681" s="62"/>
      <c r="Q681" s="62"/>
      <c r="R681" s="62"/>
      <c r="S681" s="62"/>
      <c r="T681" s="62"/>
      <c r="U681" s="62"/>
      <c r="V681" s="62"/>
      <c r="W681" s="62"/>
      <c r="X681" s="431"/>
      <c r="Y681" s="142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6"/>
      <c r="AV681" s="96"/>
      <c r="AW681" s="96"/>
      <c r="AX681" s="96"/>
      <c r="AY681" s="96"/>
      <c r="AZ681" s="96"/>
      <c r="BA681" s="96"/>
      <c r="BB681" s="96"/>
      <c r="BC681" s="96"/>
      <c r="BD681" s="96"/>
      <c r="BE681" s="96"/>
      <c r="BF681" s="96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6"/>
      <c r="BS681" s="96"/>
      <c r="BT681" s="96"/>
      <c r="BU681" s="96"/>
      <c r="BV681" s="96"/>
      <c r="BW681" s="96"/>
      <c r="BX681" s="96"/>
      <c r="BY681" s="96"/>
      <c r="BZ681" s="96"/>
      <c r="CA681" s="96"/>
      <c r="CB681" s="96"/>
      <c r="CC681" s="96"/>
      <c r="CD681" s="96"/>
      <c r="CE681" s="96"/>
      <c r="CF681" s="96"/>
      <c r="CG681" s="96"/>
      <c r="CH681" s="96"/>
      <c r="CI681" s="96"/>
      <c r="CJ681" s="96"/>
      <c r="CK681" s="96"/>
      <c r="CL681" s="96"/>
      <c r="CM681" s="96"/>
      <c r="CN681" s="96"/>
      <c r="CO681" s="96"/>
      <c r="CP681" s="96"/>
      <c r="CQ681" s="96"/>
      <c r="CR681" s="96"/>
      <c r="CS681" s="96"/>
      <c r="CT681" s="96"/>
      <c r="CU681" s="96"/>
      <c r="CV681" s="96"/>
      <c r="CW681" s="96"/>
      <c r="CX681" s="96"/>
      <c r="CY681" s="96"/>
      <c r="CZ681" s="96"/>
      <c r="DA681" s="96"/>
      <c r="DB681" s="96"/>
      <c r="DC681" s="96"/>
      <c r="DD681" s="96"/>
      <c r="DE681" s="96"/>
      <c r="DF681" s="96"/>
      <c r="DG681" s="96"/>
      <c r="DH681" s="96"/>
      <c r="DI681" s="96"/>
      <c r="DJ681" s="96"/>
      <c r="DK681" s="96"/>
      <c r="DL681" s="96"/>
      <c r="DM681" s="96"/>
      <c r="DN681" s="96"/>
      <c r="DO681" s="96"/>
      <c r="DP681" s="96"/>
      <c r="DQ681" s="96"/>
      <c r="DR681" s="96"/>
      <c r="DS681" s="96"/>
      <c r="DT681" s="96"/>
      <c r="DU681" s="96"/>
      <c r="DV681" s="96"/>
      <c r="DW681" s="96"/>
      <c r="DX681" s="96"/>
      <c r="DY681" s="96"/>
      <c r="DZ681" s="96"/>
      <c r="EA681" s="96"/>
      <c r="EB681" s="96"/>
      <c r="EC681" s="96"/>
      <c r="ED681" s="96"/>
      <c r="EE681" s="96"/>
      <c r="EF681" s="96"/>
      <c r="EG681" s="96"/>
      <c r="EH681" s="96"/>
      <c r="EI681" s="96"/>
      <c r="EJ681" s="96"/>
      <c r="EK681" s="96"/>
      <c r="EL681" s="96"/>
      <c r="EM681" s="96"/>
      <c r="EN681" s="96"/>
      <c r="EO681" s="96"/>
      <c r="EP681" s="96"/>
      <c r="EQ681" s="96"/>
      <c r="ER681" s="96"/>
      <c r="ES681" s="96"/>
      <c r="ET681" s="96"/>
      <c r="EU681" s="96"/>
      <c r="EV681" s="96"/>
      <c r="EW681" s="96"/>
      <c r="EX681" s="96"/>
      <c r="EY681" s="96"/>
      <c r="EZ681" s="96"/>
      <c r="FA681" s="96"/>
      <c r="FB681" s="96"/>
      <c r="FC681" s="96"/>
      <c r="FD681" s="96"/>
      <c r="FE681" s="96"/>
      <c r="FF681" s="96"/>
      <c r="FG681" s="96"/>
      <c r="FH681" s="96"/>
      <c r="FI681" s="96"/>
      <c r="FJ681" s="96"/>
      <c r="FK681" s="96"/>
      <c r="FL681" s="96"/>
      <c r="FM681" s="96"/>
      <c r="FN681" s="96"/>
      <c r="FO681" s="96"/>
      <c r="FP681" s="96"/>
      <c r="FQ681" s="96"/>
      <c r="FR681" s="96"/>
      <c r="FS681" s="96"/>
      <c r="FT681" s="96"/>
      <c r="FU681" s="96"/>
      <c r="FV681" s="96"/>
      <c r="FW681" s="96"/>
      <c r="FX681" s="96"/>
      <c r="FY681" s="96"/>
      <c r="FZ681" s="96"/>
      <c r="GA681" s="96"/>
      <c r="GB681" s="96"/>
      <c r="GC681" s="96"/>
      <c r="GD681" s="96"/>
      <c r="GE681" s="96"/>
      <c r="GF681" s="96"/>
      <c r="GG681" s="96"/>
      <c r="GH681" s="96"/>
      <c r="GI681" s="96"/>
      <c r="GJ681" s="96"/>
      <c r="GK681" s="96"/>
      <c r="GL681" s="96"/>
      <c r="GM681" s="96"/>
      <c r="GN681" s="96"/>
      <c r="GO681" s="96"/>
      <c r="GP681" s="96"/>
    </row>
    <row r="682" spans="1:198" ht="14.45" customHeight="1">
      <c r="A682" s="349"/>
      <c r="B682" s="434"/>
      <c r="C682" s="433"/>
      <c r="D682" s="379"/>
      <c r="E682" s="353"/>
      <c r="F682" s="423"/>
      <c r="G682" s="416"/>
      <c r="H682" s="86">
        <v>6050</v>
      </c>
      <c r="I682" s="58" t="s">
        <v>239</v>
      </c>
      <c r="J682" s="62"/>
      <c r="K682" s="62"/>
      <c r="L682" s="84"/>
      <c r="M682" s="84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431"/>
      <c r="Y682" s="142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  <c r="AJ682" s="96"/>
      <c r="AK682" s="96"/>
      <c r="AL682" s="96"/>
      <c r="AM682" s="96"/>
      <c r="AN682" s="96"/>
      <c r="AO682" s="96"/>
      <c r="AP682" s="96"/>
      <c r="AQ682" s="96"/>
      <c r="AR682" s="96"/>
      <c r="AS682" s="96"/>
      <c r="AT682" s="96"/>
      <c r="AU682" s="96"/>
      <c r="AV682" s="96"/>
      <c r="AW682" s="96"/>
      <c r="AX682" s="96"/>
      <c r="AY682" s="96"/>
      <c r="AZ682" s="96"/>
      <c r="BA682" s="96"/>
      <c r="BB682" s="96"/>
      <c r="BC682" s="96"/>
      <c r="BD682" s="96"/>
      <c r="BE682" s="96"/>
      <c r="BF682" s="96"/>
      <c r="BG682" s="96"/>
      <c r="BH682" s="96"/>
      <c r="BI682" s="96"/>
      <c r="BJ682" s="96"/>
      <c r="BK682" s="96"/>
      <c r="BL682" s="96"/>
      <c r="BM682" s="96"/>
      <c r="BN682" s="96"/>
      <c r="BO682" s="96"/>
      <c r="BP682" s="96"/>
      <c r="BQ682" s="96"/>
      <c r="BR682" s="96"/>
      <c r="BS682" s="96"/>
      <c r="BT682" s="96"/>
      <c r="BU682" s="96"/>
      <c r="BV682" s="96"/>
      <c r="BW682" s="96"/>
      <c r="BX682" s="96"/>
      <c r="BY682" s="96"/>
      <c r="BZ682" s="96"/>
      <c r="CA682" s="96"/>
      <c r="CB682" s="96"/>
      <c r="CC682" s="96"/>
      <c r="CD682" s="96"/>
      <c r="CE682" s="96"/>
      <c r="CF682" s="96"/>
      <c r="CG682" s="96"/>
      <c r="CH682" s="96"/>
      <c r="CI682" s="96"/>
      <c r="CJ682" s="96"/>
      <c r="CK682" s="96"/>
      <c r="CL682" s="96"/>
      <c r="CM682" s="96"/>
      <c r="CN682" s="96"/>
      <c r="CO682" s="96"/>
      <c r="CP682" s="96"/>
      <c r="CQ682" s="96"/>
      <c r="CR682" s="96"/>
      <c r="CS682" s="96"/>
      <c r="CT682" s="96"/>
      <c r="CU682" s="96"/>
      <c r="CV682" s="96"/>
      <c r="CW682" s="96"/>
      <c r="CX682" s="96"/>
      <c r="CY682" s="96"/>
      <c r="CZ682" s="96"/>
      <c r="DA682" s="96"/>
      <c r="DB682" s="96"/>
      <c r="DC682" s="96"/>
      <c r="DD682" s="96"/>
      <c r="DE682" s="96"/>
      <c r="DF682" s="96"/>
      <c r="DG682" s="96"/>
      <c r="DH682" s="96"/>
      <c r="DI682" s="96"/>
      <c r="DJ682" s="96"/>
      <c r="DK682" s="96"/>
      <c r="DL682" s="96"/>
      <c r="DM682" s="96"/>
      <c r="DN682" s="96"/>
      <c r="DO682" s="96"/>
      <c r="DP682" s="96"/>
      <c r="DQ682" s="96"/>
      <c r="DR682" s="96"/>
      <c r="DS682" s="96"/>
      <c r="DT682" s="96"/>
      <c r="DU682" s="96"/>
      <c r="DV682" s="96"/>
      <c r="DW682" s="96"/>
      <c r="DX682" s="96"/>
      <c r="DY682" s="96"/>
      <c r="DZ682" s="96"/>
      <c r="EA682" s="96"/>
      <c r="EB682" s="96"/>
      <c r="EC682" s="96"/>
      <c r="ED682" s="96"/>
      <c r="EE682" s="96"/>
      <c r="EF682" s="96"/>
      <c r="EG682" s="96"/>
      <c r="EH682" s="96"/>
      <c r="EI682" s="96"/>
      <c r="EJ682" s="96"/>
      <c r="EK682" s="96"/>
      <c r="EL682" s="96"/>
      <c r="EM682" s="96"/>
      <c r="EN682" s="96"/>
      <c r="EO682" s="96"/>
      <c r="EP682" s="96"/>
      <c r="EQ682" s="96"/>
      <c r="ER682" s="96"/>
      <c r="ES682" s="96"/>
      <c r="ET682" s="96"/>
      <c r="EU682" s="96"/>
      <c r="EV682" s="96"/>
      <c r="EW682" s="96"/>
      <c r="EX682" s="96"/>
      <c r="EY682" s="96"/>
      <c r="EZ682" s="96"/>
      <c r="FA682" s="96"/>
      <c r="FB682" s="96"/>
      <c r="FC682" s="96"/>
      <c r="FD682" s="96"/>
      <c r="FE682" s="96"/>
      <c r="FF682" s="96"/>
      <c r="FG682" s="96"/>
      <c r="FH682" s="96"/>
      <c r="FI682" s="96"/>
      <c r="FJ682" s="96"/>
      <c r="FK682" s="96"/>
      <c r="FL682" s="96"/>
      <c r="FM682" s="96"/>
      <c r="FN682" s="96"/>
      <c r="FO682" s="96"/>
      <c r="FP682" s="96"/>
      <c r="FQ682" s="96"/>
      <c r="FR682" s="96"/>
      <c r="FS682" s="96"/>
      <c r="FT682" s="96"/>
      <c r="FU682" s="96"/>
      <c r="FV682" s="96"/>
      <c r="FW682" s="96"/>
      <c r="FX682" s="96"/>
      <c r="FY682" s="96"/>
      <c r="FZ682" s="96"/>
      <c r="GA682" s="96"/>
      <c r="GB682" s="96"/>
      <c r="GC682" s="96"/>
      <c r="GD682" s="96"/>
      <c r="GE682" s="96"/>
      <c r="GF682" s="96"/>
      <c r="GG682" s="96"/>
      <c r="GH682" s="96"/>
      <c r="GI682" s="96"/>
      <c r="GJ682" s="96"/>
      <c r="GK682" s="96"/>
      <c r="GL682" s="96"/>
      <c r="GM682" s="96"/>
      <c r="GN682" s="96"/>
      <c r="GO682" s="96"/>
      <c r="GP682" s="96"/>
    </row>
    <row r="683" spans="1:198" ht="14.45" customHeight="1">
      <c r="A683" s="349"/>
      <c r="B683" s="434"/>
      <c r="C683" s="433"/>
      <c r="D683" s="379"/>
      <c r="E683" s="353"/>
      <c r="F683" s="423"/>
      <c r="G683" s="416"/>
      <c r="H683" s="86"/>
      <c r="I683" s="61" t="s">
        <v>70</v>
      </c>
      <c r="J683" s="62"/>
      <c r="K683" s="84">
        <v>35000</v>
      </c>
      <c r="L683" s="84"/>
      <c r="M683" s="324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431"/>
      <c r="Y683" s="142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6"/>
      <c r="AV683" s="96"/>
      <c r="AW683" s="96"/>
      <c r="AX683" s="96"/>
      <c r="AY683" s="96"/>
      <c r="AZ683" s="96"/>
      <c r="BA683" s="96"/>
      <c r="BB683" s="96"/>
      <c r="BC683" s="96"/>
      <c r="BD683" s="96"/>
      <c r="BE683" s="96"/>
      <c r="BF683" s="96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6"/>
      <c r="BS683" s="96"/>
      <c r="BT683" s="96"/>
      <c r="BU683" s="96"/>
      <c r="BV683" s="96"/>
      <c r="BW683" s="96"/>
      <c r="BX683" s="96"/>
      <c r="BY683" s="96"/>
      <c r="BZ683" s="96"/>
      <c r="CA683" s="96"/>
      <c r="CB683" s="96"/>
      <c r="CC683" s="96"/>
      <c r="CD683" s="96"/>
      <c r="CE683" s="96"/>
      <c r="CF683" s="96"/>
      <c r="CG683" s="96"/>
      <c r="CH683" s="96"/>
      <c r="CI683" s="96"/>
      <c r="CJ683" s="96"/>
      <c r="CK683" s="96"/>
      <c r="CL683" s="96"/>
      <c r="CM683" s="96"/>
      <c r="CN683" s="96"/>
      <c r="CO683" s="96"/>
      <c r="CP683" s="96"/>
      <c r="CQ683" s="96"/>
      <c r="CR683" s="96"/>
      <c r="CS683" s="96"/>
      <c r="CT683" s="96"/>
      <c r="CU683" s="96"/>
      <c r="CV683" s="96"/>
      <c r="CW683" s="96"/>
      <c r="CX683" s="96"/>
      <c r="CY683" s="96"/>
      <c r="CZ683" s="96"/>
      <c r="DA683" s="96"/>
      <c r="DB683" s="96"/>
      <c r="DC683" s="96"/>
      <c r="DD683" s="96"/>
      <c r="DE683" s="96"/>
      <c r="DF683" s="96"/>
      <c r="DG683" s="96"/>
      <c r="DH683" s="96"/>
      <c r="DI683" s="96"/>
      <c r="DJ683" s="96"/>
      <c r="DK683" s="96"/>
      <c r="DL683" s="96"/>
      <c r="DM683" s="96"/>
      <c r="DN683" s="96"/>
      <c r="DO683" s="96"/>
      <c r="DP683" s="96"/>
      <c r="DQ683" s="96"/>
      <c r="DR683" s="96"/>
      <c r="DS683" s="96"/>
      <c r="DT683" s="96"/>
      <c r="DU683" s="96"/>
      <c r="DV683" s="96"/>
      <c r="DW683" s="96"/>
      <c r="DX683" s="96"/>
      <c r="DY683" s="96"/>
      <c r="DZ683" s="96"/>
      <c r="EA683" s="96"/>
      <c r="EB683" s="96"/>
      <c r="EC683" s="96"/>
      <c r="ED683" s="96"/>
      <c r="EE683" s="96"/>
      <c r="EF683" s="96"/>
      <c r="EG683" s="96"/>
      <c r="EH683" s="96"/>
      <c r="EI683" s="96"/>
      <c r="EJ683" s="96"/>
      <c r="EK683" s="96"/>
      <c r="EL683" s="96"/>
      <c r="EM683" s="96"/>
      <c r="EN683" s="96"/>
      <c r="EO683" s="96"/>
      <c r="EP683" s="96"/>
      <c r="EQ683" s="96"/>
      <c r="ER683" s="96"/>
      <c r="ES683" s="96"/>
      <c r="ET683" s="96"/>
      <c r="EU683" s="96"/>
      <c r="EV683" s="96"/>
      <c r="EW683" s="96"/>
      <c r="EX683" s="96"/>
      <c r="EY683" s="96"/>
      <c r="EZ683" s="96"/>
      <c r="FA683" s="96"/>
      <c r="FB683" s="96"/>
      <c r="FC683" s="96"/>
      <c r="FD683" s="96"/>
      <c r="FE683" s="96"/>
      <c r="FF683" s="96"/>
      <c r="FG683" s="96"/>
      <c r="FH683" s="96"/>
      <c r="FI683" s="96"/>
      <c r="FJ683" s="96"/>
      <c r="FK683" s="96"/>
      <c r="FL683" s="96"/>
      <c r="FM683" s="96"/>
      <c r="FN683" s="96"/>
      <c r="FO683" s="96"/>
      <c r="FP683" s="96"/>
      <c r="FQ683" s="96"/>
      <c r="FR683" s="96"/>
      <c r="FS683" s="96"/>
      <c r="FT683" s="96"/>
      <c r="FU683" s="96"/>
      <c r="FV683" s="96"/>
      <c r="FW683" s="96"/>
      <c r="FX683" s="96"/>
      <c r="FY683" s="96"/>
      <c r="FZ683" s="96"/>
      <c r="GA683" s="96"/>
      <c r="GB683" s="96"/>
      <c r="GC683" s="96"/>
      <c r="GD683" s="96"/>
      <c r="GE683" s="96"/>
      <c r="GF683" s="96"/>
      <c r="GG683" s="96"/>
      <c r="GH683" s="96"/>
      <c r="GI683" s="96"/>
      <c r="GJ683" s="96"/>
      <c r="GK683" s="96"/>
      <c r="GL683" s="96"/>
      <c r="GM683" s="96"/>
      <c r="GN683" s="96"/>
      <c r="GO683" s="96"/>
      <c r="GP683" s="96"/>
    </row>
    <row r="684" spans="1:198" ht="12.75" customHeight="1">
      <c r="A684" s="349"/>
      <c r="B684" s="434"/>
      <c r="C684" s="433"/>
      <c r="D684" s="379"/>
      <c r="E684" s="353"/>
      <c r="F684" s="423"/>
      <c r="G684" s="416"/>
      <c r="H684" s="86"/>
      <c r="I684" s="64" t="s">
        <v>26</v>
      </c>
      <c r="J684" s="65">
        <f t="shared" ref="J684:K684" si="202">SUM(J680:J683)</f>
        <v>50950</v>
      </c>
      <c r="K684" s="65">
        <f t="shared" si="202"/>
        <v>35000</v>
      </c>
      <c r="L684" s="65">
        <f>SUM(L680:L683)</f>
        <v>0</v>
      </c>
      <c r="M684" s="65">
        <f>SUM(M680:M683)</f>
        <v>0</v>
      </c>
      <c r="N684" s="65">
        <f t="shared" ref="N684:W684" si="203">SUM(N680:N683)</f>
        <v>5868964</v>
      </c>
      <c r="O684" s="65">
        <f t="shared" si="203"/>
        <v>0</v>
      </c>
      <c r="P684" s="65">
        <f>SUM(P680:P683)</f>
        <v>0</v>
      </c>
      <c r="Q684" s="65">
        <f>SUM(Q680:Q683)</f>
        <v>0</v>
      </c>
      <c r="R684" s="65">
        <f t="shared" si="203"/>
        <v>0</v>
      </c>
      <c r="S684" s="65">
        <f t="shared" si="203"/>
        <v>0</v>
      </c>
      <c r="T684" s="65">
        <f t="shared" si="203"/>
        <v>0</v>
      </c>
      <c r="U684" s="65">
        <f t="shared" si="203"/>
        <v>0</v>
      </c>
      <c r="V684" s="65">
        <f t="shared" si="203"/>
        <v>0</v>
      </c>
      <c r="W684" s="65">
        <f t="shared" si="203"/>
        <v>0</v>
      </c>
      <c r="X684" s="431"/>
      <c r="Y684" s="142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6"/>
      <c r="AV684" s="96"/>
      <c r="AW684" s="96"/>
      <c r="AX684" s="96"/>
      <c r="AY684" s="96"/>
      <c r="AZ684" s="96"/>
      <c r="BA684" s="96"/>
      <c r="BB684" s="96"/>
      <c r="BC684" s="96"/>
      <c r="BD684" s="96"/>
      <c r="BE684" s="96"/>
      <c r="BF684" s="96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6"/>
      <c r="BS684" s="96"/>
      <c r="BT684" s="96"/>
      <c r="BU684" s="96"/>
      <c r="BV684" s="96"/>
      <c r="BW684" s="96"/>
      <c r="BX684" s="96"/>
      <c r="BY684" s="96"/>
      <c r="BZ684" s="96"/>
      <c r="CA684" s="96"/>
      <c r="CB684" s="96"/>
      <c r="CC684" s="96"/>
      <c r="CD684" s="96"/>
      <c r="CE684" s="96"/>
      <c r="CF684" s="96"/>
      <c r="CG684" s="96"/>
      <c r="CH684" s="96"/>
      <c r="CI684" s="96"/>
      <c r="CJ684" s="96"/>
      <c r="CK684" s="96"/>
      <c r="CL684" s="96"/>
      <c r="CM684" s="96"/>
      <c r="CN684" s="96"/>
      <c r="CO684" s="96"/>
      <c r="CP684" s="96"/>
      <c r="CQ684" s="96"/>
      <c r="CR684" s="96"/>
      <c r="CS684" s="96"/>
      <c r="CT684" s="96"/>
      <c r="CU684" s="96"/>
      <c r="CV684" s="96"/>
      <c r="CW684" s="96"/>
      <c r="CX684" s="96"/>
      <c r="CY684" s="96"/>
      <c r="CZ684" s="96"/>
      <c r="DA684" s="96"/>
      <c r="DB684" s="96"/>
      <c r="DC684" s="96"/>
      <c r="DD684" s="96"/>
      <c r="DE684" s="96"/>
      <c r="DF684" s="96"/>
      <c r="DG684" s="96"/>
      <c r="DH684" s="96"/>
      <c r="DI684" s="96"/>
      <c r="DJ684" s="96"/>
      <c r="DK684" s="96"/>
      <c r="DL684" s="96"/>
      <c r="DM684" s="96"/>
      <c r="DN684" s="96"/>
      <c r="DO684" s="96"/>
      <c r="DP684" s="96"/>
      <c r="DQ684" s="96"/>
      <c r="DR684" s="96"/>
      <c r="DS684" s="96"/>
      <c r="DT684" s="96"/>
      <c r="DU684" s="96"/>
      <c r="DV684" s="96"/>
      <c r="DW684" s="96"/>
      <c r="DX684" s="96"/>
      <c r="DY684" s="96"/>
      <c r="DZ684" s="96"/>
      <c r="EA684" s="96"/>
      <c r="EB684" s="96"/>
      <c r="EC684" s="96"/>
      <c r="ED684" s="96"/>
      <c r="EE684" s="96"/>
      <c r="EF684" s="96"/>
      <c r="EG684" s="96"/>
      <c r="EH684" s="96"/>
      <c r="EI684" s="96"/>
      <c r="EJ684" s="96"/>
      <c r="EK684" s="96"/>
      <c r="EL684" s="96"/>
      <c r="EM684" s="96"/>
      <c r="EN684" s="96"/>
      <c r="EO684" s="96"/>
      <c r="EP684" s="96"/>
      <c r="EQ684" s="96"/>
      <c r="ER684" s="96"/>
      <c r="ES684" s="96"/>
      <c r="ET684" s="96"/>
      <c r="EU684" s="96"/>
      <c r="EV684" s="96"/>
      <c r="EW684" s="96"/>
      <c r="EX684" s="96"/>
      <c r="EY684" s="96"/>
      <c r="EZ684" s="96"/>
      <c r="FA684" s="96"/>
      <c r="FB684" s="96"/>
      <c r="FC684" s="96"/>
      <c r="FD684" s="96"/>
      <c r="FE684" s="96"/>
      <c r="FF684" s="96"/>
      <c r="FG684" s="96"/>
      <c r="FH684" s="96"/>
      <c r="FI684" s="96"/>
      <c r="FJ684" s="96"/>
      <c r="FK684" s="96"/>
      <c r="FL684" s="96"/>
      <c r="FM684" s="96"/>
      <c r="FN684" s="96"/>
      <c r="FO684" s="96"/>
      <c r="FP684" s="96"/>
      <c r="FQ684" s="96"/>
      <c r="FR684" s="96"/>
      <c r="FS684" s="96"/>
      <c r="FT684" s="96"/>
      <c r="FU684" s="96"/>
      <c r="FV684" s="96"/>
      <c r="FW684" s="96"/>
      <c r="FX684" s="96"/>
      <c r="FY684" s="96"/>
      <c r="FZ684" s="96"/>
      <c r="GA684" s="96"/>
      <c r="GB684" s="96"/>
      <c r="GC684" s="96"/>
      <c r="GD684" s="96"/>
      <c r="GE684" s="96"/>
      <c r="GF684" s="96"/>
      <c r="GG684" s="96"/>
      <c r="GH684" s="96"/>
      <c r="GI684" s="96"/>
      <c r="GJ684" s="96"/>
      <c r="GK684" s="96"/>
      <c r="GL684" s="96"/>
      <c r="GM684" s="96"/>
      <c r="GN684" s="96"/>
      <c r="GO684" s="96"/>
      <c r="GP684" s="96"/>
    </row>
    <row r="685" spans="1:198" ht="12.75" hidden="1" customHeight="1">
      <c r="A685" s="357">
        <v>59</v>
      </c>
      <c r="B685" s="487" t="s">
        <v>252</v>
      </c>
      <c r="C685" s="409">
        <v>2024</v>
      </c>
      <c r="D685" s="410">
        <v>2025</v>
      </c>
      <c r="E685" s="422" t="s">
        <v>240</v>
      </c>
      <c r="F685" s="423">
        <f>X685</f>
        <v>0</v>
      </c>
      <c r="G685" s="485">
        <v>90095</v>
      </c>
      <c r="H685" s="325">
        <v>6230</v>
      </c>
      <c r="I685" s="326" t="s">
        <v>251</v>
      </c>
      <c r="J685" s="324">
        <v>50950</v>
      </c>
      <c r="K685" s="327"/>
      <c r="L685" s="324"/>
      <c r="M685" s="324">
        <v>0</v>
      </c>
      <c r="N685" s="324">
        <v>0</v>
      </c>
      <c r="O685" s="328"/>
      <c r="P685" s="324"/>
      <c r="Q685" s="324"/>
      <c r="R685" s="327"/>
      <c r="S685" s="327"/>
      <c r="T685" s="327"/>
      <c r="U685" s="327"/>
      <c r="V685" s="327"/>
      <c r="W685" s="327"/>
      <c r="X685" s="431">
        <f>SUM(L689:W689)</f>
        <v>0</v>
      </c>
      <c r="Y685" s="142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6"/>
      <c r="AV685" s="96"/>
      <c r="AW685" s="96"/>
      <c r="AX685" s="96"/>
      <c r="AY685" s="96"/>
      <c r="AZ685" s="96"/>
      <c r="BA685" s="96"/>
      <c r="BB685" s="96"/>
      <c r="BC685" s="96"/>
      <c r="BD685" s="96"/>
      <c r="BE685" s="96"/>
      <c r="BF685" s="96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6"/>
      <c r="BS685" s="96"/>
      <c r="BT685" s="96"/>
      <c r="BU685" s="96"/>
      <c r="BV685" s="96"/>
      <c r="BW685" s="96"/>
      <c r="BX685" s="96"/>
      <c r="BY685" s="96"/>
      <c r="BZ685" s="96"/>
      <c r="CA685" s="96"/>
      <c r="CB685" s="96"/>
      <c r="CC685" s="96"/>
      <c r="CD685" s="96"/>
      <c r="CE685" s="96"/>
      <c r="CF685" s="96"/>
      <c r="CG685" s="96"/>
      <c r="CH685" s="96"/>
      <c r="CI685" s="96"/>
      <c r="CJ685" s="96"/>
      <c r="CK685" s="96"/>
      <c r="CL685" s="96"/>
      <c r="CM685" s="96"/>
      <c r="CN685" s="96"/>
      <c r="CO685" s="96"/>
      <c r="CP685" s="96"/>
      <c r="CQ685" s="96"/>
      <c r="CR685" s="96"/>
      <c r="CS685" s="96"/>
      <c r="CT685" s="96"/>
      <c r="CU685" s="96"/>
      <c r="CV685" s="96"/>
      <c r="CW685" s="96"/>
      <c r="CX685" s="96"/>
      <c r="CY685" s="96"/>
      <c r="CZ685" s="96"/>
      <c r="DA685" s="96"/>
      <c r="DB685" s="96"/>
      <c r="DC685" s="96"/>
      <c r="DD685" s="96"/>
      <c r="DE685" s="96"/>
      <c r="DF685" s="96"/>
      <c r="DG685" s="96"/>
      <c r="DH685" s="96"/>
      <c r="DI685" s="96"/>
      <c r="DJ685" s="96"/>
      <c r="DK685" s="96"/>
      <c r="DL685" s="96"/>
      <c r="DM685" s="96"/>
      <c r="DN685" s="96"/>
      <c r="DO685" s="96"/>
      <c r="DP685" s="96"/>
      <c r="DQ685" s="96"/>
      <c r="DR685" s="96"/>
      <c r="DS685" s="96"/>
      <c r="DT685" s="96"/>
      <c r="DU685" s="96"/>
      <c r="DV685" s="96"/>
      <c r="DW685" s="96"/>
      <c r="DX685" s="96"/>
      <c r="DY685" s="96"/>
      <c r="DZ685" s="96"/>
      <c r="EA685" s="96"/>
      <c r="EB685" s="96"/>
      <c r="EC685" s="96"/>
      <c r="ED685" s="96"/>
      <c r="EE685" s="96"/>
      <c r="EF685" s="96"/>
      <c r="EG685" s="96"/>
      <c r="EH685" s="96"/>
      <c r="EI685" s="96"/>
      <c r="EJ685" s="96"/>
      <c r="EK685" s="96"/>
      <c r="EL685" s="96"/>
      <c r="EM685" s="96"/>
      <c r="EN685" s="96"/>
      <c r="EO685" s="96"/>
      <c r="EP685" s="96"/>
      <c r="EQ685" s="96"/>
      <c r="ER685" s="96"/>
      <c r="ES685" s="96"/>
      <c r="ET685" s="96"/>
      <c r="EU685" s="96"/>
      <c r="EV685" s="96"/>
      <c r="EW685" s="96"/>
      <c r="EX685" s="96"/>
      <c r="EY685" s="96"/>
      <c r="EZ685" s="96"/>
      <c r="FA685" s="96"/>
      <c r="FB685" s="96"/>
      <c r="FC685" s="96"/>
      <c r="FD685" s="96"/>
      <c r="FE685" s="96"/>
      <c r="FF685" s="96"/>
      <c r="FG685" s="96"/>
      <c r="FH685" s="96"/>
      <c r="FI685" s="96"/>
      <c r="FJ685" s="96"/>
      <c r="FK685" s="96"/>
      <c r="FL685" s="96"/>
      <c r="FM685" s="96"/>
      <c r="FN685" s="96"/>
      <c r="FO685" s="96"/>
      <c r="FP685" s="96"/>
      <c r="FQ685" s="96"/>
      <c r="FR685" s="96"/>
      <c r="FS685" s="96"/>
      <c r="FT685" s="96"/>
      <c r="FU685" s="96"/>
      <c r="FV685" s="96"/>
      <c r="FW685" s="96"/>
      <c r="FX685" s="96"/>
      <c r="FY685" s="96"/>
      <c r="FZ685" s="96"/>
      <c r="GA685" s="96"/>
      <c r="GB685" s="96"/>
      <c r="GC685" s="96"/>
      <c r="GD685" s="96"/>
      <c r="GE685" s="96"/>
      <c r="GF685" s="96"/>
      <c r="GG685" s="96"/>
      <c r="GH685" s="96"/>
      <c r="GI685" s="96"/>
      <c r="GJ685" s="96"/>
      <c r="GK685" s="96"/>
      <c r="GL685" s="96"/>
      <c r="GM685" s="96"/>
      <c r="GN685" s="96"/>
      <c r="GO685" s="96"/>
      <c r="GP685" s="96"/>
    </row>
    <row r="686" spans="1:198" ht="12.75" hidden="1" customHeight="1">
      <c r="A686" s="358"/>
      <c r="B686" s="487"/>
      <c r="C686" s="409"/>
      <c r="D686" s="410"/>
      <c r="E686" s="422"/>
      <c r="F686" s="423"/>
      <c r="G686" s="485"/>
      <c r="H686" s="325"/>
      <c r="I686" s="326" t="s">
        <v>238</v>
      </c>
      <c r="J686" s="327"/>
      <c r="K686" s="327"/>
      <c r="L686" s="324"/>
      <c r="M686" s="324"/>
      <c r="N686" s="324"/>
      <c r="O686" s="327"/>
      <c r="P686" s="327"/>
      <c r="Q686" s="327"/>
      <c r="R686" s="327"/>
      <c r="S686" s="327"/>
      <c r="T686" s="327"/>
      <c r="U686" s="327"/>
      <c r="V686" s="327"/>
      <c r="W686" s="327"/>
      <c r="X686" s="431"/>
      <c r="Y686" s="142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6"/>
      <c r="AV686" s="96"/>
      <c r="AW686" s="96"/>
      <c r="AX686" s="96"/>
      <c r="AY686" s="96"/>
      <c r="AZ686" s="96"/>
      <c r="BA686" s="96"/>
      <c r="BB686" s="96"/>
      <c r="BC686" s="96"/>
      <c r="BD686" s="96"/>
      <c r="BE686" s="96"/>
      <c r="BF686" s="96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6"/>
      <c r="BS686" s="96"/>
      <c r="BT686" s="96"/>
      <c r="BU686" s="96"/>
      <c r="BV686" s="96"/>
      <c r="BW686" s="96"/>
      <c r="BX686" s="96"/>
      <c r="BY686" s="96"/>
      <c r="BZ686" s="96"/>
      <c r="CA686" s="96"/>
      <c r="CB686" s="96"/>
      <c r="CC686" s="96"/>
      <c r="CD686" s="96"/>
      <c r="CE686" s="96"/>
      <c r="CF686" s="96"/>
      <c r="CG686" s="96"/>
      <c r="CH686" s="96"/>
      <c r="CI686" s="96"/>
      <c r="CJ686" s="96"/>
      <c r="CK686" s="96"/>
      <c r="CL686" s="96"/>
      <c r="CM686" s="96"/>
      <c r="CN686" s="96"/>
      <c r="CO686" s="96"/>
      <c r="CP686" s="96"/>
      <c r="CQ686" s="96"/>
      <c r="CR686" s="96"/>
      <c r="CS686" s="96"/>
      <c r="CT686" s="96"/>
      <c r="CU686" s="96"/>
      <c r="CV686" s="96"/>
      <c r="CW686" s="96"/>
      <c r="CX686" s="96"/>
      <c r="CY686" s="96"/>
      <c r="CZ686" s="96"/>
      <c r="DA686" s="96"/>
      <c r="DB686" s="96"/>
      <c r="DC686" s="96"/>
      <c r="DD686" s="96"/>
      <c r="DE686" s="96"/>
      <c r="DF686" s="96"/>
      <c r="DG686" s="96"/>
      <c r="DH686" s="96"/>
      <c r="DI686" s="96"/>
      <c r="DJ686" s="96"/>
      <c r="DK686" s="96"/>
      <c r="DL686" s="96"/>
      <c r="DM686" s="96"/>
      <c r="DN686" s="96"/>
      <c r="DO686" s="96"/>
      <c r="DP686" s="96"/>
      <c r="DQ686" s="96"/>
      <c r="DR686" s="96"/>
      <c r="DS686" s="96"/>
      <c r="DT686" s="96"/>
      <c r="DU686" s="96"/>
      <c r="DV686" s="96"/>
      <c r="DW686" s="96"/>
      <c r="DX686" s="96"/>
      <c r="DY686" s="96"/>
      <c r="DZ686" s="96"/>
      <c r="EA686" s="96"/>
      <c r="EB686" s="96"/>
      <c r="EC686" s="96"/>
      <c r="ED686" s="96"/>
      <c r="EE686" s="96"/>
      <c r="EF686" s="96"/>
      <c r="EG686" s="96"/>
      <c r="EH686" s="96"/>
      <c r="EI686" s="96"/>
      <c r="EJ686" s="96"/>
      <c r="EK686" s="96"/>
      <c r="EL686" s="96"/>
      <c r="EM686" s="96"/>
      <c r="EN686" s="96"/>
      <c r="EO686" s="96"/>
      <c r="EP686" s="96"/>
      <c r="EQ686" s="96"/>
      <c r="ER686" s="96"/>
      <c r="ES686" s="96"/>
      <c r="ET686" s="96"/>
      <c r="EU686" s="96"/>
      <c r="EV686" s="96"/>
      <c r="EW686" s="96"/>
      <c r="EX686" s="96"/>
      <c r="EY686" s="96"/>
      <c r="EZ686" s="96"/>
      <c r="FA686" s="96"/>
      <c r="FB686" s="96"/>
      <c r="FC686" s="96"/>
      <c r="FD686" s="96"/>
      <c r="FE686" s="96"/>
      <c r="FF686" s="96"/>
      <c r="FG686" s="96"/>
      <c r="FH686" s="96"/>
      <c r="FI686" s="96"/>
      <c r="FJ686" s="96"/>
      <c r="FK686" s="96"/>
      <c r="FL686" s="96"/>
      <c r="FM686" s="96"/>
      <c r="FN686" s="96"/>
      <c r="FO686" s="96"/>
      <c r="FP686" s="96"/>
      <c r="FQ686" s="96"/>
      <c r="FR686" s="96"/>
      <c r="FS686" s="96"/>
      <c r="FT686" s="96"/>
      <c r="FU686" s="96"/>
      <c r="FV686" s="96"/>
      <c r="FW686" s="96"/>
      <c r="FX686" s="96"/>
      <c r="FY686" s="96"/>
      <c r="FZ686" s="96"/>
      <c r="GA686" s="96"/>
      <c r="GB686" s="96"/>
      <c r="GC686" s="96"/>
      <c r="GD686" s="96"/>
      <c r="GE686" s="96"/>
      <c r="GF686" s="96"/>
      <c r="GG686" s="96"/>
      <c r="GH686" s="96"/>
      <c r="GI686" s="96"/>
      <c r="GJ686" s="96"/>
      <c r="GK686" s="96"/>
      <c r="GL686" s="96"/>
      <c r="GM686" s="96"/>
      <c r="GN686" s="96"/>
      <c r="GO686" s="96"/>
      <c r="GP686" s="96"/>
    </row>
    <row r="687" spans="1:198" ht="12.75" hidden="1" customHeight="1">
      <c r="A687" s="358"/>
      <c r="B687" s="487"/>
      <c r="C687" s="409"/>
      <c r="D687" s="410"/>
      <c r="E687" s="422"/>
      <c r="F687" s="423"/>
      <c r="G687" s="485"/>
      <c r="H687" s="325"/>
      <c r="I687" s="326" t="s">
        <v>239</v>
      </c>
      <c r="J687" s="327"/>
      <c r="K687" s="327"/>
      <c r="L687" s="324"/>
      <c r="M687" s="324"/>
      <c r="N687" s="327"/>
      <c r="O687" s="327"/>
      <c r="P687" s="327"/>
      <c r="Q687" s="327"/>
      <c r="R687" s="327"/>
      <c r="S687" s="327"/>
      <c r="T687" s="327"/>
      <c r="U687" s="327"/>
      <c r="V687" s="327"/>
      <c r="W687" s="327"/>
      <c r="X687" s="431"/>
      <c r="Y687" s="142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6"/>
      <c r="AV687" s="96"/>
      <c r="AW687" s="96"/>
      <c r="AX687" s="96"/>
      <c r="AY687" s="96"/>
      <c r="AZ687" s="96"/>
      <c r="BA687" s="96"/>
      <c r="BB687" s="96"/>
      <c r="BC687" s="96"/>
      <c r="BD687" s="96"/>
      <c r="BE687" s="96"/>
      <c r="BF687" s="96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6"/>
      <c r="BS687" s="96"/>
      <c r="BT687" s="96"/>
      <c r="BU687" s="96"/>
      <c r="BV687" s="96"/>
      <c r="BW687" s="96"/>
      <c r="BX687" s="96"/>
      <c r="BY687" s="96"/>
      <c r="BZ687" s="96"/>
      <c r="CA687" s="96"/>
      <c r="CB687" s="96"/>
      <c r="CC687" s="96"/>
      <c r="CD687" s="96"/>
      <c r="CE687" s="96"/>
      <c r="CF687" s="96"/>
      <c r="CG687" s="96"/>
      <c r="CH687" s="96"/>
      <c r="CI687" s="96"/>
      <c r="CJ687" s="96"/>
      <c r="CK687" s="96"/>
      <c r="CL687" s="96"/>
      <c r="CM687" s="96"/>
      <c r="CN687" s="96"/>
      <c r="CO687" s="96"/>
      <c r="CP687" s="96"/>
      <c r="CQ687" s="96"/>
      <c r="CR687" s="96"/>
      <c r="CS687" s="96"/>
      <c r="CT687" s="96"/>
      <c r="CU687" s="96"/>
      <c r="CV687" s="96"/>
      <c r="CW687" s="96"/>
      <c r="CX687" s="96"/>
      <c r="CY687" s="96"/>
      <c r="CZ687" s="96"/>
      <c r="DA687" s="96"/>
      <c r="DB687" s="96"/>
      <c r="DC687" s="96"/>
      <c r="DD687" s="96"/>
      <c r="DE687" s="96"/>
      <c r="DF687" s="96"/>
      <c r="DG687" s="96"/>
      <c r="DH687" s="96"/>
      <c r="DI687" s="96"/>
      <c r="DJ687" s="96"/>
      <c r="DK687" s="96"/>
      <c r="DL687" s="96"/>
      <c r="DM687" s="96"/>
      <c r="DN687" s="96"/>
      <c r="DO687" s="96"/>
      <c r="DP687" s="96"/>
      <c r="DQ687" s="96"/>
      <c r="DR687" s="96"/>
      <c r="DS687" s="96"/>
      <c r="DT687" s="96"/>
      <c r="DU687" s="96"/>
      <c r="DV687" s="96"/>
      <c r="DW687" s="96"/>
      <c r="DX687" s="96"/>
      <c r="DY687" s="96"/>
      <c r="DZ687" s="96"/>
      <c r="EA687" s="96"/>
      <c r="EB687" s="96"/>
      <c r="EC687" s="96"/>
      <c r="ED687" s="96"/>
      <c r="EE687" s="96"/>
      <c r="EF687" s="96"/>
      <c r="EG687" s="96"/>
      <c r="EH687" s="96"/>
      <c r="EI687" s="96"/>
      <c r="EJ687" s="96"/>
      <c r="EK687" s="96"/>
      <c r="EL687" s="96"/>
      <c r="EM687" s="96"/>
      <c r="EN687" s="96"/>
      <c r="EO687" s="96"/>
      <c r="EP687" s="96"/>
      <c r="EQ687" s="96"/>
      <c r="ER687" s="96"/>
      <c r="ES687" s="96"/>
      <c r="ET687" s="96"/>
      <c r="EU687" s="96"/>
      <c r="EV687" s="96"/>
      <c r="EW687" s="96"/>
      <c r="EX687" s="96"/>
      <c r="EY687" s="96"/>
      <c r="EZ687" s="96"/>
      <c r="FA687" s="96"/>
      <c r="FB687" s="96"/>
      <c r="FC687" s="96"/>
      <c r="FD687" s="96"/>
      <c r="FE687" s="96"/>
      <c r="FF687" s="96"/>
      <c r="FG687" s="96"/>
      <c r="FH687" s="96"/>
      <c r="FI687" s="96"/>
      <c r="FJ687" s="96"/>
      <c r="FK687" s="96"/>
      <c r="FL687" s="96"/>
      <c r="FM687" s="96"/>
      <c r="FN687" s="96"/>
      <c r="FO687" s="96"/>
      <c r="FP687" s="96"/>
      <c r="FQ687" s="96"/>
      <c r="FR687" s="96"/>
      <c r="FS687" s="96"/>
      <c r="FT687" s="96"/>
      <c r="FU687" s="96"/>
      <c r="FV687" s="96"/>
      <c r="FW687" s="96"/>
      <c r="FX687" s="96"/>
      <c r="FY687" s="96"/>
      <c r="FZ687" s="96"/>
      <c r="GA687" s="96"/>
      <c r="GB687" s="96"/>
      <c r="GC687" s="96"/>
      <c r="GD687" s="96"/>
      <c r="GE687" s="96"/>
      <c r="GF687" s="96"/>
      <c r="GG687" s="96"/>
      <c r="GH687" s="96"/>
      <c r="GI687" s="96"/>
      <c r="GJ687" s="96"/>
      <c r="GK687" s="96"/>
      <c r="GL687" s="96"/>
      <c r="GM687" s="96"/>
      <c r="GN687" s="96"/>
      <c r="GO687" s="96"/>
      <c r="GP687" s="96"/>
    </row>
    <row r="688" spans="1:198" ht="12.75" hidden="1" customHeight="1">
      <c r="A688" s="358"/>
      <c r="B688" s="487"/>
      <c r="C688" s="409"/>
      <c r="D688" s="410"/>
      <c r="E688" s="422"/>
      <c r="F688" s="423"/>
      <c r="G688" s="485"/>
      <c r="H688" s="325"/>
      <c r="I688" s="329" t="s">
        <v>70</v>
      </c>
      <c r="J688" s="327"/>
      <c r="K688" s="324">
        <v>35000</v>
      </c>
      <c r="L688" s="324"/>
      <c r="M688" s="324"/>
      <c r="N688" s="327"/>
      <c r="O688" s="327"/>
      <c r="P688" s="327"/>
      <c r="Q688" s="327"/>
      <c r="R688" s="327"/>
      <c r="S688" s="327"/>
      <c r="T688" s="327"/>
      <c r="U688" s="327"/>
      <c r="V688" s="327"/>
      <c r="W688" s="327"/>
      <c r="X688" s="431"/>
      <c r="Y688" s="142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6"/>
      <c r="AV688" s="96"/>
      <c r="AW688" s="96"/>
      <c r="AX688" s="96"/>
      <c r="AY688" s="96"/>
      <c r="AZ688" s="96"/>
      <c r="BA688" s="96"/>
      <c r="BB688" s="96"/>
      <c r="BC688" s="96"/>
      <c r="BD688" s="96"/>
      <c r="BE688" s="96"/>
      <c r="BF688" s="96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6"/>
      <c r="BS688" s="96"/>
      <c r="BT688" s="96"/>
      <c r="BU688" s="96"/>
      <c r="BV688" s="96"/>
      <c r="BW688" s="96"/>
      <c r="BX688" s="96"/>
      <c r="BY688" s="96"/>
      <c r="BZ688" s="96"/>
      <c r="CA688" s="96"/>
      <c r="CB688" s="96"/>
      <c r="CC688" s="96"/>
      <c r="CD688" s="96"/>
      <c r="CE688" s="96"/>
      <c r="CF688" s="96"/>
      <c r="CG688" s="96"/>
      <c r="CH688" s="96"/>
      <c r="CI688" s="96"/>
      <c r="CJ688" s="96"/>
      <c r="CK688" s="96"/>
      <c r="CL688" s="96"/>
      <c r="CM688" s="96"/>
      <c r="CN688" s="96"/>
      <c r="CO688" s="96"/>
      <c r="CP688" s="96"/>
      <c r="CQ688" s="96"/>
      <c r="CR688" s="96"/>
      <c r="CS688" s="96"/>
      <c r="CT688" s="96"/>
      <c r="CU688" s="96"/>
      <c r="CV688" s="96"/>
      <c r="CW688" s="96"/>
      <c r="CX688" s="96"/>
      <c r="CY688" s="96"/>
      <c r="CZ688" s="96"/>
      <c r="DA688" s="96"/>
      <c r="DB688" s="96"/>
      <c r="DC688" s="96"/>
      <c r="DD688" s="96"/>
      <c r="DE688" s="96"/>
      <c r="DF688" s="96"/>
      <c r="DG688" s="96"/>
      <c r="DH688" s="96"/>
      <c r="DI688" s="96"/>
      <c r="DJ688" s="96"/>
      <c r="DK688" s="96"/>
      <c r="DL688" s="96"/>
      <c r="DM688" s="96"/>
      <c r="DN688" s="96"/>
      <c r="DO688" s="96"/>
      <c r="DP688" s="96"/>
      <c r="DQ688" s="96"/>
      <c r="DR688" s="96"/>
      <c r="DS688" s="96"/>
      <c r="DT688" s="96"/>
      <c r="DU688" s="96"/>
      <c r="DV688" s="96"/>
      <c r="DW688" s="96"/>
      <c r="DX688" s="96"/>
      <c r="DY688" s="96"/>
      <c r="DZ688" s="96"/>
      <c r="EA688" s="96"/>
      <c r="EB688" s="96"/>
      <c r="EC688" s="96"/>
      <c r="ED688" s="96"/>
      <c r="EE688" s="96"/>
      <c r="EF688" s="96"/>
      <c r="EG688" s="96"/>
      <c r="EH688" s="96"/>
      <c r="EI688" s="96"/>
      <c r="EJ688" s="96"/>
      <c r="EK688" s="96"/>
      <c r="EL688" s="96"/>
      <c r="EM688" s="96"/>
      <c r="EN688" s="96"/>
      <c r="EO688" s="96"/>
      <c r="EP688" s="96"/>
      <c r="EQ688" s="96"/>
      <c r="ER688" s="96"/>
      <c r="ES688" s="96"/>
      <c r="ET688" s="96"/>
      <c r="EU688" s="96"/>
      <c r="EV688" s="96"/>
      <c r="EW688" s="96"/>
      <c r="EX688" s="96"/>
      <c r="EY688" s="96"/>
      <c r="EZ688" s="96"/>
      <c r="FA688" s="96"/>
      <c r="FB688" s="96"/>
      <c r="FC688" s="96"/>
      <c r="FD688" s="96"/>
      <c r="FE688" s="96"/>
      <c r="FF688" s="96"/>
      <c r="FG688" s="96"/>
      <c r="FH688" s="96"/>
      <c r="FI688" s="96"/>
      <c r="FJ688" s="96"/>
      <c r="FK688" s="96"/>
      <c r="FL688" s="96"/>
      <c r="FM688" s="96"/>
      <c r="FN688" s="96"/>
      <c r="FO688" s="96"/>
      <c r="FP688" s="96"/>
      <c r="FQ688" s="96"/>
      <c r="FR688" s="96"/>
      <c r="FS688" s="96"/>
      <c r="FT688" s="96"/>
      <c r="FU688" s="96"/>
      <c r="FV688" s="96"/>
      <c r="FW688" s="96"/>
      <c r="FX688" s="96"/>
      <c r="FY688" s="96"/>
      <c r="FZ688" s="96"/>
      <c r="GA688" s="96"/>
      <c r="GB688" s="96"/>
      <c r="GC688" s="96"/>
      <c r="GD688" s="96"/>
      <c r="GE688" s="96"/>
      <c r="GF688" s="96"/>
      <c r="GG688" s="96"/>
      <c r="GH688" s="96"/>
      <c r="GI688" s="96"/>
      <c r="GJ688" s="96"/>
      <c r="GK688" s="96"/>
      <c r="GL688" s="96"/>
      <c r="GM688" s="96"/>
      <c r="GN688" s="96"/>
      <c r="GO688" s="96"/>
      <c r="GP688" s="96"/>
    </row>
    <row r="689" spans="1:198" ht="12.75" hidden="1" customHeight="1">
      <c r="A689" s="359"/>
      <c r="B689" s="487"/>
      <c r="C689" s="409"/>
      <c r="D689" s="410"/>
      <c r="E689" s="422"/>
      <c r="F689" s="423"/>
      <c r="G689" s="485"/>
      <c r="H689" s="325"/>
      <c r="I689" s="330" t="s">
        <v>26</v>
      </c>
      <c r="J689" s="327">
        <f t="shared" ref="J689:K689" si="204">SUM(J685:J688)</f>
        <v>50950</v>
      </c>
      <c r="K689" s="327">
        <f t="shared" si="204"/>
        <v>35000</v>
      </c>
      <c r="L689" s="327">
        <f>SUM(L685:L688)</f>
        <v>0</v>
      </c>
      <c r="M689" s="327">
        <f>SUM(M685:M688)</f>
        <v>0</v>
      </c>
      <c r="N689" s="327">
        <f t="shared" ref="N689:O689" si="205">SUM(N685:N688)</f>
        <v>0</v>
      </c>
      <c r="O689" s="327">
        <f t="shared" si="205"/>
        <v>0</v>
      </c>
      <c r="P689" s="327">
        <f>SUM(P685:P688)</f>
        <v>0</v>
      </c>
      <c r="Q689" s="327">
        <f>SUM(Q685:Q688)</f>
        <v>0</v>
      </c>
      <c r="R689" s="327">
        <f t="shared" ref="R689:W689" si="206">SUM(R685:R688)</f>
        <v>0</v>
      </c>
      <c r="S689" s="327">
        <f t="shared" si="206"/>
        <v>0</v>
      </c>
      <c r="T689" s="327">
        <f t="shared" si="206"/>
        <v>0</v>
      </c>
      <c r="U689" s="327">
        <f t="shared" si="206"/>
        <v>0</v>
      </c>
      <c r="V689" s="327">
        <f t="shared" si="206"/>
        <v>0</v>
      </c>
      <c r="W689" s="327">
        <f t="shared" si="206"/>
        <v>0</v>
      </c>
      <c r="X689" s="431"/>
      <c r="Y689" s="142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6"/>
      <c r="AV689" s="96"/>
      <c r="AW689" s="96"/>
      <c r="AX689" s="96"/>
      <c r="AY689" s="96"/>
      <c r="AZ689" s="96"/>
      <c r="BA689" s="96"/>
      <c r="BB689" s="96"/>
      <c r="BC689" s="96"/>
      <c r="BD689" s="96"/>
      <c r="BE689" s="96"/>
      <c r="BF689" s="96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6"/>
      <c r="BS689" s="96"/>
      <c r="BT689" s="96"/>
      <c r="BU689" s="96"/>
      <c r="BV689" s="96"/>
      <c r="BW689" s="96"/>
      <c r="BX689" s="96"/>
      <c r="BY689" s="96"/>
      <c r="BZ689" s="96"/>
      <c r="CA689" s="96"/>
      <c r="CB689" s="96"/>
      <c r="CC689" s="96"/>
      <c r="CD689" s="96"/>
      <c r="CE689" s="96"/>
      <c r="CF689" s="96"/>
      <c r="CG689" s="96"/>
      <c r="CH689" s="96"/>
      <c r="CI689" s="96"/>
      <c r="CJ689" s="96"/>
      <c r="CK689" s="96"/>
      <c r="CL689" s="96"/>
      <c r="CM689" s="96"/>
      <c r="CN689" s="96"/>
      <c r="CO689" s="96"/>
      <c r="CP689" s="96"/>
      <c r="CQ689" s="96"/>
      <c r="CR689" s="96"/>
      <c r="CS689" s="96"/>
      <c r="CT689" s="96"/>
      <c r="CU689" s="96"/>
      <c r="CV689" s="96"/>
      <c r="CW689" s="96"/>
      <c r="CX689" s="96"/>
      <c r="CY689" s="96"/>
      <c r="CZ689" s="96"/>
      <c r="DA689" s="96"/>
      <c r="DB689" s="96"/>
      <c r="DC689" s="96"/>
      <c r="DD689" s="96"/>
      <c r="DE689" s="96"/>
      <c r="DF689" s="96"/>
      <c r="DG689" s="96"/>
      <c r="DH689" s="96"/>
      <c r="DI689" s="96"/>
      <c r="DJ689" s="96"/>
      <c r="DK689" s="96"/>
      <c r="DL689" s="96"/>
      <c r="DM689" s="96"/>
      <c r="DN689" s="96"/>
      <c r="DO689" s="96"/>
      <c r="DP689" s="96"/>
      <c r="DQ689" s="96"/>
      <c r="DR689" s="96"/>
      <c r="DS689" s="96"/>
      <c r="DT689" s="96"/>
      <c r="DU689" s="96"/>
      <c r="DV689" s="96"/>
      <c r="DW689" s="96"/>
      <c r="DX689" s="96"/>
      <c r="DY689" s="96"/>
      <c r="DZ689" s="96"/>
      <c r="EA689" s="96"/>
      <c r="EB689" s="96"/>
      <c r="EC689" s="96"/>
      <c r="ED689" s="96"/>
      <c r="EE689" s="96"/>
      <c r="EF689" s="96"/>
      <c r="EG689" s="96"/>
      <c r="EH689" s="96"/>
      <c r="EI689" s="96"/>
      <c r="EJ689" s="96"/>
      <c r="EK689" s="96"/>
      <c r="EL689" s="96"/>
      <c r="EM689" s="96"/>
      <c r="EN689" s="96"/>
      <c r="EO689" s="96"/>
      <c r="EP689" s="96"/>
      <c r="EQ689" s="96"/>
      <c r="ER689" s="96"/>
      <c r="ES689" s="96"/>
      <c r="ET689" s="96"/>
      <c r="EU689" s="96"/>
      <c r="EV689" s="96"/>
      <c r="EW689" s="96"/>
      <c r="EX689" s="96"/>
      <c r="EY689" s="96"/>
      <c r="EZ689" s="96"/>
      <c r="FA689" s="96"/>
      <c r="FB689" s="96"/>
      <c r="FC689" s="96"/>
      <c r="FD689" s="96"/>
      <c r="FE689" s="96"/>
      <c r="FF689" s="96"/>
      <c r="FG689" s="96"/>
      <c r="FH689" s="96"/>
      <c r="FI689" s="96"/>
      <c r="FJ689" s="96"/>
      <c r="FK689" s="96"/>
      <c r="FL689" s="96"/>
      <c r="FM689" s="96"/>
      <c r="FN689" s="96"/>
      <c r="FO689" s="96"/>
      <c r="FP689" s="96"/>
      <c r="FQ689" s="96"/>
      <c r="FR689" s="96"/>
      <c r="FS689" s="96"/>
      <c r="FT689" s="96"/>
      <c r="FU689" s="96"/>
      <c r="FV689" s="96"/>
      <c r="FW689" s="96"/>
      <c r="FX689" s="96"/>
      <c r="FY689" s="96"/>
      <c r="FZ689" s="96"/>
      <c r="GA689" s="96"/>
      <c r="GB689" s="96"/>
      <c r="GC689" s="96"/>
      <c r="GD689" s="96"/>
      <c r="GE689" s="96"/>
      <c r="GF689" s="96"/>
      <c r="GG689" s="96"/>
      <c r="GH689" s="96"/>
      <c r="GI689" s="96"/>
      <c r="GJ689" s="96"/>
      <c r="GK689" s="96"/>
      <c r="GL689" s="96"/>
      <c r="GM689" s="96"/>
      <c r="GN689" s="96"/>
      <c r="GO689" s="96"/>
      <c r="GP689" s="96"/>
    </row>
    <row r="690" spans="1:198" ht="12" customHeight="1">
      <c r="A690" s="349">
        <v>54</v>
      </c>
      <c r="B690" s="434" t="s">
        <v>168</v>
      </c>
      <c r="C690" s="445">
        <v>2019</v>
      </c>
      <c r="D690" s="352">
        <v>2025</v>
      </c>
      <c r="E690" s="353" t="s">
        <v>265</v>
      </c>
      <c r="F690" s="571">
        <f>305951+X690</f>
        <v>341451</v>
      </c>
      <c r="G690" s="471">
        <v>90095</v>
      </c>
      <c r="H690" s="165">
        <v>6050</v>
      </c>
      <c r="I690" s="163" t="s">
        <v>28</v>
      </c>
      <c r="J690" s="156">
        <v>85000</v>
      </c>
      <c r="K690" s="156"/>
      <c r="L690" s="156"/>
      <c r="M690" s="156"/>
      <c r="N690" s="187"/>
      <c r="O690" s="187"/>
      <c r="P690" s="187"/>
      <c r="Q690" s="187"/>
      <c r="R690" s="187"/>
      <c r="S690" s="187"/>
      <c r="T690" s="187"/>
      <c r="U690" s="187"/>
      <c r="V690" s="187"/>
      <c r="W690" s="187"/>
      <c r="X690" s="532">
        <f>SUM(L694:W694)</f>
        <v>35500</v>
      </c>
      <c r="Y690" s="142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6"/>
      <c r="AV690" s="96"/>
      <c r="AW690" s="96"/>
      <c r="AX690" s="96"/>
      <c r="AY690" s="96"/>
      <c r="AZ690" s="96"/>
      <c r="BA690" s="96"/>
      <c r="BB690" s="96"/>
      <c r="BC690" s="96"/>
      <c r="BD690" s="96"/>
      <c r="BE690" s="96"/>
      <c r="BF690" s="96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6"/>
      <c r="BS690" s="96"/>
      <c r="BT690" s="96"/>
      <c r="BU690" s="96"/>
      <c r="BV690" s="96"/>
      <c r="BW690" s="96"/>
      <c r="BX690" s="96"/>
      <c r="BY690" s="96"/>
      <c r="BZ690" s="96"/>
      <c r="CA690" s="96"/>
      <c r="CB690" s="96"/>
      <c r="CC690" s="96"/>
      <c r="CD690" s="96"/>
      <c r="CE690" s="96"/>
      <c r="CF690" s="96"/>
      <c r="CG690" s="96"/>
      <c r="CH690" s="96"/>
      <c r="CI690" s="96"/>
      <c r="CJ690" s="96"/>
      <c r="CK690" s="96"/>
      <c r="CL690" s="96"/>
      <c r="CM690" s="96"/>
      <c r="CN690" s="96"/>
      <c r="CO690" s="96"/>
      <c r="CP690" s="96"/>
      <c r="CQ690" s="96"/>
      <c r="CR690" s="96"/>
      <c r="CS690" s="96"/>
      <c r="CT690" s="96"/>
      <c r="CU690" s="96"/>
      <c r="CV690" s="96"/>
      <c r="CW690" s="96"/>
      <c r="CX690" s="96"/>
      <c r="CY690" s="96"/>
      <c r="CZ690" s="96"/>
      <c r="DA690" s="96"/>
      <c r="DB690" s="96"/>
      <c r="DC690" s="96"/>
      <c r="DD690" s="96"/>
      <c r="DE690" s="96"/>
      <c r="DF690" s="96"/>
      <c r="DG690" s="96"/>
      <c r="DH690" s="96"/>
      <c r="DI690" s="96"/>
      <c r="DJ690" s="96"/>
      <c r="DK690" s="96"/>
      <c r="DL690" s="96"/>
      <c r="DM690" s="96"/>
      <c r="DN690" s="96"/>
      <c r="DO690" s="96"/>
      <c r="DP690" s="96"/>
      <c r="DQ690" s="96"/>
      <c r="DR690" s="96"/>
      <c r="DS690" s="96"/>
      <c r="DT690" s="96"/>
      <c r="DU690" s="96"/>
      <c r="DV690" s="96"/>
      <c r="DW690" s="96"/>
      <c r="DX690" s="96"/>
      <c r="DY690" s="96"/>
      <c r="DZ690" s="96"/>
      <c r="EA690" s="96"/>
      <c r="EB690" s="96"/>
      <c r="EC690" s="96"/>
      <c r="ED690" s="96"/>
      <c r="EE690" s="96"/>
      <c r="EF690" s="96"/>
      <c r="EG690" s="96"/>
      <c r="EH690" s="96"/>
      <c r="EI690" s="96"/>
      <c r="EJ690" s="96"/>
      <c r="EK690" s="96"/>
      <c r="EL690" s="96"/>
      <c r="EM690" s="96"/>
      <c r="EN690" s="96"/>
      <c r="EO690" s="96"/>
      <c r="EP690" s="96"/>
      <c r="EQ690" s="96"/>
      <c r="ER690" s="96"/>
      <c r="ES690" s="96"/>
      <c r="ET690" s="96"/>
      <c r="EU690" s="96"/>
      <c r="EV690" s="96"/>
      <c r="EW690" s="96"/>
      <c r="EX690" s="96"/>
      <c r="EY690" s="96"/>
      <c r="EZ690" s="96"/>
      <c r="FA690" s="96"/>
      <c r="FB690" s="96"/>
      <c r="FC690" s="96"/>
      <c r="FD690" s="96"/>
      <c r="FE690" s="96"/>
      <c r="FF690" s="96"/>
      <c r="FG690" s="96"/>
      <c r="FH690" s="96"/>
      <c r="FI690" s="96"/>
      <c r="FJ690" s="96"/>
      <c r="FK690" s="96"/>
      <c r="FL690" s="96"/>
      <c r="FM690" s="96"/>
      <c r="FN690" s="96"/>
      <c r="FO690" s="96"/>
      <c r="FP690" s="96"/>
      <c r="FQ690" s="96"/>
      <c r="FR690" s="96"/>
      <c r="FS690" s="96"/>
      <c r="FT690" s="96"/>
      <c r="FU690" s="96"/>
      <c r="FV690" s="96"/>
      <c r="FW690" s="96"/>
      <c r="FX690" s="96"/>
      <c r="FY690" s="96"/>
      <c r="FZ690" s="96"/>
      <c r="GA690" s="96"/>
      <c r="GB690" s="96"/>
      <c r="GC690" s="96"/>
      <c r="GD690" s="96"/>
      <c r="GE690" s="96"/>
      <c r="GF690" s="96"/>
      <c r="GG690" s="96"/>
      <c r="GH690" s="96"/>
      <c r="GI690" s="96"/>
      <c r="GJ690" s="96"/>
      <c r="GK690" s="96"/>
      <c r="GL690" s="96"/>
      <c r="GM690" s="96"/>
      <c r="GN690" s="96"/>
      <c r="GO690" s="96"/>
      <c r="GP690" s="96"/>
    </row>
    <row r="691" spans="1:198" ht="12" customHeight="1">
      <c r="A691" s="349"/>
      <c r="B691" s="434"/>
      <c r="C691" s="445"/>
      <c r="D691" s="352"/>
      <c r="E691" s="353"/>
      <c r="F691" s="571"/>
      <c r="G691" s="471"/>
      <c r="H691" s="165"/>
      <c r="I691" s="163" t="s">
        <v>31</v>
      </c>
      <c r="J691" s="187"/>
      <c r="K691" s="187"/>
      <c r="L691" s="187"/>
      <c r="M691" s="187"/>
      <c r="N691" s="187"/>
      <c r="O691" s="187"/>
      <c r="P691" s="187"/>
      <c r="Q691" s="187"/>
      <c r="R691" s="187"/>
      <c r="S691" s="187"/>
      <c r="T691" s="187"/>
      <c r="U691" s="187"/>
      <c r="V691" s="187"/>
      <c r="W691" s="187"/>
      <c r="X691" s="532"/>
      <c r="Y691" s="142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6"/>
      <c r="AV691" s="96"/>
      <c r="AW691" s="96"/>
      <c r="AX691" s="96"/>
      <c r="AY691" s="96"/>
      <c r="AZ691" s="96"/>
      <c r="BA691" s="96"/>
      <c r="BB691" s="96"/>
      <c r="BC691" s="96"/>
      <c r="BD691" s="96"/>
      <c r="BE691" s="96"/>
      <c r="BF691" s="96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6"/>
      <c r="BS691" s="96"/>
      <c r="BT691" s="96"/>
      <c r="BU691" s="96"/>
      <c r="BV691" s="96"/>
      <c r="BW691" s="96"/>
      <c r="BX691" s="96"/>
      <c r="BY691" s="96"/>
      <c r="BZ691" s="96"/>
      <c r="CA691" s="96"/>
      <c r="CB691" s="96"/>
      <c r="CC691" s="96"/>
      <c r="CD691" s="96"/>
      <c r="CE691" s="96"/>
      <c r="CF691" s="96"/>
      <c r="CG691" s="96"/>
      <c r="CH691" s="96"/>
      <c r="CI691" s="96"/>
      <c r="CJ691" s="96"/>
      <c r="CK691" s="96"/>
      <c r="CL691" s="96"/>
      <c r="CM691" s="96"/>
      <c r="CN691" s="96"/>
      <c r="CO691" s="96"/>
      <c r="CP691" s="96"/>
      <c r="CQ691" s="96"/>
      <c r="CR691" s="96"/>
      <c r="CS691" s="96"/>
      <c r="CT691" s="96"/>
      <c r="CU691" s="96"/>
      <c r="CV691" s="96"/>
      <c r="CW691" s="96"/>
      <c r="CX691" s="96"/>
      <c r="CY691" s="96"/>
      <c r="CZ691" s="96"/>
      <c r="DA691" s="96"/>
      <c r="DB691" s="96"/>
      <c r="DC691" s="96"/>
      <c r="DD691" s="96"/>
      <c r="DE691" s="96"/>
      <c r="DF691" s="96"/>
      <c r="DG691" s="96"/>
      <c r="DH691" s="96"/>
      <c r="DI691" s="96"/>
      <c r="DJ691" s="96"/>
      <c r="DK691" s="96"/>
      <c r="DL691" s="96"/>
      <c r="DM691" s="96"/>
      <c r="DN691" s="96"/>
      <c r="DO691" s="96"/>
      <c r="DP691" s="96"/>
      <c r="DQ691" s="96"/>
      <c r="DR691" s="96"/>
      <c r="DS691" s="96"/>
      <c r="DT691" s="96"/>
      <c r="DU691" s="96"/>
      <c r="DV691" s="96"/>
      <c r="DW691" s="96"/>
      <c r="DX691" s="96"/>
      <c r="DY691" s="96"/>
      <c r="DZ691" s="96"/>
      <c r="EA691" s="96"/>
      <c r="EB691" s="96"/>
      <c r="EC691" s="96"/>
      <c r="ED691" s="96"/>
      <c r="EE691" s="96"/>
      <c r="EF691" s="96"/>
      <c r="EG691" s="96"/>
      <c r="EH691" s="96"/>
      <c r="EI691" s="96"/>
      <c r="EJ691" s="96"/>
      <c r="EK691" s="96"/>
      <c r="EL691" s="96"/>
      <c r="EM691" s="96"/>
      <c r="EN691" s="96"/>
      <c r="EO691" s="96"/>
      <c r="EP691" s="96"/>
      <c r="EQ691" s="96"/>
      <c r="ER691" s="96"/>
      <c r="ES691" s="96"/>
      <c r="ET691" s="96"/>
      <c r="EU691" s="96"/>
      <c r="EV691" s="96"/>
      <c r="EW691" s="96"/>
      <c r="EX691" s="96"/>
      <c r="EY691" s="96"/>
      <c r="EZ691" s="96"/>
      <c r="FA691" s="96"/>
      <c r="FB691" s="96"/>
      <c r="FC691" s="96"/>
      <c r="FD691" s="96"/>
      <c r="FE691" s="96"/>
      <c r="FF691" s="96"/>
      <c r="FG691" s="96"/>
      <c r="FH691" s="96"/>
      <c r="FI691" s="96"/>
      <c r="FJ691" s="96"/>
      <c r="FK691" s="96"/>
      <c r="FL691" s="96"/>
      <c r="FM691" s="96"/>
      <c r="FN691" s="96"/>
      <c r="FO691" s="96"/>
      <c r="FP691" s="96"/>
      <c r="FQ691" s="96"/>
      <c r="FR691" s="96"/>
      <c r="FS691" s="96"/>
      <c r="FT691" s="96"/>
      <c r="FU691" s="96"/>
      <c r="FV691" s="96"/>
      <c r="FW691" s="96"/>
      <c r="FX691" s="96"/>
      <c r="FY691" s="96"/>
      <c r="FZ691" s="96"/>
      <c r="GA691" s="96"/>
      <c r="GB691" s="96"/>
      <c r="GC691" s="96"/>
      <c r="GD691" s="96"/>
      <c r="GE691" s="96"/>
      <c r="GF691" s="96"/>
      <c r="GG691" s="96"/>
      <c r="GH691" s="96"/>
      <c r="GI691" s="96"/>
      <c r="GJ691" s="96"/>
      <c r="GK691" s="96"/>
      <c r="GL691" s="96"/>
      <c r="GM691" s="96"/>
      <c r="GN691" s="96"/>
      <c r="GO691" s="96"/>
      <c r="GP691" s="96"/>
    </row>
    <row r="692" spans="1:198" ht="12" customHeight="1">
      <c r="A692" s="349"/>
      <c r="B692" s="434"/>
      <c r="C692" s="445"/>
      <c r="D692" s="352"/>
      <c r="E692" s="353"/>
      <c r="F692" s="571"/>
      <c r="G692" s="471"/>
      <c r="H692" s="165"/>
      <c r="I692" s="163" t="s">
        <v>110</v>
      </c>
      <c r="J692" s="187"/>
      <c r="K692" s="156">
        <v>21000</v>
      </c>
      <c r="L692" s="187"/>
      <c r="M692" s="187"/>
      <c r="N692" s="187"/>
      <c r="O692" s="187"/>
      <c r="P692" s="187"/>
      <c r="Q692" s="187"/>
      <c r="R692" s="187"/>
      <c r="S692" s="187"/>
      <c r="T692" s="187"/>
      <c r="U692" s="187"/>
      <c r="V692" s="187"/>
      <c r="W692" s="187"/>
      <c r="X692" s="532"/>
      <c r="Y692" s="142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6"/>
      <c r="AV692" s="96"/>
      <c r="AW692" s="96"/>
      <c r="AX692" s="96"/>
      <c r="AY692" s="96"/>
      <c r="AZ692" s="96"/>
      <c r="BA692" s="96"/>
      <c r="BB692" s="96"/>
      <c r="BC692" s="96"/>
      <c r="BD692" s="96"/>
      <c r="BE692" s="96"/>
      <c r="BF692" s="96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6"/>
      <c r="BS692" s="96"/>
      <c r="BT692" s="96"/>
      <c r="BU692" s="96"/>
      <c r="BV692" s="96"/>
      <c r="BW692" s="96"/>
      <c r="BX692" s="96"/>
      <c r="BY692" s="96"/>
      <c r="BZ692" s="96"/>
      <c r="CA692" s="96"/>
      <c r="CB692" s="96"/>
      <c r="CC692" s="96"/>
      <c r="CD692" s="96"/>
      <c r="CE692" s="96"/>
      <c r="CF692" s="96"/>
      <c r="CG692" s="96"/>
      <c r="CH692" s="96"/>
      <c r="CI692" s="96"/>
      <c r="CJ692" s="96"/>
      <c r="CK692" s="96"/>
      <c r="CL692" s="96"/>
      <c r="CM692" s="96"/>
      <c r="CN692" s="96"/>
      <c r="CO692" s="96"/>
      <c r="CP692" s="96"/>
      <c r="CQ692" s="96"/>
      <c r="CR692" s="96"/>
      <c r="CS692" s="96"/>
      <c r="CT692" s="96"/>
      <c r="CU692" s="96"/>
      <c r="CV692" s="96"/>
      <c r="CW692" s="96"/>
      <c r="CX692" s="96"/>
      <c r="CY692" s="96"/>
      <c r="CZ692" s="96"/>
      <c r="DA692" s="96"/>
      <c r="DB692" s="96"/>
      <c r="DC692" s="96"/>
      <c r="DD692" s="96"/>
      <c r="DE692" s="96"/>
      <c r="DF692" s="96"/>
      <c r="DG692" s="96"/>
      <c r="DH692" s="96"/>
      <c r="DI692" s="96"/>
      <c r="DJ692" s="96"/>
      <c r="DK692" s="96"/>
      <c r="DL692" s="96"/>
      <c r="DM692" s="96"/>
      <c r="DN692" s="96"/>
      <c r="DO692" s="96"/>
      <c r="DP692" s="96"/>
      <c r="DQ692" s="96"/>
      <c r="DR692" s="96"/>
      <c r="DS692" s="96"/>
      <c r="DT692" s="96"/>
      <c r="DU692" s="96"/>
      <c r="DV692" s="96"/>
      <c r="DW692" s="96"/>
      <c r="DX692" s="96"/>
      <c r="DY692" s="96"/>
      <c r="DZ692" s="96"/>
      <c r="EA692" s="96"/>
      <c r="EB692" s="96"/>
      <c r="EC692" s="96"/>
      <c r="ED692" s="96"/>
      <c r="EE692" s="96"/>
      <c r="EF692" s="96"/>
      <c r="EG692" s="96"/>
      <c r="EH692" s="96"/>
      <c r="EI692" s="96"/>
      <c r="EJ692" s="96"/>
      <c r="EK692" s="96"/>
      <c r="EL692" s="96"/>
      <c r="EM692" s="96"/>
      <c r="EN692" s="96"/>
      <c r="EO692" s="96"/>
      <c r="EP692" s="96"/>
      <c r="EQ692" s="96"/>
      <c r="ER692" s="96"/>
      <c r="ES692" s="96"/>
      <c r="ET692" s="96"/>
      <c r="EU692" s="96"/>
      <c r="EV692" s="96"/>
      <c r="EW692" s="96"/>
      <c r="EX692" s="96"/>
      <c r="EY692" s="96"/>
      <c r="EZ692" s="96"/>
      <c r="FA692" s="96"/>
      <c r="FB692" s="96"/>
      <c r="FC692" s="96"/>
      <c r="FD692" s="96"/>
      <c r="FE692" s="96"/>
      <c r="FF692" s="96"/>
      <c r="FG692" s="96"/>
      <c r="FH692" s="96"/>
      <c r="FI692" s="96"/>
      <c r="FJ692" s="96"/>
      <c r="FK692" s="96"/>
      <c r="FL692" s="96"/>
      <c r="FM692" s="96"/>
      <c r="FN692" s="96"/>
      <c r="FO692" s="96"/>
      <c r="FP692" s="96"/>
      <c r="FQ692" s="96"/>
      <c r="FR692" s="96"/>
      <c r="FS692" s="96"/>
      <c r="FT692" s="96"/>
      <c r="FU692" s="96"/>
      <c r="FV692" s="96"/>
      <c r="FW692" s="96"/>
      <c r="FX692" s="96"/>
      <c r="FY692" s="96"/>
      <c r="FZ692" s="96"/>
      <c r="GA692" s="96"/>
      <c r="GB692" s="96"/>
      <c r="GC692" s="96"/>
      <c r="GD692" s="96"/>
      <c r="GE692" s="96"/>
      <c r="GF692" s="96"/>
      <c r="GG692" s="96"/>
      <c r="GH692" s="96"/>
      <c r="GI692" s="96"/>
      <c r="GJ692" s="96"/>
      <c r="GK692" s="96"/>
      <c r="GL692" s="96"/>
      <c r="GM692" s="96"/>
      <c r="GN692" s="96"/>
      <c r="GO692" s="96"/>
      <c r="GP692" s="96"/>
    </row>
    <row r="693" spans="1:198" ht="12" customHeight="1">
      <c r="A693" s="349"/>
      <c r="B693" s="434"/>
      <c r="C693" s="445"/>
      <c r="D693" s="352"/>
      <c r="E693" s="353"/>
      <c r="F693" s="571"/>
      <c r="G693" s="471"/>
      <c r="H693" s="165">
        <v>6050</v>
      </c>
      <c r="I693" s="155" t="s">
        <v>70</v>
      </c>
      <c r="J693" s="187"/>
      <c r="K693" s="210">
        <v>25500</v>
      </c>
      <c r="L693" s="156"/>
      <c r="M693" s="322"/>
      <c r="N693" s="187">
        <v>35500</v>
      </c>
      <c r="O693" s="187"/>
      <c r="P693" s="187"/>
      <c r="Q693" s="187"/>
      <c r="R693" s="187"/>
      <c r="S693" s="187"/>
      <c r="T693" s="187"/>
      <c r="U693" s="187"/>
      <c r="V693" s="187"/>
      <c r="W693" s="187"/>
      <c r="X693" s="532"/>
      <c r="Y693" s="142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6"/>
      <c r="AV693" s="96"/>
      <c r="AW693" s="96"/>
      <c r="AX693" s="96"/>
      <c r="AY693" s="96"/>
      <c r="AZ693" s="96"/>
      <c r="BA693" s="96"/>
      <c r="BB693" s="96"/>
      <c r="BC693" s="96"/>
      <c r="BD693" s="96"/>
      <c r="BE693" s="96"/>
      <c r="BF693" s="96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6"/>
      <c r="BS693" s="96"/>
      <c r="BT693" s="96"/>
      <c r="BU693" s="96"/>
      <c r="BV693" s="96"/>
      <c r="BW693" s="96"/>
      <c r="BX693" s="96"/>
      <c r="BY693" s="96"/>
      <c r="BZ693" s="96"/>
      <c r="CA693" s="96"/>
      <c r="CB693" s="96"/>
      <c r="CC693" s="96"/>
      <c r="CD693" s="96"/>
      <c r="CE693" s="96"/>
      <c r="CF693" s="96"/>
      <c r="CG693" s="96"/>
      <c r="CH693" s="96"/>
      <c r="CI693" s="96"/>
      <c r="CJ693" s="96"/>
      <c r="CK693" s="96"/>
      <c r="CL693" s="96"/>
      <c r="CM693" s="96"/>
      <c r="CN693" s="96"/>
      <c r="CO693" s="96"/>
      <c r="CP693" s="96"/>
      <c r="CQ693" s="96"/>
      <c r="CR693" s="96"/>
      <c r="CS693" s="96"/>
      <c r="CT693" s="96"/>
      <c r="CU693" s="96"/>
      <c r="CV693" s="96"/>
      <c r="CW693" s="96"/>
      <c r="CX693" s="96"/>
      <c r="CY693" s="96"/>
      <c r="CZ693" s="96"/>
      <c r="DA693" s="96"/>
      <c r="DB693" s="96"/>
      <c r="DC693" s="96"/>
      <c r="DD693" s="96"/>
      <c r="DE693" s="96"/>
      <c r="DF693" s="96"/>
      <c r="DG693" s="96"/>
      <c r="DH693" s="96"/>
      <c r="DI693" s="96"/>
      <c r="DJ693" s="96"/>
      <c r="DK693" s="96"/>
      <c r="DL693" s="96"/>
      <c r="DM693" s="96"/>
      <c r="DN693" s="96"/>
      <c r="DO693" s="96"/>
      <c r="DP693" s="96"/>
      <c r="DQ693" s="96"/>
      <c r="DR693" s="96"/>
      <c r="DS693" s="96"/>
      <c r="DT693" s="96"/>
      <c r="DU693" s="96"/>
      <c r="DV693" s="96"/>
      <c r="DW693" s="96"/>
      <c r="DX693" s="96"/>
      <c r="DY693" s="96"/>
      <c r="DZ693" s="96"/>
      <c r="EA693" s="96"/>
      <c r="EB693" s="96"/>
      <c r="EC693" s="96"/>
      <c r="ED693" s="96"/>
      <c r="EE693" s="96"/>
      <c r="EF693" s="96"/>
      <c r="EG693" s="96"/>
      <c r="EH693" s="96"/>
      <c r="EI693" s="96"/>
      <c r="EJ693" s="96"/>
      <c r="EK693" s="96"/>
      <c r="EL693" s="96"/>
      <c r="EM693" s="96"/>
      <c r="EN693" s="96"/>
      <c r="EO693" s="96"/>
      <c r="EP693" s="96"/>
      <c r="EQ693" s="96"/>
      <c r="ER693" s="96"/>
      <c r="ES693" s="96"/>
      <c r="ET693" s="96"/>
      <c r="EU693" s="96"/>
      <c r="EV693" s="96"/>
      <c r="EW693" s="96"/>
      <c r="EX693" s="96"/>
      <c r="EY693" s="96"/>
      <c r="EZ693" s="96"/>
      <c r="FA693" s="96"/>
      <c r="FB693" s="96"/>
      <c r="FC693" s="96"/>
      <c r="FD693" s="96"/>
      <c r="FE693" s="96"/>
      <c r="FF693" s="96"/>
      <c r="FG693" s="96"/>
      <c r="FH693" s="96"/>
      <c r="FI693" s="96"/>
      <c r="FJ693" s="96"/>
      <c r="FK693" s="96"/>
      <c r="FL693" s="96"/>
      <c r="FM693" s="96"/>
      <c r="FN693" s="96"/>
      <c r="FO693" s="96"/>
      <c r="FP693" s="96"/>
      <c r="FQ693" s="96"/>
      <c r="FR693" s="96"/>
      <c r="FS693" s="96"/>
      <c r="FT693" s="96"/>
      <c r="FU693" s="96"/>
      <c r="FV693" s="96"/>
      <c r="FW693" s="96"/>
      <c r="FX693" s="96"/>
      <c r="FY693" s="96"/>
      <c r="FZ693" s="96"/>
      <c r="GA693" s="96"/>
      <c r="GB693" s="96"/>
      <c r="GC693" s="96"/>
      <c r="GD693" s="96"/>
      <c r="GE693" s="96"/>
      <c r="GF693" s="96"/>
      <c r="GG693" s="96"/>
      <c r="GH693" s="96"/>
      <c r="GI693" s="96"/>
      <c r="GJ693" s="96"/>
      <c r="GK693" s="96"/>
      <c r="GL693" s="96"/>
      <c r="GM693" s="96"/>
      <c r="GN693" s="96"/>
      <c r="GO693" s="96"/>
      <c r="GP693" s="96"/>
    </row>
    <row r="694" spans="1:198" ht="12" customHeight="1">
      <c r="A694" s="349"/>
      <c r="B694" s="434"/>
      <c r="C694" s="445"/>
      <c r="D694" s="352"/>
      <c r="E694" s="353"/>
      <c r="F694" s="571"/>
      <c r="G694" s="471"/>
      <c r="H694" s="165"/>
      <c r="I694" s="160" t="s">
        <v>26</v>
      </c>
      <c r="J694" s="161">
        <f>SUM(J690:J693)</f>
        <v>85000</v>
      </c>
      <c r="K694" s="161">
        <f>SUM(K690:K693)</f>
        <v>46500</v>
      </c>
      <c r="L694" s="161">
        <f>SUM(L690:L693)</f>
        <v>0</v>
      </c>
      <c r="M694" s="161">
        <f t="shared" ref="M694:W694" si="207">SUM(M690:M693)</f>
        <v>0</v>
      </c>
      <c r="N694" s="161">
        <f t="shared" si="207"/>
        <v>35500</v>
      </c>
      <c r="O694" s="161">
        <f t="shared" si="207"/>
        <v>0</v>
      </c>
      <c r="P694" s="161">
        <f t="shared" si="207"/>
        <v>0</v>
      </c>
      <c r="Q694" s="161">
        <f t="shared" si="207"/>
        <v>0</v>
      </c>
      <c r="R694" s="161">
        <f t="shared" si="207"/>
        <v>0</v>
      </c>
      <c r="S694" s="161">
        <f t="shared" si="207"/>
        <v>0</v>
      </c>
      <c r="T694" s="161">
        <f t="shared" si="207"/>
        <v>0</v>
      </c>
      <c r="U694" s="161">
        <f t="shared" si="207"/>
        <v>0</v>
      </c>
      <c r="V694" s="161">
        <f t="shared" si="207"/>
        <v>0</v>
      </c>
      <c r="W694" s="161">
        <f t="shared" si="207"/>
        <v>0</v>
      </c>
      <c r="X694" s="532"/>
      <c r="Y694" s="142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6"/>
      <c r="AV694" s="96"/>
      <c r="AW694" s="96"/>
      <c r="AX694" s="96"/>
      <c r="AY694" s="96"/>
      <c r="AZ694" s="96"/>
      <c r="BA694" s="96"/>
      <c r="BB694" s="96"/>
      <c r="BC694" s="96"/>
      <c r="BD694" s="96"/>
      <c r="BE694" s="96"/>
      <c r="BF694" s="96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6"/>
      <c r="BS694" s="96"/>
      <c r="BT694" s="96"/>
      <c r="BU694" s="96"/>
      <c r="BV694" s="96"/>
      <c r="BW694" s="96"/>
      <c r="BX694" s="96"/>
      <c r="BY694" s="96"/>
      <c r="BZ694" s="96"/>
      <c r="CA694" s="96"/>
      <c r="CB694" s="96"/>
      <c r="CC694" s="96"/>
      <c r="CD694" s="96"/>
      <c r="CE694" s="96"/>
      <c r="CF694" s="96"/>
      <c r="CG694" s="96"/>
      <c r="CH694" s="96"/>
      <c r="CI694" s="96"/>
      <c r="CJ694" s="96"/>
      <c r="CK694" s="96"/>
      <c r="CL694" s="96"/>
      <c r="CM694" s="96"/>
      <c r="CN694" s="96"/>
      <c r="CO694" s="96"/>
      <c r="CP694" s="96"/>
      <c r="CQ694" s="96"/>
      <c r="CR694" s="96"/>
      <c r="CS694" s="96"/>
      <c r="CT694" s="96"/>
      <c r="CU694" s="96"/>
      <c r="CV694" s="96"/>
      <c r="CW694" s="96"/>
      <c r="CX694" s="96"/>
      <c r="CY694" s="96"/>
      <c r="CZ694" s="96"/>
      <c r="DA694" s="96"/>
      <c r="DB694" s="96"/>
      <c r="DC694" s="96"/>
      <c r="DD694" s="96"/>
      <c r="DE694" s="96"/>
      <c r="DF694" s="96"/>
      <c r="DG694" s="96"/>
      <c r="DH694" s="96"/>
      <c r="DI694" s="96"/>
      <c r="DJ694" s="96"/>
      <c r="DK694" s="96"/>
      <c r="DL694" s="96"/>
      <c r="DM694" s="96"/>
      <c r="DN694" s="96"/>
      <c r="DO694" s="96"/>
      <c r="DP694" s="96"/>
      <c r="DQ694" s="96"/>
      <c r="DR694" s="96"/>
      <c r="DS694" s="96"/>
      <c r="DT694" s="96"/>
      <c r="DU694" s="96"/>
      <c r="DV694" s="96"/>
      <c r="DW694" s="96"/>
      <c r="DX694" s="96"/>
      <c r="DY694" s="96"/>
      <c r="DZ694" s="96"/>
      <c r="EA694" s="96"/>
      <c r="EB694" s="96"/>
      <c r="EC694" s="96"/>
      <c r="ED694" s="96"/>
      <c r="EE694" s="96"/>
      <c r="EF694" s="96"/>
      <c r="EG694" s="96"/>
      <c r="EH694" s="96"/>
      <c r="EI694" s="96"/>
      <c r="EJ694" s="96"/>
      <c r="EK694" s="96"/>
      <c r="EL694" s="96"/>
      <c r="EM694" s="96"/>
      <c r="EN694" s="96"/>
      <c r="EO694" s="96"/>
      <c r="EP694" s="96"/>
      <c r="EQ694" s="96"/>
      <c r="ER694" s="96"/>
      <c r="ES694" s="96"/>
      <c r="ET694" s="96"/>
      <c r="EU694" s="96"/>
      <c r="EV694" s="96"/>
      <c r="EW694" s="96"/>
      <c r="EX694" s="96"/>
      <c r="EY694" s="96"/>
      <c r="EZ694" s="96"/>
      <c r="FA694" s="96"/>
      <c r="FB694" s="96"/>
      <c r="FC694" s="96"/>
      <c r="FD694" s="96"/>
      <c r="FE694" s="96"/>
      <c r="FF694" s="96"/>
      <c r="FG694" s="96"/>
      <c r="FH694" s="96"/>
      <c r="FI694" s="96"/>
      <c r="FJ694" s="96"/>
      <c r="FK694" s="96"/>
      <c r="FL694" s="96"/>
      <c r="FM694" s="96"/>
      <c r="FN694" s="96"/>
      <c r="FO694" s="96"/>
      <c r="FP694" s="96"/>
      <c r="FQ694" s="96"/>
      <c r="FR694" s="96"/>
      <c r="FS694" s="96"/>
      <c r="FT694" s="96"/>
      <c r="FU694" s="96"/>
      <c r="FV694" s="96"/>
      <c r="FW694" s="96"/>
      <c r="FX694" s="96"/>
      <c r="FY694" s="96"/>
      <c r="FZ694" s="96"/>
      <c r="GA694" s="96"/>
      <c r="GB694" s="96"/>
      <c r="GC694" s="96"/>
      <c r="GD694" s="96"/>
      <c r="GE694" s="96"/>
      <c r="GF694" s="96"/>
      <c r="GG694" s="96"/>
      <c r="GH694" s="96"/>
      <c r="GI694" s="96"/>
      <c r="GJ694" s="96"/>
      <c r="GK694" s="96"/>
      <c r="GL694" s="96"/>
      <c r="GM694" s="96"/>
      <c r="GN694" s="96"/>
      <c r="GO694" s="96"/>
      <c r="GP694" s="96"/>
    </row>
    <row r="695" spans="1:198" ht="12.75" customHeight="1">
      <c r="A695" s="349">
        <v>55</v>
      </c>
      <c r="B695" s="434" t="s">
        <v>145</v>
      </c>
      <c r="C695" s="433">
        <v>2019</v>
      </c>
      <c r="D695" s="379">
        <v>2025</v>
      </c>
      <c r="E695" s="353" t="s">
        <v>265</v>
      </c>
      <c r="F695" s="389">
        <f>277482+X695+42569</f>
        <v>350051</v>
      </c>
      <c r="G695" s="416">
        <v>90095</v>
      </c>
      <c r="H695" s="86">
        <v>6050</v>
      </c>
      <c r="I695" s="211" t="s">
        <v>28</v>
      </c>
      <c r="J695" s="84">
        <v>21000</v>
      </c>
      <c r="K695" s="62"/>
      <c r="L695" s="84"/>
      <c r="M695" s="84"/>
      <c r="N695" s="84">
        <v>30000</v>
      </c>
      <c r="O695" s="62"/>
      <c r="P695" s="62"/>
      <c r="Q695" s="62"/>
      <c r="R695" s="62"/>
      <c r="S695" s="62"/>
      <c r="T695" s="62"/>
      <c r="U695" s="62"/>
      <c r="V695" s="62"/>
      <c r="W695" s="62"/>
      <c r="X695" s="385">
        <f>SUM(L699:W699)</f>
        <v>30000</v>
      </c>
      <c r="Y695" s="142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6"/>
      <c r="AV695" s="96"/>
      <c r="AW695" s="96"/>
      <c r="AX695" s="96"/>
      <c r="AY695" s="96"/>
      <c r="AZ695" s="96"/>
      <c r="BA695" s="96"/>
      <c r="BB695" s="96"/>
      <c r="BC695" s="96"/>
      <c r="BD695" s="96"/>
      <c r="BE695" s="96"/>
      <c r="BF695" s="96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6"/>
      <c r="BS695" s="96"/>
      <c r="BT695" s="96"/>
      <c r="BU695" s="96"/>
      <c r="BV695" s="96"/>
      <c r="BW695" s="96"/>
      <c r="BX695" s="96"/>
      <c r="BY695" s="96"/>
      <c r="BZ695" s="96"/>
      <c r="CA695" s="96"/>
      <c r="CB695" s="96"/>
      <c r="CC695" s="96"/>
      <c r="CD695" s="96"/>
      <c r="CE695" s="96"/>
      <c r="CF695" s="96"/>
      <c r="CG695" s="96"/>
      <c r="CH695" s="96"/>
      <c r="CI695" s="96"/>
      <c r="CJ695" s="96"/>
      <c r="CK695" s="96"/>
      <c r="CL695" s="96"/>
      <c r="CM695" s="96"/>
      <c r="CN695" s="96"/>
      <c r="CO695" s="96"/>
      <c r="CP695" s="96"/>
      <c r="CQ695" s="96"/>
      <c r="CR695" s="96"/>
      <c r="CS695" s="96"/>
      <c r="CT695" s="96"/>
      <c r="CU695" s="96"/>
      <c r="CV695" s="96"/>
      <c r="CW695" s="96"/>
      <c r="CX695" s="96"/>
      <c r="CY695" s="96"/>
      <c r="CZ695" s="96"/>
      <c r="DA695" s="96"/>
      <c r="DB695" s="96"/>
      <c r="DC695" s="96"/>
      <c r="DD695" s="96"/>
      <c r="DE695" s="96"/>
      <c r="DF695" s="96"/>
      <c r="DG695" s="96"/>
      <c r="DH695" s="96"/>
      <c r="DI695" s="96"/>
      <c r="DJ695" s="96"/>
      <c r="DK695" s="96"/>
      <c r="DL695" s="96"/>
      <c r="DM695" s="96"/>
      <c r="DN695" s="96"/>
      <c r="DO695" s="96"/>
      <c r="DP695" s="96"/>
      <c r="DQ695" s="96"/>
      <c r="DR695" s="96"/>
      <c r="DS695" s="96"/>
      <c r="DT695" s="96"/>
      <c r="DU695" s="96"/>
      <c r="DV695" s="96"/>
      <c r="DW695" s="96"/>
      <c r="DX695" s="96"/>
      <c r="DY695" s="96"/>
      <c r="DZ695" s="96"/>
      <c r="EA695" s="96"/>
      <c r="EB695" s="96"/>
      <c r="EC695" s="96"/>
      <c r="ED695" s="96"/>
      <c r="EE695" s="96"/>
      <c r="EF695" s="96"/>
      <c r="EG695" s="96"/>
      <c r="EH695" s="96"/>
      <c r="EI695" s="96"/>
      <c r="EJ695" s="96"/>
      <c r="EK695" s="96"/>
      <c r="EL695" s="96"/>
      <c r="EM695" s="96"/>
      <c r="EN695" s="96"/>
      <c r="EO695" s="96"/>
      <c r="EP695" s="96"/>
      <c r="EQ695" s="96"/>
      <c r="ER695" s="96"/>
      <c r="ES695" s="96"/>
      <c r="ET695" s="96"/>
      <c r="EU695" s="96"/>
      <c r="EV695" s="96"/>
      <c r="EW695" s="96"/>
      <c r="EX695" s="96"/>
      <c r="EY695" s="96"/>
      <c r="EZ695" s="96"/>
      <c r="FA695" s="96"/>
      <c r="FB695" s="96"/>
      <c r="FC695" s="96"/>
      <c r="FD695" s="96"/>
      <c r="FE695" s="96"/>
      <c r="FF695" s="96"/>
      <c r="FG695" s="96"/>
      <c r="FH695" s="96"/>
      <c r="FI695" s="96"/>
      <c r="FJ695" s="96"/>
      <c r="FK695" s="96"/>
      <c r="FL695" s="96"/>
      <c r="FM695" s="96"/>
      <c r="FN695" s="96"/>
      <c r="FO695" s="96"/>
      <c r="FP695" s="96"/>
      <c r="FQ695" s="96"/>
      <c r="FR695" s="96"/>
      <c r="FS695" s="96"/>
      <c r="FT695" s="96"/>
      <c r="FU695" s="96"/>
      <c r="FV695" s="96"/>
      <c r="FW695" s="96"/>
      <c r="FX695" s="96"/>
      <c r="FY695" s="96"/>
      <c r="FZ695" s="96"/>
      <c r="GA695" s="96"/>
      <c r="GB695" s="96"/>
      <c r="GC695" s="96"/>
      <c r="GD695" s="96"/>
      <c r="GE695" s="96"/>
      <c r="GF695" s="96"/>
      <c r="GG695" s="96"/>
      <c r="GH695" s="96"/>
      <c r="GI695" s="96"/>
      <c r="GJ695" s="96"/>
      <c r="GK695" s="96"/>
      <c r="GL695" s="96"/>
      <c r="GM695" s="96"/>
      <c r="GN695" s="96"/>
      <c r="GO695" s="96"/>
      <c r="GP695" s="96"/>
    </row>
    <row r="696" spans="1:198" ht="12.75" customHeight="1">
      <c r="A696" s="349"/>
      <c r="B696" s="434"/>
      <c r="C696" s="433"/>
      <c r="D696" s="379"/>
      <c r="E696" s="353"/>
      <c r="F696" s="389"/>
      <c r="G696" s="416"/>
      <c r="H696" s="86"/>
      <c r="I696" s="211" t="s">
        <v>31</v>
      </c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385"/>
      <c r="Y696" s="142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6"/>
      <c r="AV696" s="96"/>
      <c r="AW696" s="96"/>
      <c r="AX696" s="96"/>
      <c r="AY696" s="96"/>
      <c r="AZ696" s="96"/>
      <c r="BA696" s="96"/>
      <c r="BB696" s="96"/>
      <c r="BC696" s="96"/>
      <c r="BD696" s="96"/>
      <c r="BE696" s="96"/>
      <c r="BF696" s="96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6"/>
      <c r="BS696" s="96"/>
      <c r="BT696" s="96"/>
      <c r="BU696" s="96"/>
      <c r="BV696" s="96"/>
      <c r="BW696" s="96"/>
      <c r="BX696" s="96"/>
      <c r="BY696" s="96"/>
      <c r="BZ696" s="96"/>
      <c r="CA696" s="96"/>
      <c r="CB696" s="96"/>
      <c r="CC696" s="96"/>
      <c r="CD696" s="96"/>
      <c r="CE696" s="96"/>
      <c r="CF696" s="96"/>
      <c r="CG696" s="96"/>
      <c r="CH696" s="96"/>
      <c r="CI696" s="96"/>
      <c r="CJ696" s="96"/>
      <c r="CK696" s="96"/>
      <c r="CL696" s="96"/>
      <c r="CM696" s="96"/>
      <c r="CN696" s="96"/>
      <c r="CO696" s="96"/>
      <c r="CP696" s="96"/>
      <c r="CQ696" s="96"/>
      <c r="CR696" s="96"/>
      <c r="CS696" s="96"/>
      <c r="CT696" s="96"/>
      <c r="CU696" s="96"/>
      <c r="CV696" s="96"/>
      <c r="CW696" s="96"/>
      <c r="CX696" s="96"/>
      <c r="CY696" s="96"/>
      <c r="CZ696" s="96"/>
      <c r="DA696" s="96"/>
      <c r="DB696" s="96"/>
      <c r="DC696" s="96"/>
      <c r="DD696" s="96"/>
      <c r="DE696" s="96"/>
      <c r="DF696" s="96"/>
      <c r="DG696" s="96"/>
      <c r="DH696" s="96"/>
      <c r="DI696" s="96"/>
      <c r="DJ696" s="96"/>
      <c r="DK696" s="96"/>
      <c r="DL696" s="96"/>
      <c r="DM696" s="96"/>
      <c r="DN696" s="96"/>
      <c r="DO696" s="96"/>
      <c r="DP696" s="96"/>
      <c r="DQ696" s="96"/>
      <c r="DR696" s="96"/>
      <c r="DS696" s="96"/>
      <c r="DT696" s="96"/>
      <c r="DU696" s="96"/>
      <c r="DV696" s="96"/>
      <c r="DW696" s="96"/>
      <c r="DX696" s="96"/>
      <c r="DY696" s="96"/>
      <c r="DZ696" s="96"/>
      <c r="EA696" s="96"/>
      <c r="EB696" s="96"/>
      <c r="EC696" s="96"/>
      <c r="ED696" s="96"/>
      <c r="EE696" s="96"/>
      <c r="EF696" s="96"/>
      <c r="EG696" s="96"/>
      <c r="EH696" s="96"/>
      <c r="EI696" s="96"/>
      <c r="EJ696" s="96"/>
      <c r="EK696" s="96"/>
      <c r="EL696" s="96"/>
      <c r="EM696" s="96"/>
      <c r="EN696" s="96"/>
      <c r="EO696" s="96"/>
      <c r="EP696" s="96"/>
      <c r="EQ696" s="96"/>
      <c r="ER696" s="96"/>
      <c r="ES696" s="96"/>
      <c r="ET696" s="96"/>
      <c r="EU696" s="96"/>
      <c r="EV696" s="96"/>
      <c r="EW696" s="96"/>
      <c r="EX696" s="96"/>
      <c r="EY696" s="96"/>
      <c r="EZ696" s="96"/>
      <c r="FA696" s="96"/>
      <c r="FB696" s="96"/>
      <c r="FC696" s="96"/>
      <c r="FD696" s="96"/>
      <c r="FE696" s="96"/>
      <c r="FF696" s="96"/>
      <c r="FG696" s="96"/>
      <c r="FH696" s="96"/>
      <c r="FI696" s="96"/>
      <c r="FJ696" s="96"/>
      <c r="FK696" s="96"/>
      <c r="FL696" s="96"/>
      <c r="FM696" s="96"/>
      <c r="FN696" s="96"/>
      <c r="FO696" s="96"/>
      <c r="FP696" s="96"/>
      <c r="FQ696" s="96"/>
      <c r="FR696" s="96"/>
      <c r="FS696" s="96"/>
      <c r="FT696" s="96"/>
      <c r="FU696" s="96"/>
      <c r="FV696" s="96"/>
      <c r="FW696" s="96"/>
      <c r="FX696" s="96"/>
      <c r="FY696" s="96"/>
      <c r="FZ696" s="96"/>
      <c r="GA696" s="96"/>
      <c r="GB696" s="96"/>
      <c r="GC696" s="96"/>
      <c r="GD696" s="96"/>
      <c r="GE696" s="96"/>
      <c r="GF696" s="96"/>
      <c r="GG696" s="96"/>
      <c r="GH696" s="96"/>
      <c r="GI696" s="96"/>
      <c r="GJ696" s="96"/>
      <c r="GK696" s="96"/>
      <c r="GL696" s="96"/>
      <c r="GM696" s="96"/>
      <c r="GN696" s="96"/>
      <c r="GO696" s="96"/>
      <c r="GP696" s="96"/>
    </row>
    <row r="697" spans="1:198" ht="12.75" customHeight="1">
      <c r="A697" s="349"/>
      <c r="B697" s="434"/>
      <c r="C697" s="433"/>
      <c r="D697" s="379"/>
      <c r="E697" s="353"/>
      <c r="F697" s="389"/>
      <c r="G697" s="416"/>
      <c r="H697" s="89">
        <v>6050</v>
      </c>
      <c r="I697" s="211" t="s">
        <v>146</v>
      </c>
      <c r="J697" s="62"/>
      <c r="K697" s="84">
        <v>7000</v>
      </c>
      <c r="L697" s="84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385"/>
      <c r="Y697" s="142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6"/>
      <c r="AV697" s="96"/>
      <c r="AW697" s="96"/>
      <c r="AX697" s="96"/>
      <c r="AY697" s="96"/>
      <c r="AZ697" s="96"/>
      <c r="BA697" s="96"/>
      <c r="BB697" s="96"/>
      <c r="BC697" s="96"/>
      <c r="BD697" s="96"/>
      <c r="BE697" s="96"/>
      <c r="BF697" s="96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6"/>
      <c r="BS697" s="96"/>
      <c r="BT697" s="96"/>
      <c r="BU697" s="96"/>
      <c r="BV697" s="96"/>
      <c r="BW697" s="96"/>
      <c r="BX697" s="96"/>
      <c r="BY697" s="96"/>
      <c r="BZ697" s="96"/>
      <c r="CA697" s="96"/>
      <c r="CB697" s="96"/>
      <c r="CC697" s="96"/>
      <c r="CD697" s="96"/>
      <c r="CE697" s="96"/>
      <c r="CF697" s="96"/>
      <c r="CG697" s="96"/>
      <c r="CH697" s="96"/>
      <c r="CI697" s="96"/>
      <c r="CJ697" s="96"/>
      <c r="CK697" s="96"/>
      <c r="CL697" s="96"/>
      <c r="CM697" s="96"/>
      <c r="CN697" s="96"/>
      <c r="CO697" s="96"/>
      <c r="CP697" s="96"/>
      <c r="CQ697" s="96"/>
      <c r="CR697" s="96"/>
      <c r="CS697" s="96"/>
      <c r="CT697" s="96"/>
      <c r="CU697" s="96"/>
      <c r="CV697" s="96"/>
      <c r="CW697" s="96"/>
      <c r="CX697" s="96"/>
      <c r="CY697" s="96"/>
      <c r="CZ697" s="96"/>
      <c r="DA697" s="96"/>
      <c r="DB697" s="96"/>
      <c r="DC697" s="96"/>
      <c r="DD697" s="96"/>
      <c r="DE697" s="96"/>
      <c r="DF697" s="96"/>
      <c r="DG697" s="96"/>
      <c r="DH697" s="96"/>
      <c r="DI697" s="96"/>
      <c r="DJ697" s="96"/>
      <c r="DK697" s="96"/>
      <c r="DL697" s="96"/>
      <c r="DM697" s="96"/>
      <c r="DN697" s="96"/>
      <c r="DO697" s="96"/>
      <c r="DP697" s="96"/>
      <c r="DQ697" s="96"/>
      <c r="DR697" s="96"/>
      <c r="DS697" s="96"/>
      <c r="DT697" s="96"/>
      <c r="DU697" s="96"/>
      <c r="DV697" s="96"/>
      <c r="DW697" s="96"/>
      <c r="DX697" s="96"/>
      <c r="DY697" s="96"/>
      <c r="DZ697" s="96"/>
      <c r="EA697" s="96"/>
      <c r="EB697" s="96"/>
      <c r="EC697" s="96"/>
      <c r="ED697" s="96"/>
      <c r="EE697" s="96"/>
      <c r="EF697" s="96"/>
      <c r="EG697" s="96"/>
      <c r="EH697" s="96"/>
      <c r="EI697" s="96"/>
      <c r="EJ697" s="96"/>
      <c r="EK697" s="96"/>
      <c r="EL697" s="96"/>
      <c r="EM697" s="96"/>
      <c r="EN697" s="96"/>
      <c r="EO697" s="96"/>
      <c r="EP697" s="96"/>
      <c r="EQ697" s="96"/>
      <c r="ER697" s="96"/>
      <c r="ES697" s="96"/>
      <c r="ET697" s="96"/>
      <c r="EU697" s="96"/>
      <c r="EV697" s="96"/>
      <c r="EW697" s="96"/>
      <c r="EX697" s="96"/>
      <c r="EY697" s="96"/>
      <c r="EZ697" s="96"/>
      <c r="FA697" s="96"/>
      <c r="FB697" s="96"/>
      <c r="FC697" s="96"/>
      <c r="FD697" s="96"/>
      <c r="FE697" s="96"/>
      <c r="FF697" s="96"/>
      <c r="FG697" s="96"/>
      <c r="FH697" s="96"/>
      <c r="FI697" s="96"/>
      <c r="FJ697" s="96"/>
      <c r="FK697" s="96"/>
      <c r="FL697" s="96"/>
      <c r="FM697" s="96"/>
      <c r="FN697" s="96"/>
      <c r="FO697" s="96"/>
      <c r="FP697" s="96"/>
      <c r="FQ697" s="96"/>
      <c r="FR697" s="96"/>
      <c r="FS697" s="96"/>
      <c r="FT697" s="96"/>
      <c r="FU697" s="96"/>
      <c r="FV697" s="96"/>
      <c r="FW697" s="96"/>
      <c r="FX697" s="96"/>
      <c r="FY697" s="96"/>
      <c r="FZ697" s="96"/>
      <c r="GA697" s="96"/>
      <c r="GB697" s="96"/>
      <c r="GC697" s="96"/>
      <c r="GD697" s="96"/>
      <c r="GE697" s="96"/>
      <c r="GF697" s="96"/>
      <c r="GG697" s="96"/>
      <c r="GH697" s="96"/>
      <c r="GI697" s="96"/>
      <c r="GJ697" s="96"/>
      <c r="GK697" s="96"/>
      <c r="GL697" s="96"/>
      <c r="GM697" s="96"/>
      <c r="GN697" s="96"/>
      <c r="GO697" s="96"/>
      <c r="GP697" s="96"/>
    </row>
    <row r="698" spans="1:198" ht="12.75" customHeight="1">
      <c r="A698" s="349"/>
      <c r="B698" s="434"/>
      <c r="C698" s="433"/>
      <c r="D698" s="379"/>
      <c r="E698" s="353"/>
      <c r="F698" s="389"/>
      <c r="G698" s="416"/>
      <c r="H698" s="86">
        <v>6050</v>
      </c>
      <c r="I698" s="60" t="s">
        <v>70</v>
      </c>
      <c r="J698" s="62"/>
      <c r="K698" s="84">
        <v>15832</v>
      </c>
      <c r="L698" s="84"/>
      <c r="M698" s="84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385"/>
      <c r="Y698" s="142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6"/>
      <c r="AV698" s="96"/>
      <c r="AW698" s="96"/>
      <c r="AX698" s="96"/>
      <c r="AY698" s="96"/>
      <c r="AZ698" s="96"/>
      <c r="BA698" s="96"/>
      <c r="BB698" s="96"/>
      <c r="BC698" s="96"/>
      <c r="BD698" s="96"/>
      <c r="BE698" s="96"/>
      <c r="BF698" s="96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6"/>
      <c r="BS698" s="96"/>
      <c r="BT698" s="96"/>
      <c r="BU698" s="96"/>
      <c r="BV698" s="96"/>
      <c r="BW698" s="96"/>
      <c r="BX698" s="96"/>
      <c r="BY698" s="96"/>
      <c r="BZ698" s="96"/>
      <c r="CA698" s="96"/>
      <c r="CB698" s="96"/>
      <c r="CC698" s="96"/>
      <c r="CD698" s="96"/>
      <c r="CE698" s="96"/>
      <c r="CF698" s="96"/>
      <c r="CG698" s="96"/>
      <c r="CH698" s="96"/>
      <c r="CI698" s="96"/>
      <c r="CJ698" s="96"/>
      <c r="CK698" s="96"/>
      <c r="CL698" s="96"/>
      <c r="CM698" s="96"/>
      <c r="CN698" s="96"/>
      <c r="CO698" s="96"/>
      <c r="CP698" s="96"/>
      <c r="CQ698" s="96"/>
      <c r="CR698" s="96"/>
      <c r="CS698" s="96"/>
      <c r="CT698" s="96"/>
      <c r="CU698" s="96"/>
      <c r="CV698" s="96"/>
      <c r="CW698" s="96"/>
      <c r="CX698" s="96"/>
      <c r="CY698" s="96"/>
      <c r="CZ698" s="96"/>
      <c r="DA698" s="96"/>
      <c r="DB698" s="96"/>
      <c r="DC698" s="96"/>
      <c r="DD698" s="96"/>
      <c r="DE698" s="96"/>
      <c r="DF698" s="96"/>
      <c r="DG698" s="96"/>
      <c r="DH698" s="96"/>
      <c r="DI698" s="96"/>
      <c r="DJ698" s="96"/>
      <c r="DK698" s="96"/>
      <c r="DL698" s="96"/>
      <c r="DM698" s="96"/>
      <c r="DN698" s="96"/>
      <c r="DO698" s="96"/>
      <c r="DP698" s="96"/>
      <c r="DQ698" s="96"/>
      <c r="DR698" s="96"/>
      <c r="DS698" s="96"/>
      <c r="DT698" s="96"/>
      <c r="DU698" s="96"/>
      <c r="DV698" s="96"/>
      <c r="DW698" s="96"/>
      <c r="DX698" s="96"/>
      <c r="DY698" s="96"/>
      <c r="DZ698" s="96"/>
      <c r="EA698" s="96"/>
      <c r="EB698" s="96"/>
      <c r="EC698" s="96"/>
      <c r="ED698" s="96"/>
      <c r="EE698" s="96"/>
      <c r="EF698" s="96"/>
      <c r="EG698" s="96"/>
      <c r="EH698" s="96"/>
      <c r="EI698" s="96"/>
      <c r="EJ698" s="96"/>
      <c r="EK698" s="96"/>
      <c r="EL698" s="96"/>
      <c r="EM698" s="96"/>
      <c r="EN698" s="96"/>
      <c r="EO698" s="96"/>
      <c r="EP698" s="96"/>
      <c r="EQ698" s="96"/>
      <c r="ER698" s="96"/>
      <c r="ES698" s="96"/>
      <c r="ET698" s="96"/>
      <c r="EU698" s="96"/>
      <c r="EV698" s="96"/>
      <c r="EW698" s="96"/>
      <c r="EX698" s="96"/>
      <c r="EY698" s="96"/>
      <c r="EZ698" s="96"/>
      <c r="FA698" s="96"/>
      <c r="FB698" s="96"/>
      <c r="FC698" s="96"/>
      <c r="FD698" s="96"/>
      <c r="FE698" s="96"/>
      <c r="FF698" s="96"/>
      <c r="FG698" s="96"/>
      <c r="FH698" s="96"/>
      <c r="FI698" s="96"/>
      <c r="FJ698" s="96"/>
      <c r="FK698" s="96"/>
      <c r="FL698" s="96"/>
      <c r="FM698" s="96"/>
      <c r="FN698" s="96"/>
      <c r="FO698" s="96"/>
      <c r="FP698" s="96"/>
      <c r="FQ698" s="96"/>
      <c r="FR698" s="96"/>
      <c r="FS698" s="96"/>
      <c r="FT698" s="96"/>
      <c r="FU698" s="96"/>
      <c r="FV698" s="96"/>
      <c r="FW698" s="96"/>
      <c r="FX698" s="96"/>
      <c r="FY698" s="96"/>
      <c r="FZ698" s="96"/>
      <c r="GA698" s="96"/>
      <c r="GB698" s="96"/>
      <c r="GC698" s="96"/>
      <c r="GD698" s="96"/>
      <c r="GE698" s="96"/>
      <c r="GF698" s="96"/>
      <c r="GG698" s="96"/>
      <c r="GH698" s="96"/>
      <c r="GI698" s="96"/>
      <c r="GJ698" s="96"/>
      <c r="GK698" s="96"/>
      <c r="GL698" s="96"/>
      <c r="GM698" s="96"/>
      <c r="GN698" s="96"/>
      <c r="GO698" s="96"/>
      <c r="GP698" s="96"/>
    </row>
    <row r="699" spans="1:198" ht="25.5" customHeight="1">
      <c r="A699" s="349"/>
      <c r="B699" s="434"/>
      <c r="C699" s="433"/>
      <c r="D699" s="379"/>
      <c r="E699" s="353"/>
      <c r="F699" s="389"/>
      <c r="G699" s="416"/>
      <c r="H699" s="86"/>
      <c r="I699" s="64" t="s">
        <v>26</v>
      </c>
      <c r="J699" s="65">
        <f>SUM(J695:J698)</f>
        <v>21000</v>
      </c>
      <c r="K699" s="65">
        <f>SUM(K695:K698)</f>
        <v>22832</v>
      </c>
      <c r="L699" s="65">
        <f>SUM(L695:L698)</f>
        <v>0</v>
      </c>
      <c r="M699" s="65">
        <f t="shared" ref="M699:W699" si="208">SUM(M695:M698)</f>
        <v>0</v>
      </c>
      <c r="N699" s="65">
        <f t="shared" si="208"/>
        <v>30000</v>
      </c>
      <c r="O699" s="65">
        <f t="shared" si="208"/>
        <v>0</v>
      </c>
      <c r="P699" s="65">
        <f t="shared" si="208"/>
        <v>0</v>
      </c>
      <c r="Q699" s="65">
        <f t="shared" si="208"/>
        <v>0</v>
      </c>
      <c r="R699" s="65">
        <f t="shared" si="208"/>
        <v>0</v>
      </c>
      <c r="S699" s="65">
        <f t="shared" si="208"/>
        <v>0</v>
      </c>
      <c r="T699" s="65">
        <f t="shared" si="208"/>
        <v>0</v>
      </c>
      <c r="U699" s="65">
        <f t="shared" si="208"/>
        <v>0</v>
      </c>
      <c r="V699" s="65">
        <f t="shared" si="208"/>
        <v>0</v>
      </c>
      <c r="W699" s="65">
        <f t="shared" si="208"/>
        <v>0</v>
      </c>
      <c r="X699" s="385"/>
      <c r="Y699" s="142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6"/>
      <c r="AV699" s="96"/>
      <c r="AW699" s="96"/>
      <c r="AX699" s="96"/>
      <c r="AY699" s="96"/>
      <c r="AZ699" s="96"/>
      <c r="BA699" s="96"/>
      <c r="BB699" s="96"/>
      <c r="BC699" s="96"/>
      <c r="BD699" s="96"/>
      <c r="BE699" s="96"/>
      <c r="BF699" s="96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6"/>
      <c r="BS699" s="96"/>
      <c r="BT699" s="96"/>
      <c r="BU699" s="96"/>
      <c r="BV699" s="96"/>
      <c r="BW699" s="96"/>
      <c r="BX699" s="96"/>
      <c r="BY699" s="96"/>
      <c r="BZ699" s="96"/>
      <c r="CA699" s="96"/>
      <c r="CB699" s="96"/>
      <c r="CC699" s="96"/>
      <c r="CD699" s="96"/>
      <c r="CE699" s="96"/>
      <c r="CF699" s="96"/>
      <c r="CG699" s="96"/>
      <c r="CH699" s="96"/>
      <c r="CI699" s="96"/>
      <c r="CJ699" s="96"/>
      <c r="CK699" s="96"/>
      <c r="CL699" s="96"/>
      <c r="CM699" s="96"/>
      <c r="CN699" s="96"/>
      <c r="CO699" s="96"/>
      <c r="CP699" s="96"/>
      <c r="CQ699" s="96"/>
      <c r="CR699" s="96"/>
      <c r="CS699" s="96"/>
      <c r="CT699" s="96"/>
      <c r="CU699" s="96"/>
      <c r="CV699" s="96"/>
      <c r="CW699" s="96"/>
      <c r="CX699" s="96"/>
      <c r="CY699" s="96"/>
      <c r="CZ699" s="96"/>
      <c r="DA699" s="96"/>
      <c r="DB699" s="96"/>
      <c r="DC699" s="96"/>
      <c r="DD699" s="96"/>
      <c r="DE699" s="96"/>
      <c r="DF699" s="96"/>
      <c r="DG699" s="96"/>
      <c r="DH699" s="96"/>
      <c r="DI699" s="96"/>
      <c r="DJ699" s="96"/>
      <c r="DK699" s="96"/>
      <c r="DL699" s="96"/>
      <c r="DM699" s="96"/>
      <c r="DN699" s="96"/>
      <c r="DO699" s="96"/>
      <c r="DP699" s="96"/>
      <c r="DQ699" s="96"/>
      <c r="DR699" s="96"/>
      <c r="DS699" s="96"/>
      <c r="DT699" s="96"/>
      <c r="DU699" s="96"/>
      <c r="DV699" s="96"/>
      <c r="DW699" s="96"/>
      <c r="DX699" s="96"/>
      <c r="DY699" s="96"/>
      <c r="DZ699" s="96"/>
      <c r="EA699" s="96"/>
      <c r="EB699" s="96"/>
      <c r="EC699" s="96"/>
      <c r="ED699" s="96"/>
      <c r="EE699" s="96"/>
      <c r="EF699" s="96"/>
      <c r="EG699" s="96"/>
      <c r="EH699" s="96"/>
      <c r="EI699" s="96"/>
      <c r="EJ699" s="96"/>
      <c r="EK699" s="96"/>
      <c r="EL699" s="96"/>
      <c r="EM699" s="96"/>
      <c r="EN699" s="96"/>
      <c r="EO699" s="96"/>
      <c r="EP699" s="96"/>
      <c r="EQ699" s="96"/>
      <c r="ER699" s="96"/>
      <c r="ES699" s="96"/>
      <c r="ET699" s="96"/>
      <c r="EU699" s="96"/>
      <c r="EV699" s="96"/>
      <c r="EW699" s="96"/>
      <c r="EX699" s="96"/>
      <c r="EY699" s="96"/>
      <c r="EZ699" s="96"/>
      <c r="FA699" s="96"/>
      <c r="FB699" s="96"/>
      <c r="FC699" s="96"/>
      <c r="FD699" s="96"/>
      <c r="FE699" s="96"/>
      <c r="FF699" s="96"/>
      <c r="FG699" s="96"/>
      <c r="FH699" s="96"/>
      <c r="FI699" s="96"/>
      <c r="FJ699" s="96"/>
      <c r="FK699" s="96"/>
      <c r="FL699" s="96"/>
      <c r="FM699" s="96"/>
      <c r="FN699" s="96"/>
      <c r="FO699" s="96"/>
      <c r="FP699" s="96"/>
      <c r="FQ699" s="96"/>
      <c r="FR699" s="96"/>
      <c r="FS699" s="96"/>
      <c r="FT699" s="96"/>
      <c r="FU699" s="96"/>
      <c r="FV699" s="96"/>
      <c r="FW699" s="96"/>
      <c r="FX699" s="96"/>
      <c r="FY699" s="96"/>
      <c r="FZ699" s="96"/>
      <c r="GA699" s="96"/>
      <c r="GB699" s="96"/>
      <c r="GC699" s="96"/>
      <c r="GD699" s="96"/>
      <c r="GE699" s="96"/>
      <c r="GF699" s="96"/>
      <c r="GG699" s="96"/>
      <c r="GH699" s="96"/>
      <c r="GI699" s="96"/>
      <c r="GJ699" s="96"/>
      <c r="GK699" s="96"/>
      <c r="GL699" s="96"/>
      <c r="GM699" s="96"/>
      <c r="GN699" s="96"/>
      <c r="GO699" s="96"/>
      <c r="GP699" s="96"/>
    </row>
    <row r="700" spans="1:198" ht="12.75" hidden="1" customHeight="1">
      <c r="A700" s="349">
        <v>76</v>
      </c>
      <c r="B700" s="536" t="s">
        <v>113</v>
      </c>
      <c r="C700" s="469">
        <v>2019</v>
      </c>
      <c r="D700" s="466">
        <v>2021</v>
      </c>
      <c r="E700" s="518" t="s">
        <v>27</v>
      </c>
      <c r="F700" s="472">
        <v>0</v>
      </c>
      <c r="G700" s="473">
        <v>90095</v>
      </c>
      <c r="H700" s="104">
        <v>6050</v>
      </c>
      <c r="I700" s="114" t="s">
        <v>28</v>
      </c>
      <c r="J700" s="100">
        <v>30000</v>
      </c>
      <c r="K700" s="100">
        <v>105400</v>
      </c>
      <c r="L700" s="100"/>
      <c r="M700" s="98"/>
      <c r="N700" s="98"/>
      <c r="O700" s="98"/>
      <c r="P700" s="98"/>
      <c r="Q700" s="98"/>
      <c r="R700" s="98"/>
      <c r="S700" s="98"/>
      <c r="T700" s="98"/>
      <c r="U700" s="98"/>
      <c r="V700" s="98"/>
      <c r="W700" s="98"/>
      <c r="X700" s="405">
        <f>SUM(L704:P704)</f>
        <v>0</v>
      </c>
      <c r="Y700" s="142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6"/>
      <c r="AV700" s="96"/>
      <c r="AW700" s="96"/>
      <c r="AX700" s="96"/>
      <c r="AY700" s="96"/>
      <c r="AZ700" s="96"/>
      <c r="BA700" s="96"/>
      <c r="BB700" s="96"/>
      <c r="BC700" s="96"/>
      <c r="BD700" s="96"/>
      <c r="BE700" s="96"/>
      <c r="BF700" s="96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6"/>
      <c r="BS700" s="96"/>
      <c r="BT700" s="96"/>
      <c r="BU700" s="96"/>
      <c r="BV700" s="96"/>
      <c r="BW700" s="96"/>
      <c r="BX700" s="96"/>
      <c r="BY700" s="96"/>
      <c r="BZ700" s="96"/>
      <c r="CA700" s="96"/>
      <c r="CB700" s="96"/>
      <c r="CC700" s="96"/>
      <c r="CD700" s="96"/>
      <c r="CE700" s="96"/>
      <c r="CF700" s="96"/>
      <c r="CG700" s="96"/>
      <c r="CH700" s="96"/>
      <c r="CI700" s="96"/>
      <c r="CJ700" s="96"/>
      <c r="CK700" s="96"/>
      <c r="CL700" s="96"/>
      <c r="CM700" s="96"/>
      <c r="CN700" s="96"/>
      <c r="CO700" s="96"/>
      <c r="CP700" s="96"/>
      <c r="CQ700" s="96"/>
      <c r="CR700" s="96"/>
      <c r="CS700" s="96"/>
      <c r="CT700" s="96"/>
      <c r="CU700" s="96"/>
      <c r="CV700" s="96"/>
      <c r="CW700" s="96"/>
      <c r="CX700" s="96"/>
      <c r="CY700" s="96"/>
      <c r="CZ700" s="96"/>
      <c r="DA700" s="96"/>
      <c r="DB700" s="96"/>
      <c r="DC700" s="96"/>
      <c r="DD700" s="96"/>
      <c r="DE700" s="96"/>
      <c r="DF700" s="96"/>
      <c r="DG700" s="96"/>
      <c r="DH700" s="96"/>
      <c r="DI700" s="96"/>
      <c r="DJ700" s="96"/>
      <c r="DK700" s="96"/>
      <c r="DL700" s="96"/>
      <c r="DM700" s="96"/>
      <c r="DN700" s="96"/>
      <c r="DO700" s="96"/>
      <c r="DP700" s="96"/>
      <c r="DQ700" s="96"/>
      <c r="DR700" s="96"/>
      <c r="DS700" s="96"/>
      <c r="DT700" s="96"/>
      <c r="DU700" s="96"/>
      <c r="DV700" s="96"/>
      <c r="DW700" s="96"/>
      <c r="DX700" s="96"/>
      <c r="DY700" s="96"/>
      <c r="DZ700" s="96"/>
      <c r="EA700" s="96"/>
      <c r="EB700" s="96"/>
      <c r="EC700" s="96"/>
      <c r="ED700" s="96"/>
      <c r="EE700" s="96"/>
      <c r="EF700" s="96"/>
      <c r="EG700" s="96"/>
      <c r="EH700" s="96"/>
      <c r="EI700" s="96"/>
      <c r="EJ700" s="96"/>
      <c r="EK700" s="96"/>
      <c r="EL700" s="96"/>
      <c r="EM700" s="96"/>
      <c r="EN700" s="96"/>
      <c r="EO700" s="96"/>
      <c r="EP700" s="96"/>
      <c r="EQ700" s="96"/>
      <c r="ER700" s="96"/>
      <c r="ES700" s="96"/>
      <c r="ET700" s="96"/>
      <c r="EU700" s="96"/>
      <c r="EV700" s="96"/>
      <c r="EW700" s="96"/>
      <c r="EX700" s="96"/>
      <c r="EY700" s="96"/>
      <c r="EZ700" s="96"/>
      <c r="FA700" s="96"/>
      <c r="FB700" s="96"/>
      <c r="FC700" s="96"/>
      <c r="FD700" s="96"/>
      <c r="FE700" s="96"/>
      <c r="FF700" s="96"/>
      <c r="FG700" s="96"/>
      <c r="FH700" s="96"/>
      <c r="FI700" s="96"/>
      <c r="FJ700" s="96"/>
      <c r="FK700" s="96"/>
      <c r="FL700" s="96"/>
      <c r="FM700" s="96"/>
      <c r="FN700" s="96"/>
      <c r="FO700" s="96"/>
      <c r="FP700" s="96"/>
      <c r="FQ700" s="96"/>
      <c r="FR700" s="96"/>
      <c r="FS700" s="96"/>
      <c r="FT700" s="96"/>
      <c r="FU700" s="96"/>
      <c r="FV700" s="96"/>
      <c r="FW700" s="96"/>
      <c r="FX700" s="96"/>
      <c r="FY700" s="96"/>
      <c r="FZ700" s="96"/>
      <c r="GA700" s="96"/>
      <c r="GB700" s="96"/>
      <c r="GC700" s="96"/>
      <c r="GD700" s="96"/>
      <c r="GE700" s="96"/>
      <c r="GF700" s="96"/>
      <c r="GG700" s="96"/>
      <c r="GH700" s="96"/>
      <c r="GI700" s="96"/>
      <c r="GJ700" s="96"/>
      <c r="GK700" s="96"/>
      <c r="GL700" s="96"/>
      <c r="GM700" s="96"/>
      <c r="GN700" s="96"/>
      <c r="GO700" s="96"/>
      <c r="GP700" s="96"/>
    </row>
    <row r="701" spans="1:198" ht="12.75" hidden="1" customHeight="1">
      <c r="A701" s="349"/>
      <c r="B701" s="536"/>
      <c r="C701" s="469"/>
      <c r="D701" s="466"/>
      <c r="E701" s="518"/>
      <c r="F701" s="472"/>
      <c r="G701" s="473"/>
      <c r="H701" s="104"/>
      <c r="I701" s="114" t="s">
        <v>31</v>
      </c>
      <c r="J701" s="98"/>
      <c r="K701" s="98"/>
      <c r="L701" s="98"/>
      <c r="M701" s="98"/>
      <c r="N701" s="98"/>
      <c r="O701" s="98"/>
      <c r="P701" s="98"/>
      <c r="Q701" s="98"/>
      <c r="R701" s="98"/>
      <c r="S701" s="98"/>
      <c r="T701" s="98"/>
      <c r="U701" s="98"/>
      <c r="V701" s="98"/>
      <c r="W701" s="98"/>
      <c r="X701" s="405"/>
      <c r="Y701" s="142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6"/>
      <c r="AV701" s="96"/>
      <c r="AW701" s="96"/>
      <c r="AX701" s="96"/>
      <c r="AY701" s="96"/>
      <c r="AZ701" s="96"/>
      <c r="BA701" s="96"/>
      <c r="BB701" s="96"/>
      <c r="BC701" s="96"/>
      <c r="BD701" s="96"/>
      <c r="BE701" s="96"/>
      <c r="BF701" s="96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6"/>
      <c r="BS701" s="96"/>
      <c r="BT701" s="96"/>
      <c r="BU701" s="96"/>
      <c r="BV701" s="96"/>
      <c r="BW701" s="96"/>
      <c r="BX701" s="96"/>
      <c r="BY701" s="96"/>
      <c r="BZ701" s="96"/>
      <c r="CA701" s="96"/>
      <c r="CB701" s="96"/>
      <c r="CC701" s="96"/>
      <c r="CD701" s="96"/>
      <c r="CE701" s="96"/>
      <c r="CF701" s="96"/>
      <c r="CG701" s="96"/>
      <c r="CH701" s="96"/>
      <c r="CI701" s="96"/>
      <c r="CJ701" s="96"/>
      <c r="CK701" s="96"/>
      <c r="CL701" s="96"/>
      <c r="CM701" s="96"/>
      <c r="CN701" s="96"/>
      <c r="CO701" s="96"/>
      <c r="CP701" s="96"/>
      <c r="CQ701" s="96"/>
      <c r="CR701" s="96"/>
      <c r="CS701" s="96"/>
      <c r="CT701" s="96"/>
      <c r="CU701" s="96"/>
      <c r="CV701" s="96"/>
      <c r="CW701" s="96"/>
      <c r="CX701" s="96"/>
      <c r="CY701" s="96"/>
      <c r="CZ701" s="96"/>
      <c r="DA701" s="96"/>
      <c r="DB701" s="96"/>
      <c r="DC701" s="96"/>
      <c r="DD701" s="96"/>
      <c r="DE701" s="96"/>
      <c r="DF701" s="96"/>
      <c r="DG701" s="96"/>
      <c r="DH701" s="96"/>
      <c r="DI701" s="96"/>
      <c r="DJ701" s="96"/>
      <c r="DK701" s="96"/>
      <c r="DL701" s="96"/>
      <c r="DM701" s="96"/>
      <c r="DN701" s="96"/>
      <c r="DO701" s="96"/>
      <c r="DP701" s="96"/>
      <c r="DQ701" s="96"/>
      <c r="DR701" s="96"/>
      <c r="DS701" s="96"/>
      <c r="DT701" s="96"/>
      <c r="DU701" s="96"/>
      <c r="DV701" s="96"/>
      <c r="DW701" s="96"/>
      <c r="DX701" s="96"/>
      <c r="DY701" s="96"/>
      <c r="DZ701" s="96"/>
      <c r="EA701" s="96"/>
      <c r="EB701" s="96"/>
      <c r="EC701" s="96"/>
      <c r="ED701" s="96"/>
      <c r="EE701" s="96"/>
      <c r="EF701" s="96"/>
      <c r="EG701" s="96"/>
      <c r="EH701" s="96"/>
      <c r="EI701" s="96"/>
      <c r="EJ701" s="96"/>
      <c r="EK701" s="96"/>
      <c r="EL701" s="96"/>
      <c r="EM701" s="96"/>
      <c r="EN701" s="96"/>
      <c r="EO701" s="96"/>
      <c r="EP701" s="96"/>
      <c r="EQ701" s="96"/>
      <c r="ER701" s="96"/>
      <c r="ES701" s="96"/>
      <c r="ET701" s="96"/>
      <c r="EU701" s="96"/>
      <c r="EV701" s="96"/>
      <c r="EW701" s="96"/>
      <c r="EX701" s="96"/>
      <c r="EY701" s="96"/>
      <c r="EZ701" s="96"/>
      <c r="FA701" s="96"/>
      <c r="FB701" s="96"/>
      <c r="FC701" s="96"/>
      <c r="FD701" s="96"/>
      <c r="FE701" s="96"/>
      <c r="FF701" s="96"/>
      <c r="FG701" s="96"/>
      <c r="FH701" s="96"/>
      <c r="FI701" s="96"/>
      <c r="FJ701" s="96"/>
      <c r="FK701" s="96"/>
      <c r="FL701" s="96"/>
      <c r="FM701" s="96"/>
      <c r="FN701" s="96"/>
      <c r="FO701" s="96"/>
      <c r="FP701" s="96"/>
      <c r="FQ701" s="96"/>
      <c r="FR701" s="96"/>
      <c r="FS701" s="96"/>
      <c r="FT701" s="96"/>
      <c r="FU701" s="96"/>
      <c r="FV701" s="96"/>
      <c r="FW701" s="96"/>
      <c r="FX701" s="96"/>
      <c r="FY701" s="96"/>
      <c r="FZ701" s="96"/>
      <c r="GA701" s="96"/>
      <c r="GB701" s="96"/>
      <c r="GC701" s="96"/>
      <c r="GD701" s="96"/>
      <c r="GE701" s="96"/>
      <c r="GF701" s="96"/>
      <c r="GG701" s="96"/>
      <c r="GH701" s="96"/>
      <c r="GI701" s="96"/>
      <c r="GJ701" s="96"/>
      <c r="GK701" s="96"/>
      <c r="GL701" s="96"/>
      <c r="GM701" s="96"/>
      <c r="GN701" s="96"/>
      <c r="GO701" s="96"/>
      <c r="GP701" s="96"/>
    </row>
    <row r="702" spans="1:198" ht="12.75" hidden="1" customHeight="1">
      <c r="A702" s="349"/>
      <c r="B702" s="536"/>
      <c r="C702" s="469"/>
      <c r="D702" s="466"/>
      <c r="E702" s="518"/>
      <c r="F702" s="472"/>
      <c r="G702" s="473"/>
      <c r="H702" s="104"/>
      <c r="I702" s="114" t="s">
        <v>30</v>
      </c>
      <c r="J702" s="98"/>
      <c r="K702" s="98"/>
      <c r="L702" s="98"/>
      <c r="M702" s="98"/>
      <c r="N702" s="98"/>
      <c r="O702" s="98"/>
      <c r="P702" s="98"/>
      <c r="Q702" s="98"/>
      <c r="R702" s="98"/>
      <c r="S702" s="98"/>
      <c r="T702" s="98"/>
      <c r="U702" s="98"/>
      <c r="V702" s="98"/>
      <c r="W702" s="98"/>
      <c r="X702" s="405"/>
      <c r="Y702" s="142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6"/>
      <c r="AV702" s="96"/>
      <c r="AW702" s="96"/>
      <c r="AX702" s="96"/>
      <c r="AY702" s="96"/>
      <c r="AZ702" s="96"/>
      <c r="BA702" s="96"/>
      <c r="BB702" s="96"/>
      <c r="BC702" s="96"/>
      <c r="BD702" s="96"/>
      <c r="BE702" s="96"/>
      <c r="BF702" s="96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6"/>
      <c r="BS702" s="96"/>
      <c r="BT702" s="96"/>
      <c r="BU702" s="96"/>
      <c r="BV702" s="96"/>
      <c r="BW702" s="96"/>
      <c r="BX702" s="96"/>
      <c r="BY702" s="96"/>
      <c r="BZ702" s="96"/>
      <c r="CA702" s="96"/>
      <c r="CB702" s="96"/>
      <c r="CC702" s="96"/>
      <c r="CD702" s="96"/>
      <c r="CE702" s="96"/>
      <c r="CF702" s="96"/>
      <c r="CG702" s="96"/>
      <c r="CH702" s="96"/>
      <c r="CI702" s="96"/>
      <c r="CJ702" s="96"/>
      <c r="CK702" s="96"/>
      <c r="CL702" s="96"/>
      <c r="CM702" s="96"/>
      <c r="CN702" s="96"/>
      <c r="CO702" s="96"/>
      <c r="CP702" s="96"/>
      <c r="CQ702" s="96"/>
      <c r="CR702" s="96"/>
      <c r="CS702" s="96"/>
      <c r="CT702" s="96"/>
      <c r="CU702" s="96"/>
      <c r="CV702" s="96"/>
      <c r="CW702" s="96"/>
      <c r="CX702" s="96"/>
      <c r="CY702" s="96"/>
      <c r="CZ702" s="96"/>
      <c r="DA702" s="96"/>
      <c r="DB702" s="96"/>
      <c r="DC702" s="96"/>
      <c r="DD702" s="96"/>
      <c r="DE702" s="96"/>
      <c r="DF702" s="96"/>
      <c r="DG702" s="96"/>
      <c r="DH702" s="96"/>
      <c r="DI702" s="96"/>
      <c r="DJ702" s="96"/>
      <c r="DK702" s="96"/>
      <c r="DL702" s="96"/>
      <c r="DM702" s="96"/>
      <c r="DN702" s="96"/>
      <c r="DO702" s="96"/>
      <c r="DP702" s="96"/>
      <c r="DQ702" s="96"/>
      <c r="DR702" s="96"/>
      <c r="DS702" s="96"/>
      <c r="DT702" s="96"/>
      <c r="DU702" s="96"/>
      <c r="DV702" s="96"/>
      <c r="DW702" s="96"/>
      <c r="DX702" s="96"/>
      <c r="DY702" s="96"/>
      <c r="DZ702" s="96"/>
      <c r="EA702" s="96"/>
      <c r="EB702" s="96"/>
      <c r="EC702" s="96"/>
      <c r="ED702" s="96"/>
      <c r="EE702" s="96"/>
      <c r="EF702" s="96"/>
      <c r="EG702" s="96"/>
      <c r="EH702" s="96"/>
      <c r="EI702" s="96"/>
      <c r="EJ702" s="96"/>
      <c r="EK702" s="96"/>
      <c r="EL702" s="96"/>
      <c r="EM702" s="96"/>
      <c r="EN702" s="96"/>
      <c r="EO702" s="96"/>
      <c r="EP702" s="96"/>
      <c r="EQ702" s="96"/>
      <c r="ER702" s="96"/>
      <c r="ES702" s="96"/>
      <c r="ET702" s="96"/>
      <c r="EU702" s="96"/>
      <c r="EV702" s="96"/>
      <c r="EW702" s="96"/>
      <c r="EX702" s="96"/>
      <c r="EY702" s="96"/>
      <c r="EZ702" s="96"/>
      <c r="FA702" s="96"/>
      <c r="FB702" s="96"/>
      <c r="FC702" s="96"/>
      <c r="FD702" s="96"/>
      <c r="FE702" s="96"/>
      <c r="FF702" s="96"/>
      <c r="FG702" s="96"/>
      <c r="FH702" s="96"/>
      <c r="FI702" s="96"/>
      <c r="FJ702" s="96"/>
      <c r="FK702" s="96"/>
      <c r="FL702" s="96"/>
      <c r="FM702" s="96"/>
      <c r="FN702" s="96"/>
      <c r="FO702" s="96"/>
      <c r="FP702" s="96"/>
      <c r="FQ702" s="96"/>
      <c r="FR702" s="96"/>
      <c r="FS702" s="96"/>
      <c r="FT702" s="96"/>
      <c r="FU702" s="96"/>
      <c r="FV702" s="96"/>
      <c r="FW702" s="96"/>
      <c r="FX702" s="96"/>
      <c r="FY702" s="96"/>
      <c r="FZ702" s="96"/>
      <c r="GA702" s="96"/>
      <c r="GB702" s="96"/>
      <c r="GC702" s="96"/>
      <c r="GD702" s="96"/>
      <c r="GE702" s="96"/>
      <c r="GF702" s="96"/>
      <c r="GG702" s="96"/>
      <c r="GH702" s="96"/>
      <c r="GI702" s="96"/>
      <c r="GJ702" s="96"/>
      <c r="GK702" s="96"/>
      <c r="GL702" s="96"/>
      <c r="GM702" s="96"/>
      <c r="GN702" s="96"/>
      <c r="GO702" s="96"/>
      <c r="GP702" s="96"/>
    </row>
    <row r="703" spans="1:198" ht="12.75" hidden="1" customHeight="1">
      <c r="A703" s="349"/>
      <c r="B703" s="536"/>
      <c r="C703" s="469"/>
      <c r="D703" s="466"/>
      <c r="E703" s="518"/>
      <c r="F703" s="472"/>
      <c r="G703" s="473"/>
      <c r="H703" s="104"/>
      <c r="I703" s="92" t="s">
        <v>70</v>
      </c>
      <c r="J703" s="98"/>
      <c r="K703" s="100">
        <v>18627</v>
      </c>
      <c r="L703" s="98"/>
      <c r="M703" s="98"/>
      <c r="N703" s="98"/>
      <c r="O703" s="98"/>
      <c r="P703" s="98"/>
      <c r="Q703" s="98"/>
      <c r="R703" s="98"/>
      <c r="S703" s="98"/>
      <c r="T703" s="98"/>
      <c r="U703" s="98"/>
      <c r="V703" s="98"/>
      <c r="W703" s="98"/>
      <c r="X703" s="405"/>
      <c r="Y703" s="142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6"/>
      <c r="AV703" s="96"/>
      <c r="AW703" s="96"/>
      <c r="AX703" s="96"/>
      <c r="AY703" s="96"/>
      <c r="AZ703" s="96"/>
      <c r="BA703" s="96"/>
      <c r="BB703" s="96"/>
      <c r="BC703" s="96"/>
      <c r="BD703" s="96"/>
      <c r="BE703" s="96"/>
      <c r="BF703" s="96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6"/>
      <c r="BS703" s="96"/>
      <c r="BT703" s="96"/>
      <c r="BU703" s="96"/>
      <c r="BV703" s="96"/>
      <c r="BW703" s="96"/>
      <c r="BX703" s="96"/>
      <c r="BY703" s="96"/>
      <c r="BZ703" s="96"/>
      <c r="CA703" s="96"/>
      <c r="CB703" s="96"/>
      <c r="CC703" s="96"/>
      <c r="CD703" s="96"/>
      <c r="CE703" s="96"/>
      <c r="CF703" s="96"/>
      <c r="CG703" s="96"/>
      <c r="CH703" s="96"/>
      <c r="CI703" s="96"/>
      <c r="CJ703" s="96"/>
      <c r="CK703" s="96"/>
      <c r="CL703" s="96"/>
      <c r="CM703" s="96"/>
      <c r="CN703" s="96"/>
      <c r="CO703" s="96"/>
      <c r="CP703" s="96"/>
      <c r="CQ703" s="96"/>
      <c r="CR703" s="96"/>
      <c r="CS703" s="96"/>
      <c r="CT703" s="96"/>
      <c r="CU703" s="96"/>
      <c r="CV703" s="96"/>
      <c r="CW703" s="96"/>
      <c r="CX703" s="96"/>
      <c r="CY703" s="96"/>
      <c r="CZ703" s="96"/>
      <c r="DA703" s="96"/>
      <c r="DB703" s="96"/>
      <c r="DC703" s="96"/>
      <c r="DD703" s="96"/>
      <c r="DE703" s="96"/>
      <c r="DF703" s="96"/>
      <c r="DG703" s="96"/>
      <c r="DH703" s="96"/>
      <c r="DI703" s="96"/>
      <c r="DJ703" s="96"/>
      <c r="DK703" s="96"/>
      <c r="DL703" s="96"/>
      <c r="DM703" s="96"/>
      <c r="DN703" s="96"/>
      <c r="DO703" s="96"/>
      <c r="DP703" s="96"/>
      <c r="DQ703" s="96"/>
      <c r="DR703" s="96"/>
      <c r="DS703" s="96"/>
      <c r="DT703" s="96"/>
      <c r="DU703" s="96"/>
      <c r="DV703" s="96"/>
      <c r="DW703" s="96"/>
      <c r="DX703" s="96"/>
      <c r="DY703" s="96"/>
      <c r="DZ703" s="96"/>
      <c r="EA703" s="96"/>
      <c r="EB703" s="96"/>
      <c r="EC703" s="96"/>
      <c r="ED703" s="96"/>
      <c r="EE703" s="96"/>
      <c r="EF703" s="96"/>
      <c r="EG703" s="96"/>
      <c r="EH703" s="96"/>
      <c r="EI703" s="96"/>
      <c r="EJ703" s="96"/>
      <c r="EK703" s="96"/>
      <c r="EL703" s="96"/>
      <c r="EM703" s="96"/>
      <c r="EN703" s="96"/>
      <c r="EO703" s="96"/>
      <c r="EP703" s="96"/>
      <c r="EQ703" s="96"/>
      <c r="ER703" s="96"/>
      <c r="ES703" s="96"/>
      <c r="ET703" s="96"/>
      <c r="EU703" s="96"/>
      <c r="EV703" s="96"/>
      <c r="EW703" s="96"/>
      <c r="EX703" s="96"/>
      <c r="EY703" s="96"/>
      <c r="EZ703" s="96"/>
      <c r="FA703" s="96"/>
      <c r="FB703" s="96"/>
      <c r="FC703" s="96"/>
      <c r="FD703" s="96"/>
      <c r="FE703" s="96"/>
      <c r="FF703" s="96"/>
      <c r="FG703" s="96"/>
      <c r="FH703" s="96"/>
      <c r="FI703" s="96"/>
      <c r="FJ703" s="96"/>
      <c r="FK703" s="96"/>
      <c r="FL703" s="96"/>
      <c r="FM703" s="96"/>
      <c r="FN703" s="96"/>
      <c r="FO703" s="96"/>
      <c r="FP703" s="96"/>
      <c r="FQ703" s="96"/>
      <c r="FR703" s="96"/>
      <c r="FS703" s="96"/>
      <c r="FT703" s="96"/>
      <c r="FU703" s="96"/>
      <c r="FV703" s="96"/>
      <c r="FW703" s="96"/>
      <c r="FX703" s="96"/>
      <c r="FY703" s="96"/>
      <c r="FZ703" s="96"/>
      <c r="GA703" s="96"/>
      <c r="GB703" s="96"/>
      <c r="GC703" s="96"/>
      <c r="GD703" s="96"/>
      <c r="GE703" s="96"/>
      <c r="GF703" s="96"/>
      <c r="GG703" s="96"/>
      <c r="GH703" s="96"/>
      <c r="GI703" s="96"/>
      <c r="GJ703" s="96"/>
      <c r="GK703" s="96"/>
      <c r="GL703" s="96"/>
      <c r="GM703" s="96"/>
      <c r="GN703" s="96"/>
      <c r="GO703" s="96"/>
      <c r="GP703" s="96"/>
    </row>
    <row r="704" spans="1:198" ht="12.75" hidden="1" customHeight="1">
      <c r="A704" s="349"/>
      <c r="B704" s="536"/>
      <c r="C704" s="469"/>
      <c r="D704" s="466"/>
      <c r="E704" s="518"/>
      <c r="F704" s="472"/>
      <c r="G704" s="473"/>
      <c r="H704" s="104"/>
      <c r="I704" s="101" t="s">
        <v>26</v>
      </c>
      <c r="J704" s="102">
        <f>SUM(J700:J703)</f>
        <v>30000</v>
      </c>
      <c r="K704" s="102">
        <f>SUM(K700:K703)</f>
        <v>124027</v>
      </c>
      <c r="L704" s="102">
        <f>SUM(L700:L703)</f>
        <v>0</v>
      </c>
      <c r="M704" s="102">
        <f t="shared" ref="M704:W704" si="209">SUM(M700:M703)</f>
        <v>0</v>
      </c>
      <c r="N704" s="102">
        <f t="shared" si="209"/>
        <v>0</v>
      </c>
      <c r="O704" s="102">
        <f t="shared" si="209"/>
        <v>0</v>
      </c>
      <c r="P704" s="102">
        <f t="shared" si="209"/>
        <v>0</v>
      </c>
      <c r="Q704" s="102">
        <f t="shared" si="209"/>
        <v>0</v>
      </c>
      <c r="R704" s="102">
        <f t="shared" si="209"/>
        <v>0</v>
      </c>
      <c r="S704" s="102">
        <f t="shared" si="209"/>
        <v>0</v>
      </c>
      <c r="T704" s="102">
        <f t="shared" si="209"/>
        <v>0</v>
      </c>
      <c r="U704" s="102">
        <f t="shared" si="209"/>
        <v>0</v>
      </c>
      <c r="V704" s="102">
        <f t="shared" si="209"/>
        <v>0</v>
      </c>
      <c r="W704" s="102">
        <f t="shared" si="209"/>
        <v>0</v>
      </c>
      <c r="X704" s="405"/>
      <c r="Y704" s="142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6"/>
      <c r="AV704" s="96"/>
      <c r="AW704" s="96"/>
      <c r="AX704" s="96"/>
      <c r="AY704" s="96"/>
      <c r="AZ704" s="96"/>
      <c r="BA704" s="96"/>
      <c r="BB704" s="96"/>
      <c r="BC704" s="96"/>
      <c r="BD704" s="96"/>
      <c r="BE704" s="96"/>
      <c r="BF704" s="96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6"/>
      <c r="BS704" s="96"/>
      <c r="BT704" s="96"/>
      <c r="BU704" s="96"/>
      <c r="BV704" s="96"/>
      <c r="BW704" s="96"/>
      <c r="BX704" s="96"/>
      <c r="BY704" s="96"/>
      <c r="BZ704" s="96"/>
      <c r="CA704" s="96"/>
      <c r="CB704" s="96"/>
      <c r="CC704" s="96"/>
      <c r="CD704" s="96"/>
      <c r="CE704" s="96"/>
      <c r="CF704" s="96"/>
      <c r="CG704" s="96"/>
      <c r="CH704" s="96"/>
      <c r="CI704" s="96"/>
      <c r="CJ704" s="96"/>
      <c r="CK704" s="96"/>
      <c r="CL704" s="96"/>
      <c r="CM704" s="96"/>
      <c r="CN704" s="96"/>
      <c r="CO704" s="96"/>
      <c r="CP704" s="96"/>
      <c r="CQ704" s="96"/>
      <c r="CR704" s="96"/>
      <c r="CS704" s="96"/>
      <c r="CT704" s="96"/>
      <c r="CU704" s="96"/>
      <c r="CV704" s="96"/>
      <c r="CW704" s="96"/>
      <c r="CX704" s="96"/>
      <c r="CY704" s="96"/>
      <c r="CZ704" s="96"/>
      <c r="DA704" s="96"/>
      <c r="DB704" s="96"/>
      <c r="DC704" s="96"/>
      <c r="DD704" s="96"/>
      <c r="DE704" s="96"/>
      <c r="DF704" s="96"/>
      <c r="DG704" s="96"/>
      <c r="DH704" s="96"/>
      <c r="DI704" s="96"/>
      <c r="DJ704" s="96"/>
      <c r="DK704" s="96"/>
      <c r="DL704" s="96"/>
      <c r="DM704" s="96"/>
      <c r="DN704" s="96"/>
      <c r="DO704" s="96"/>
      <c r="DP704" s="96"/>
      <c r="DQ704" s="96"/>
      <c r="DR704" s="96"/>
      <c r="DS704" s="96"/>
      <c r="DT704" s="96"/>
      <c r="DU704" s="96"/>
      <c r="DV704" s="96"/>
      <c r="DW704" s="96"/>
      <c r="DX704" s="96"/>
      <c r="DY704" s="96"/>
      <c r="DZ704" s="96"/>
      <c r="EA704" s="96"/>
      <c r="EB704" s="96"/>
      <c r="EC704" s="96"/>
      <c r="ED704" s="96"/>
      <c r="EE704" s="96"/>
      <c r="EF704" s="96"/>
      <c r="EG704" s="96"/>
      <c r="EH704" s="96"/>
      <c r="EI704" s="96"/>
      <c r="EJ704" s="96"/>
      <c r="EK704" s="96"/>
      <c r="EL704" s="96"/>
      <c r="EM704" s="96"/>
      <c r="EN704" s="96"/>
      <c r="EO704" s="96"/>
      <c r="EP704" s="96"/>
      <c r="EQ704" s="96"/>
      <c r="ER704" s="96"/>
      <c r="ES704" s="96"/>
      <c r="ET704" s="96"/>
      <c r="EU704" s="96"/>
      <c r="EV704" s="96"/>
      <c r="EW704" s="96"/>
      <c r="EX704" s="96"/>
      <c r="EY704" s="96"/>
      <c r="EZ704" s="96"/>
      <c r="FA704" s="96"/>
      <c r="FB704" s="96"/>
      <c r="FC704" s="96"/>
      <c r="FD704" s="96"/>
      <c r="FE704" s="96"/>
      <c r="FF704" s="96"/>
      <c r="FG704" s="96"/>
      <c r="FH704" s="96"/>
      <c r="FI704" s="96"/>
      <c r="FJ704" s="96"/>
      <c r="FK704" s="96"/>
      <c r="FL704" s="96"/>
      <c r="FM704" s="96"/>
      <c r="FN704" s="96"/>
      <c r="FO704" s="96"/>
      <c r="FP704" s="96"/>
      <c r="FQ704" s="96"/>
      <c r="FR704" s="96"/>
      <c r="FS704" s="96"/>
      <c r="FT704" s="96"/>
      <c r="FU704" s="96"/>
      <c r="FV704" s="96"/>
      <c r="FW704" s="96"/>
      <c r="FX704" s="96"/>
      <c r="FY704" s="96"/>
      <c r="FZ704" s="96"/>
      <c r="GA704" s="96"/>
      <c r="GB704" s="96"/>
      <c r="GC704" s="96"/>
      <c r="GD704" s="96"/>
      <c r="GE704" s="96"/>
      <c r="GF704" s="96"/>
      <c r="GG704" s="96"/>
      <c r="GH704" s="96"/>
      <c r="GI704" s="96"/>
      <c r="GJ704" s="96"/>
      <c r="GK704" s="96"/>
      <c r="GL704" s="96"/>
      <c r="GM704" s="96"/>
      <c r="GN704" s="96"/>
      <c r="GO704" s="96"/>
      <c r="GP704" s="96"/>
    </row>
    <row r="705" spans="1:198" ht="11.25" hidden="1" customHeight="1">
      <c r="A705" s="349">
        <v>62</v>
      </c>
      <c r="B705" s="434" t="s">
        <v>260</v>
      </c>
      <c r="C705" s="433">
        <v>2024</v>
      </c>
      <c r="D705" s="379">
        <v>2025</v>
      </c>
      <c r="E705" s="470" t="s">
        <v>27</v>
      </c>
      <c r="F705" s="389"/>
      <c r="G705" s="416">
        <v>90095</v>
      </c>
      <c r="H705" s="86">
        <v>6050</v>
      </c>
      <c r="I705" s="211" t="s">
        <v>28</v>
      </c>
      <c r="J705" s="84">
        <v>50000</v>
      </c>
      <c r="K705" s="62"/>
      <c r="L705" s="84"/>
      <c r="M705" s="84"/>
      <c r="N705" s="84">
        <v>0</v>
      </c>
      <c r="O705" s="62"/>
      <c r="P705" s="62"/>
      <c r="Q705" s="62"/>
      <c r="R705" s="62"/>
      <c r="S705" s="62"/>
      <c r="T705" s="62"/>
      <c r="U705" s="62"/>
      <c r="V705" s="62"/>
      <c r="W705" s="62"/>
      <c r="X705" s="385">
        <f>SUM(L709:W709)</f>
        <v>0</v>
      </c>
      <c r="Y705" s="142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6"/>
      <c r="AV705" s="96"/>
      <c r="AW705" s="96"/>
      <c r="AX705" s="96"/>
      <c r="AY705" s="96"/>
      <c r="AZ705" s="96"/>
      <c r="BA705" s="96"/>
      <c r="BB705" s="96"/>
      <c r="BC705" s="96"/>
      <c r="BD705" s="96"/>
      <c r="BE705" s="96"/>
      <c r="BF705" s="96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6"/>
      <c r="BS705" s="96"/>
      <c r="BT705" s="96"/>
      <c r="BU705" s="96"/>
      <c r="BV705" s="96"/>
      <c r="BW705" s="96"/>
      <c r="BX705" s="96"/>
      <c r="BY705" s="96"/>
      <c r="BZ705" s="96"/>
      <c r="CA705" s="96"/>
      <c r="CB705" s="96"/>
      <c r="CC705" s="96"/>
      <c r="CD705" s="96"/>
      <c r="CE705" s="96"/>
      <c r="CF705" s="96"/>
      <c r="CG705" s="96"/>
      <c r="CH705" s="96"/>
      <c r="CI705" s="96"/>
      <c r="CJ705" s="96"/>
      <c r="CK705" s="96"/>
      <c r="CL705" s="96"/>
      <c r="CM705" s="96"/>
      <c r="CN705" s="96"/>
      <c r="CO705" s="96"/>
      <c r="CP705" s="96"/>
      <c r="CQ705" s="96"/>
      <c r="CR705" s="96"/>
      <c r="CS705" s="96"/>
      <c r="CT705" s="96"/>
      <c r="CU705" s="96"/>
      <c r="CV705" s="96"/>
      <c r="CW705" s="96"/>
      <c r="CX705" s="96"/>
      <c r="CY705" s="96"/>
      <c r="CZ705" s="96"/>
      <c r="DA705" s="96"/>
      <c r="DB705" s="96"/>
      <c r="DC705" s="96"/>
      <c r="DD705" s="96"/>
      <c r="DE705" s="96"/>
      <c r="DF705" s="96"/>
      <c r="DG705" s="96"/>
      <c r="DH705" s="96"/>
      <c r="DI705" s="96"/>
      <c r="DJ705" s="96"/>
      <c r="DK705" s="96"/>
      <c r="DL705" s="96"/>
      <c r="DM705" s="96"/>
      <c r="DN705" s="96"/>
      <c r="DO705" s="96"/>
      <c r="DP705" s="96"/>
      <c r="DQ705" s="96"/>
      <c r="DR705" s="96"/>
      <c r="DS705" s="96"/>
      <c r="DT705" s="96"/>
      <c r="DU705" s="96"/>
      <c r="DV705" s="96"/>
      <c r="DW705" s="96"/>
      <c r="DX705" s="96"/>
      <c r="DY705" s="96"/>
      <c r="DZ705" s="96"/>
      <c r="EA705" s="96"/>
      <c r="EB705" s="96"/>
      <c r="EC705" s="96"/>
      <c r="ED705" s="96"/>
      <c r="EE705" s="96"/>
      <c r="EF705" s="96"/>
      <c r="EG705" s="96"/>
      <c r="EH705" s="96"/>
      <c r="EI705" s="96"/>
      <c r="EJ705" s="96"/>
      <c r="EK705" s="96"/>
      <c r="EL705" s="96"/>
      <c r="EM705" s="96"/>
      <c r="EN705" s="96"/>
      <c r="EO705" s="96"/>
      <c r="EP705" s="96"/>
      <c r="EQ705" s="96"/>
      <c r="ER705" s="96"/>
      <c r="ES705" s="96"/>
      <c r="ET705" s="96"/>
      <c r="EU705" s="96"/>
      <c r="EV705" s="96"/>
      <c r="EW705" s="96"/>
      <c r="EX705" s="96"/>
      <c r="EY705" s="96"/>
      <c r="EZ705" s="96"/>
      <c r="FA705" s="96"/>
      <c r="FB705" s="96"/>
      <c r="FC705" s="96"/>
      <c r="FD705" s="96"/>
      <c r="FE705" s="96"/>
      <c r="FF705" s="96"/>
      <c r="FG705" s="96"/>
      <c r="FH705" s="96"/>
      <c r="FI705" s="96"/>
      <c r="FJ705" s="96"/>
      <c r="FK705" s="96"/>
      <c r="FL705" s="96"/>
      <c r="FM705" s="96"/>
      <c r="FN705" s="96"/>
      <c r="FO705" s="96"/>
      <c r="FP705" s="96"/>
      <c r="FQ705" s="96"/>
      <c r="FR705" s="96"/>
      <c r="FS705" s="96"/>
      <c r="FT705" s="96"/>
      <c r="FU705" s="96"/>
      <c r="FV705" s="96"/>
      <c r="FW705" s="96"/>
      <c r="FX705" s="96"/>
      <c r="FY705" s="96"/>
      <c r="FZ705" s="96"/>
      <c r="GA705" s="96"/>
      <c r="GB705" s="96"/>
      <c r="GC705" s="96"/>
      <c r="GD705" s="96"/>
      <c r="GE705" s="96"/>
      <c r="GF705" s="96"/>
      <c r="GG705" s="96"/>
      <c r="GH705" s="96"/>
      <c r="GI705" s="96"/>
      <c r="GJ705" s="96"/>
      <c r="GK705" s="96"/>
      <c r="GL705" s="96"/>
      <c r="GM705" s="96"/>
      <c r="GN705" s="96"/>
      <c r="GO705" s="96"/>
      <c r="GP705" s="96"/>
    </row>
    <row r="706" spans="1:198" ht="11.25" hidden="1" customHeight="1">
      <c r="A706" s="349"/>
      <c r="B706" s="434"/>
      <c r="C706" s="433"/>
      <c r="D706" s="379"/>
      <c r="E706" s="470"/>
      <c r="F706" s="389"/>
      <c r="G706" s="416"/>
      <c r="H706" s="86"/>
      <c r="I706" s="211" t="s">
        <v>31</v>
      </c>
      <c r="J706" s="62"/>
      <c r="K706" s="62"/>
      <c r="L706" s="62"/>
      <c r="M706" s="84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385"/>
      <c r="Y706" s="142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  <c r="AJ706" s="96"/>
      <c r="AK706" s="96"/>
      <c r="AL706" s="96"/>
      <c r="AM706" s="96"/>
      <c r="AN706" s="96"/>
      <c r="AO706" s="96"/>
      <c r="AP706" s="96"/>
      <c r="AQ706" s="96"/>
      <c r="AR706" s="96"/>
      <c r="AS706" s="96"/>
      <c r="AT706" s="96"/>
      <c r="AU706" s="96"/>
      <c r="AV706" s="96"/>
      <c r="AW706" s="96"/>
      <c r="AX706" s="96"/>
      <c r="AY706" s="96"/>
      <c r="AZ706" s="96"/>
      <c r="BA706" s="96"/>
      <c r="BB706" s="96"/>
      <c r="BC706" s="96"/>
      <c r="BD706" s="96"/>
      <c r="BE706" s="96"/>
      <c r="BF706" s="96"/>
      <c r="BG706" s="96"/>
      <c r="BH706" s="96"/>
      <c r="BI706" s="96"/>
      <c r="BJ706" s="96"/>
      <c r="BK706" s="96"/>
      <c r="BL706" s="96"/>
      <c r="BM706" s="96"/>
      <c r="BN706" s="96"/>
      <c r="BO706" s="96"/>
      <c r="BP706" s="96"/>
      <c r="BQ706" s="96"/>
      <c r="BR706" s="96"/>
      <c r="BS706" s="96"/>
      <c r="BT706" s="96"/>
      <c r="BU706" s="96"/>
      <c r="BV706" s="96"/>
      <c r="BW706" s="96"/>
      <c r="BX706" s="96"/>
      <c r="BY706" s="96"/>
      <c r="BZ706" s="96"/>
      <c r="CA706" s="96"/>
      <c r="CB706" s="96"/>
      <c r="CC706" s="96"/>
      <c r="CD706" s="96"/>
      <c r="CE706" s="96"/>
      <c r="CF706" s="96"/>
      <c r="CG706" s="96"/>
      <c r="CH706" s="96"/>
      <c r="CI706" s="96"/>
      <c r="CJ706" s="96"/>
      <c r="CK706" s="96"/>
      <c r="CL706" s="96"/>
      <c r="CM706" s="96"/>
      <c r="CN706" s="96"/>
      <c r="CO706" s="96"/>
      <c r="CP706" s="96"/>
      <c r="CQ706" s="96"/>
      <c r="CR706" s="96"/>
      <c r="CS706" s="96"/>
      <c r="CT706" s="96"/>
      <c r="CU706" s="96"/>
      <c r="CV706" s="96"/>
      <c r="CW706" s="96"/>
      <c r="CX706" s="96"/>
      <c r="CY706" s="96"/>
      <c r="CZ706" s="96"/>
      <c r="DA706" s="96"/>
      <c r="DB706" s="96"/>
      <c r="DC706" s="96"/>
      <c r="DD706" s="96"/>
      <c r="DE706" s="96"/>
      <c r="DF706" s="96"/>
      <c r="DG706" s="96"/>
      <c r="DH706" s="96"/>
      <c r="DI706" s="96"/>
      <c r="DJ706" s="96"/>
      <c r="DK706" s="96"/>
      <c r="DL706" s="96"/>
      <c r="DM706" s="96"/>
      <c r="DN706" s="96"/>
      <c r="DO706" s="96"/>
      <c r="DP706" s="96"/>
      <c r="DQ706" s="96"/>
      <c r="DR706" s="96"/>
      <c r="DS706" s="96"/>
      <c r="DT706" s="96"/>
      <c r="DU706" s="96"/>
      <c r="DV706" s="96"/>
      <c r="DW706" s="96"/>
      <c r="DX706" s="96"/>
      <c r="DY706" s="96"/>
      <c r="DZ706" s="96"/>
      <c r="EA706" s="96"/>
      <c r="EB706" s="96"/>
      <c r="EC706" s="96"/>
      <c r="ED706" s="96"/>
      <c r="EE706" s="96"/>
      <c r="EF706" s="96"/>
      <c r="EG706" s="96"/>
      <c r="EH706" s="96"/>
      <c r="EI706" s="96"/>
      <c r="EJ706" s="96"/>
      <c r="EK706" s="96"/>
      <c r="EL706" s="96"/>
      <c r="EM706" s="96"/>
      <c r="EN706" s="96"/>
      <c r="EO706" s="96"/>
      <c r="EP706" s="96"/>
      <c r="EQ706" s="96"/>
      <c r="ER706" s="96"/>
      <c r="ES706" s="96"/>
      <c r="ET706" s="96"/>
      <c r="EU706" s="96"/>
      <c r="EV706" s="96"/>
      <c r="EW706" s="96"/>
      <c r="EX706" s="96"/>
      <c r="EY706" s="96"/>
      <c r="EZ706" s="96"/>
      <c r="FA706" s="96"/>
      <c r="FB706" s="96"/>
      <c r="FC706" s="96"/>
      <c r="FD706" s="96"/>
      <c r="FE706" s="96"/>
      <c r="FF706" s="96"/>
      <c r="FG706" s="96"/>
      <c r="FH706" s="96"/>
      <c r="FI706" s="96"/>
      <c r="FJ706" s="96"/>
      <c r="FK706" s="96"/>
      <c r="FL706" s="96"/>
      <c r="FM706" s="96"/>
      <c r="FN706" s="96"/>
      <c r="FO706" s="96"/>
      <c r="FP706" s="96"/>
      <c r="FQ706" s="96"/>
      <c r="FR706" s="96"/>
      <c r="FS706" s="96"/>
      <c r="FT706" s="96"/>
      <c r="FU706" s="96"/>
      <c r="FV706" s="96"/>
      <c r="FW706" s="96"/>
      <c r="FX706" s="96"/>
      <c r="FY706" s="96"/>
      <c r="FZ706" s="96"/>
      <c r="GA706" s="96"/>
      <c r="GB706" s="96"/>
      <c r="GC706" s="96"/>
      <c r="GD706" s="96"/>
      <c r="GE706" s="96"/>
      <c r="GF706" s="96"/>
      <c r="GG706" s="96"/>
      <c r="GH706" s="96"/>
      <c r="GI706" s="96"/>
      <c r="GJ706" s="96"/>
      <c r="GK706" s="96"/>
      <c r="GL706" s="96"/>
      <c r="GM706" s="96"/>
      <c r="GN706" s="96"/>
      <c r="GO706" s="96"/>
      <c r="GP706" s="96"/>
    </row>
    <row r="707" spans="1:198" ht="11.25" hidden="1" customHeight="1">
      <c r="A707" s="349"/>
      <c r="B707" s="434"/>
      <c r="C707" s="433"/>
      <c r="D707" s="379"/>
      <c r="E707" s="470"/>
      <c r="F707" s="389"/>
      <c r="G707" s="416"/>
      <c r="H707" s="86"/>
      <c r="I707" s="211" t="s">
        <v>33</v>
      </c>
      <c r="J707" s="62"/>
      <c r="K707" s="84">
        <v>5000</v>
      </c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385"/>
      <c r="Y707" s="142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6"/>
      <c r="AV707" s="96"/>
      <c r="AW707" s="96"/>
      <c r="AX707" s="96"/>
      <c r="AY707" s="96"/>
      <c r="AZ707" s="96"/>
      <c r="BA707" s="96"/>
      <c r="BB707" s="96"/>
      <c r="BC707" s="96"/>
      <c r="BD707" s="96"/>
      <c r="BE707" s="96"/>
      <c r="BF707" s="96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6"/>
      <c r="BS707" s="96"/>
      <c r="BT707" s="96"/>
      <c r="BU707" s="96"/>
      <c r="BV707" s="96"/>
      <c r="BW707" s="96"/>
      <c r="BX707" s="96"/>
      <c r="BY707" s="96"/>
      <c r="BZ707" s="96"/>
      <c r="CA707" s="96"/>
      <c r="CB707" s="96"/>
      <c r="CC707" s="96"/>
      <c r="CD707" s="96"/>
      <c r="CE707" s="96"/>
      <c r="CF707" s="96"/>
      <c r="CG707" s="96"/>
      <c r="CH707" s="96"/>
      <c r="CI707" s="96"/>
      <c r="CJ707" s="96"/>
      <c r="CK707" s="96"/>
      <c r="CL707" s="96"/>
      <c r="CM707" s="96"/>
      <c r="CN707" s="96"/>
      <c r="CO707" s="96"/>
      <c r="CP707" s="96"/>
      <c r="CQ707" s="96"/>
      <c r="CR707" s="96"/>
      <c r="CS707" s="96"/>
      <c r="CT707" s="96"/>
      <c r="CU707" s="96"/>
      <c r="CV707" s="96"/>
      <c r="CW707" s="96"/>
      <c r="CX707" s="96"/>
      <c r="CY707" s="96"/>
      <c r="CZ707" s="96"/>
      <c r="DA707" s="96"/>
      <c r="DB707" s="96"/>
      <c r="DC707" s="96"/>
      <c r="DD707" s="96"/>
      <c r="DE707" s="96"/>
      <c r="DF707" s="96"/>
      <c r="DG707" s="96"/>
      <c r="DH707" s="96"/>
      <c r="DI707" s="96"/>
      <c r="DJ707" s="96"/>
      <c r="DK707" s="96"/>
      <c r="DL707" s="96"/>
      <c r="DM707" s="96"/>
      <c r="DN707" s="96"/>
      <c r="DO707" s="96"/>
      <c r="DP707" s="96"/>
      <c r="DQ707" s="96"/>
      <c r="DR707" s="96"/>
      <c r="DS707" s="96"/>
      <c r="DT707" s="96"/>
      <c r="DU707" s="96"/>
      <c r="DV707" s="96"/>
      <c r="DW707" s="96"/>
      <c r="DX707" s="96"/>
      <c r="DY707" s="96"/>
      <c r="DZ707" s="96"/>
      <c r="EA707" s="96"/>
      <c r="EB707" s="96"/>
      <c r="EC707" s="96"/>
      <c r="ED707" s="96"/>
      <c r="EE707" s="96"/>
      <c r="EF707" s="96"/>
      <c r="EG707" s="96"/>
      <c r="EH707" s="96"/>
      <c r="EI707" s="96"/>
      <c r="EJ707" s="96"/>
      <c r="EK707" s="96"/>
      <c r="EL707" s="96"/>
      <c r="EM707" s="96"/>
      <c r="EN707" s="96"/>
      <c r="EO707" s="96"/>
      <c r="EP707" s="96"/>
      <c r="EQ707" s="96"/>
      <c r="ER707" s="96"/>
      <c r="ES707" s="96"/>
      <c r="ET707" s="96"/>
      <c r="EU707" s="96"/>
      <c r="EV707" s="96"/>
      <c r="EW707" s="96"/>
      <c r="EX707" s="96"/>
      <c r="EY707" s="96"/>
      <c r="EZ707" s="96"/>
      <c r="FA707" s="96"/>
      <c r="FB707" s="96"/>
      <c r="FC707" s="96"/>
      <c r="FD707" s="96"/>
      <c r="FE707" s="96"/>
      <c r="FF707" s="96"/>
      <c r="FG707" s="96"/>
      <c r="FH707" s="96"/>
      <c r="FI707" s="96"/>
      <c r="FJ707" s="96"/>
      <c r="FK707" s="96"/>
      <c r="FL707" s="96"/>
      <c r="FM707" s="96"/>
      <c r="FN707" s="96"/>
      <c r="FO707" s="96"/>
      <c r="FP707" s="96"/>
      <c r="FQ707" s="96"/>
      <c r="FR707" s="96"/>
      <c r="FS707" s="96"/>
      <c r="FT707" s="96"/>
      <c r="FU707" s="96"/>
      <c r="FV707" s="96"/>
      <c r="FW707" s="96"/>
      <c r="FX707" s="96"/>
      <c r="FY707" s="96"/>
      <c r="FZ707" s="96"/>
      <c r="GA707" s="96"/>
      <c r="GB707" s="96"/>
      <c r="GC707" s="96"/>
      <c r="GD707" s="96"/>
      <c r="GE707" s="96"/>
      <c r="GF707" s="96"/>
      <c r="GG707" s="96"/>
      <c r="GH707" s="96"/>
      <c r="GI707" s="96"/>
      <c r="GJ707" s="96"/>
      <c r="GK707" s="96"/>
      <c r="GL707" s="96"/>
      <c r="GM707" s="96"/>
      <c r="GN707" s="96"/>
      <c r="GO707" s="96"/>
      <c r="GP707" s="96"/>
    </row>
    <row r="708" spans="1:198" ht="11.25" hidden="1" customHeight="1">
      <c r="A708" s="349"/>
      <c r="B708" s="434"/>
      <c r="C708" s="433"/>
      <c r="D708" s="379"/>
      <c r="E708" s="470"/>
      <c r="F708" s="389"/>
      <c r="G708" s="416"/>
      <c r="H708" s="86"/>
      <c r="I708" s="60" t="s">
        <v>70</v>
      </c>
      <c r="J708" s="62"/>
      <c r="K708" s="84">
        <v>30000</v>
      </c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385"/>
      <c r="Y708" s="142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6"/>
      <c r="AV708" s="96"/>
      <c r="AW708" s="96"/>
      <c r="AX708" s="96"/>
      <c r="AY708" s="96"/>
      <c r="AZ708" s="96"/>
      <c r="BA708" s="96"/>
      <c r="BB708" s="96"/>
      <c r="BC708" s="96"/>
      <c r="BD708" s="96"/>
      <c r="BE708" s="96"/>
      <c r="BF708" s="96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6"/>
      <c r="BS708" s="96"/>
      <c r="BT708" s="96"/>
      <c r="BU708" s="96"/>
      <c r="BV708" s="96"/>
      <c r="BW708" s="96"/>
      <c r="BX708" s="96"/>
      <c r="BY708" s="96"/>
      <c r="BZ708" s="96"/>
      <c r="CA708" s="96"/>
      <c r="CB708" s="96"/>
      <c r="CC708" s="96"/>
      <c r="CD708" s="96"/>
      <c r="CE708" s="96"/>
      <c r="CF708" s="96"/>
      <c r="CG708" s="96"/>
      <c r="CH708" s="96"/>
      <c r="CI708" s="96"/>
      <c r="CJ708" s="96"/>
      <c r="CK708" s="96"/>
      <c r="CL708" s="96"/>
      <c r="CM708" s="96"/>
      <c r="CN708" s="96"/>
      <c r="CO708" s="96"/>
      <c r="CP708" s="96"/>
      <c r="CQ708" s="96"/>
      <c r="CR708" s="96"/>
      <c r="CS708" s="96"/>
      <c r="CT708" s="96"/>
      <c r="CU708" s="96"/>
      <c r="CV708" s="96"/>
      <c r="CW708" s="96"/>
      <c r="CX708" s="96"/>
      <c r="CY708" s="96"/>
      <c r="CZ708" s="96"/>
      <c r="DA708" s="96"/>
      <c r="DB708" s="96"/>
      <c r="DC708" s="96"/>
      <c r="DD708" s="96"/>
      <c r="DE708" s="96"/>
      <c r="DF708" s="96"/>
      <c r="DG708" s="96"/>
      <c r="DH708" s="96"/>
      <c r="DI708" s="96"/>
      <c r="DJ708" s="96"/>
      <c r="DK708" s="96"/>
      <c r="DL708" s="96"/>
      <c r="DM708" s="96"/>
      <c r="DN708" s="96"/>
      <c r="DO708" s="96"/>
      <c r="DP708" s="96"/>
      <c r="DQ708" s="96"/>
      <c r="DR708" s="96"/>
      <c r="DS708" s="96"/>
      <c r="DT708" s="96"/>
      <c r="DU708" s="96"/>
      <c r="DV708" s="96"/>
      <c r="DW708" s="96"/>
      <c r="DX708" s="96"/>
      <c r="DY708" s="96"/>
      <c r="DZ708" s="96"/>
      <c r="EA708" s="96"/>
      <c r="EB708" s="96"/>
      <c r="EC708" s="96"/>
      <c r="ED708" s="96"/>
      <c r="EE708" s="96"/>
      <c r="EF708" s="96"/>
      <c r="EG708" s="96"/>
      <c r="EH708" s="96"/>
      <c r="EI708" s="96"/>
      <c r="EJ708" s="96"/>
      <c r="EK708" s="96"/>
      <c r="EL708" s="96"/>
      <c r="EM708" s="96"/>
      <c r="EN708" s="96"/>
      <c r="EO708" s="96"/>
      <c r="EP708" s="96"/>
      <c r="EQ708" s="96"/>
      <c r="ER708" s="96"/>
      <c r="ES708" s="96"/>
      <c r="ET708" s="96"/>
      <c r="EU708" s="96"/>
      <c r="EV708" s="96"/>
      <c r="EW708" s="96"/>
      <c r="EX708" s="96"/>
      <c r="EY708" s="96"/>
      <c r="EZ708" s="96"/>
      <c r="FA708" s="96"/>
      <c r="FB708" s="96"/>
      <c r="FC708" s="96"/>
      <c r="FD708" s="96"/>
      <c r="FE708" s="96"/>
      <c r="FF708" s="96"/>
      <c r="FG708" s="96"/>
      <c r="FH708" s="96"/>
      <c r="FI708" s="96"/>
      <c r="FJ708" s="96"/>
      <c r="FK708" s="96"/>
      <c r="FL708" s="96"/>
      <c r="FM708" s="96"/>
      <c r="FN708" s="96"/>
      <c r="FO708" s="96"/>
      <c r="FP708" s="96"/>
      <c r="FQ708" s="96"/>
      <c r="FR708" s="96"/>
      <c r="FS708" s="96"/>
      <c r="FT708" s="96"/>
      <c r="FU708" s="96"/>
      <c r="FV708" s="96"/>
      <c r="FW708" s="96"/>
      <c r="FX708" s="96"/>
      <c r="FY708" s="96"/>
      <c r="FZ708" s="96"/>
      <c r="GA708" s="96"/>
      <c r="GB708" s="96"/>
      <c r="GC708" s="96"/>
      <c r="GD708" s="96"/>
      <c r="GE708" s="96"/>
      <c r="GF708" s="96"/>
      <c r="GG708" s="96"/>
      <c r="GH708" s="96"/>
      <c r="GI708" s="96"/>
      <c r="GJ708" s="96"/>
      <c r="GK708" s="96"/>
      <c r="GL708" s="96"/>
      <c r="GM708" s="96"/>
      <c r="GN708" s="96"/>
      <c r="GO708" s="96"/>
      <c r="GP708" s="96"/>
    </row>
    <row r="709" spans="1:198" ht="11.25" hidden="1" customHeight="1">
      <c r="A709" s="349"/>
      <c r="B709" s="434"/>
      <c r="C709" s="433"/>
      <c r="D709" s="379"/>
      <c r="E709" s="470"/>
      <c r="F709" s="389"/>
      <c r="G709" s="416"/>
      <c r="H709" s="86"/>
      <c r="I709" s="64" t="s">
        <v>26</v>
      </c>
      <c r="J709" s="65">
        <f>SUM(J705:J708)</f>
        <v>50000</v>
      </c>
      <c r="K709" s="65">
        <f>SUM(K705:K708)</f>
        <v>35000</v>
      </c>
      <c r="L709" s="65">
        <f>SUM(L705:L708)</f>
        <v>0</v>
      </c>
      <c r="M709" s="65">
        <f t="shared" ref="M709:W709" si="210">SUM(M705:M708)</f>
        <v>0</v>
      </c>
      <c r="N709" s="65">
        <f t="shared" si="210"/>
        <v>0</v>
      </c>
      <c r="O709" s="65">
        <f t="shared" si="210"/>
        <v>0</v>
      </c>
      <c r="P709" s="65">
        <f t="shared" si="210"/>
        <v>0</v>
      </c>
      <c r="Q709" s="65">
        <f t="shared" si="210"/>
        <v>0</v>
      </c>
      <c r="R709" s="65">
        <f t="shared" si="210"/>
        <v>0</v>
      </c>
      <c r="S709" s="65">
        <f t="shared" si="210"/>
        <v>0</v>
      </c>
      <c r="T709" s="65">
        <f t="shared" si="210"/>
        <v>0</v>
      </c>
      <c r="U709" s="65">
        <f t="shared" si="210"/>
        <v>0</v>
      </c>
      <c r="V709" s="65">
        <f t="shared" si="210"/>
        <v>0</v>
      </c>
      <c r="W709" s="65">
        <f t="shared" si="210"/>
        <v>0</v>
      </c>
      <c r="X709" s="385"/>
      <c r="Y709" s="142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6"/>
      <c r="AV709" s="96"/>
      <c r="AW709" s="96"/>
      <c r="AX709" s="96"/>
      <c r="AY709" s="96"/>
      <c r="AZ709" s="96"/>
      <c r="BA709" s="96"/>
      <c r="BB709" s="96"/>
      <c r="BC709" s="96"/>
      <c r="BD709" s="96"/>
      <c r="BE709" s="96"/>
      <c r="BF709" s="96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6"/>
      <c r="BS709" s="96"/>
      <c r="BT709" s="96"/>
      <c r="BU709" s="96"/>
      <c r="BV709" s="96"/>
      <c r="BW709" s="96"/>
      <c r="BX709" s="96"/>
      <c r="BY709" s="96"/>
      <c r="BZ709" s="96"/>
      <c r="CA709" s="96"/>
      <c r="CB709" s="96"/>
      <c r="CC709" s="96"/>
      <c r="CD709" s="96"/>
      <c r="CE709" s="96"/>
      <c r="CF709" s="96"/>
      <c r="CG709" s="96"/>
      <c r="CH709" s="96"/>
      <c r="CI709" s="96"/>
      <c r="CJ709" s="96"/>
      <c r="CK709" s="96"/>
      <c r="CL709" s="96"/>
      <c r="CM709" s="96"/>
      <c r="CN709" s="96"/>
      <c r="CO709" s="96"/>
      <c r="CP709" s="96"/>
      <c r="CQ709" s="96"/>
      <c r="CR709" s="96"/>
      <c r="CS709" s="96"/>
      <c r="CT709" s="96"/>
      <c r="CU709" s="96"/>
      <c r="CV709" s="96"/>
      <c r="CW709" s="96"/>
      <c r="CX709" s="96"/>
      <c r="CY709" s="96"/>
      <c r="CZ709" s="96"/>
      <c r="DA709" s="96"/>
      <c r="DB709" s="96"/>
      <c r="DC709" s="96"/>
      <c r="DD709" s="96"/>
      <c r="DE709" s="96"/>
      <c r="DF709" s="96"/>
      <c r="DG709" s="96"/>
      <c r="DH709" s="96"/>
      <c r="DI709" s="96"/>
      <c r="DJ709" s="96"/>
      <c r="DK709" s="96"/>
      <c r="DL709" s="96"/>
      <c r="DM709" s="96"/>
      <c r="DN709" s="96"/>
      <c r="DO709" s="96"/>
      <c r="DP709" s="96"/>
      <c r="DQ709" s="96"/>
      <c r="DR709" s="96"/>
      <c r="DS709" s="96"/>
      <c r="DT709" s="96"/>
      <c r="DU709" s="96"/>
      <c r="DV709" s="96"/>
      <c r="DW709" s="96"/>
      <c r="DX709" s="96"/>
      <c r="DY709" s="96"/>
      <c r="DZ709" s="96"/>
      <c r="EA709" s="96"/>
      <c r="EB709" s="96"/>
      <c r="EC709" s="96"/>
      <c r="ED709" s="96"/>
      <c r="EE709" s="96"/>
      <c r="EF709" s="96"/>
      <c r="EG709" s="96"/>
      <c r="EH709" s="96"/>
      <c r="EI709" s="96"/>
      <c r="EJ709" s="96"/>
      <c r="EK709" s="96"/>
      <c r="EL709" s="96"/>
      <c r="EM709" s="96"/>
      <c r="EN709" s="96"/>
      <c r="EO709" s="96"/>
      <c r="EP709" s="96"/>
      <c r="EQ709" s="96"/>
      <c r="ER709" s="96"/>
      <c r="ES709" s="96"/>
      <c r="ET709" s="96"/>
      <c r="EU709" s="96"/>
      <c r="EV709" s="96"/>
      <c r="EW709" s="96"/>
      <c r="EX709" s="96"/>
      <c r="EY709" s="96"/>
      <c r="EZ709" s="96"/>
      <c r="FA709" s="96"/>
      <c r="FB709" s="96"/>
      <c r="FC709" s="96"/>
      <c r="FD709" s="96"/>
      <c r="FE709" s="96"/>
      <c r="FF709" s="96"/>
      <c r="FG709" s="96"/>
      <c r="FH709" s="96"/>
      <c r="FI709" s="96"/>
      <c r="FJ709" s="96"/>
      <c r="FK709" s="96"/>
      <c r="FL709" s="96"/>
      <c r="FM709" s="96"/>
      <c r="FN709" s="96"/>
      <c r="FO709" s="96"/>
      <c r="FP709" s="96"/>
      <c r="FQ709" s="96"/>
      <c r="FR709" s="96"/>
      <c r="FS709" s="96"/>
      <c r="FT709" s="96"/>
      <c r="FU709" s="96"/>
      <c r="FV709" s="96"/>
      <c r="FW709" s="96"/>
      <c r="FX709" s="96"/>
      <c r="FY709" s="96"/>
      <c r="FZ709" s="96"/>
      <c r="GA709" s="96"/>
      <c r="GB709" s="96"/>
      <c r="GC709" s="96"/>
      <c r="GD709" s="96"/>
      <c r="GE709" s="96"/>
      <c r="GF709" s="96"/>
      <c r="GG709" s="96"/>
      <c r="GH709" s="96"/>
      <c r="GI709" s="96"/>
      <c r="GJ709" s="96"/>
      <c r="GK709" s="96"/>
      <c r="GL709" s="96"/>
      <c r="GM709" s="96"/>
      <c r="GN709" s="96"/>
      <c r="GO709" s="96"/>
      <c r="GP709" s="96"/>
    </row>
    <row r="710" spans="1:198" ht="11.25" hidden="1" customHeight="1">
      <c r="A710" s="349">
        <v>63</v>
      </c>
      <c r="B710" s="434" t="s">
        <v>231</v>
      </c>
      <c r="C710" s="433">
        <v>2023</v>
      </c>
      <c r="D710" s="379">
        <v>2024</v>
      </c>
      <c r="E710" s="470" t="s">
        <v>27</v>
      </c>
      <c r="F710" s="389"/>
      <c r="G710" s="416">
        <v>90095</v>
      </c>
      <c r="H710" s="86"/>
      <c r="I710" s="211" t="s">
        <v>28</v>
      </c>
      <c r="J710" s="65"/>
      <c r="K710" s="65"/>
      <c r="L710" s="84"/>
      <c r="M710" s="84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385">
        <f>SUM(L714:W714)</f>
        <v>0</v>
      </c>
      <c r="Y710" s="142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6"/>
      <c r="AV710" s="96"/>
      <c r="AW710" s="96"/>
      <c r="AX710" s="96"/>
      <c r="AY710" s="96"/>
      <c r="AZ710" s="96"/>
      <c r="BA710" s="96"/>
      <c r="BB710" s="96"/>
      <c r="BC710" s="96"/>
      <c r="BD710" s="96"/>
      <c r="BE710" s="96"/>
      <c r="BF710" s="96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6"/>
      <c r="BS710" s="96"/>
      <c r="BT710" s="96"/>
      <c r="BU710" s="96"/>
      <c r="BV710" s="96"/>
      <c r="BW710" s="96"/>
      <c r="BX710" s="96"/>
      <c r="BY710" s="96"/>
      <c r="BZ710" s="96"/>
      <c r="CA710" s="96"/>
      <c r="CB710" s="96"/>
      <c r="CC710" s="96"/>
      <c r="CD710" s="96"/>
      <c r="CE710" s="96"/>
      <c r="CF710" s="96"/>
      <c r="CG710" s="96"/>
      <c r="CH710" s="96"/>
      <c r="CI710" s="96"/>
      <c r="CJ710" s="96"/>
      <c r="CK710" s="96"/>
      <c r="CL710" s="96"/>
      <c r="CM710" s="96"/>
      <c r="CN710" s="96"/>
      <c r="CO710" s="96"/>
      <c r="CP710" s="96"/>
      <c r="CQ710" s="96"/>
      <c r="CR710" s="96"/>
      <c r="CS710" s="96"/>
      <c r="CT710" s="96"/>
      <c r="CU710" s="96"/>
      <c r="CV710" s="96"/>
      <c r="CW710" s="96"/>
      <c r="CX710" s="96"/>
      <c r="CY710" s="96"/>
      <c r="CZ710" s="96"/>
      <c r="DA710" s="96"/>
      <c r="DB710" s="96"/>
      <c r="DC710" s="96"/>
      <c r="DD710" s="96"/>
      <c r="DE710" s="96"/>
      <c r="DF710" s="96"/>
      <c r="DG710" s="96"/>
      <c r="DH710" s="96"/>
      <c r="DI710" s="96"/>
      <c r="DJ710" s="96"/>
      <c r="DK710" s="96"/>
      <c r="DL710" s="96"/>
      <c r="DM710" s="96"/>
      <c r="DN710" s="96"/>
      <c r="DO710" s="96"/>
      <c r="DP710" s="96"/>
      <c r="DQ710" s="96"/>
      <c r="DR710" s="96"/>
      <c r="DS710" s="96"/>
      <c r="DT710" s="96"/>
      <c r="DU710" s="96"/>
      <c r="DV710" s="96"/>
      <c r="DW710" s="96"/>
      <c r="DX710" s="96"/>
      <c r="DY710" s="96"/>
      <c r="DZ710" s="96"/>
      <c r="EA710" s="96"/>
      <c r="EB710" s="96"/>
      <c r="EC710" s="96"/>
      <c r="ED710" s="96"/>
      <c r="EE710" s="96"/>
      <c r="EF710" s="96"/>
      <c r="EG710" s="96"/>
      <c r="EH710" s="96"/>
      <c r="EI710" s="96"/>
      <c r="EJ710" s="96"/>
      <c r="EK710" s="96"/>
      <c r="EL710" s="96"/>
      <c r="EM710" s="96"/>
      <c r="EN710" s="96"/>
      <c r="EO710" s="96"/>
      <c r="EP710" s="96"/>
      <c r="EQ710" s="96"/>
      <c r="ER710" s="96"/>
      <c r="ES710" s="96"/>
      <c r="ET710" s="96"/>
      <c r="EU710" s="96"/>
      <c r="EV710" s="96"/>
      <c r="EW710" s="96"/>
      <c r="EX710" s="96"/>
      <c r="EY710" s="96"/>
      <c r="EZ710" s="96"/>
      <c r="FA710" s="96"/>
      <c r="FB710" s="96"/>
      <c r="FC710" s="96"/>
      <c r="FD710" s="96"/>
      <c r="FE710" s="96"/>
      <c r="FF710" s="96"/>
      <c r="FG710" s="96"/>
      <c r="FH710" s="96"/>
      <c r="FI710" s="96"/>
      <c r="FJ710" s="96"/>
      <c r="FK710" s="96"/>
      <c r="FL710" s="96"/>
      <c r="FM710" s="96"/>
      <c r="FN710" s="96"/>
      <c r="FO710" s="96"/>
      <c r="FP710" s="96"/>
      <c r="FQ710" s="96"/>
      <c r="FR710" s="96"/>
      <c r="FS710" s="96"/>
      <c r="FT710" s="96"/>
      <c r="FU710" s="96"/>
      <c r="FV710" s="96"/>
      <c r="FW710" s="96"/>
      <c r="FX710" s="96"/>
      <c r="FY710" s="96"/>
      <c r="FZ710" s="96"/>
      <c r="GA710" s="96"/>
      <c r="GB710" s="96"/>
      <c r="GC710" s="96"/>
      <c r="GD710" s="96"/>
      <c r="GE710" s="96"/>
      <c r="GF710" s="96"/>
      <c r="GG710" s="96"/>
      <c r="GH710" s="96"/>
      <c r="GI710" s="96"/>
      <c r="GJ710" s="96"/>
      <c r="GK710" s="96"/>
      <c r="GL710" s="96"/>
      <c r="GM710" s="96"/>
      <c r="GN710" s="96"/>
      <c r="GO710" s="96"/>
      <c r="GP710" s="96"/>
    </row>
    <row r="711" spans="1:198" ht="11.25" hidden="1" customHeight="1">
      <c r="A711" s="349"/>
      <c r="B711" s="434"/>
      <c r="C711" s="433"/>
      <c r="D711" s="379"/>
      <c r="E711" s="470"/>
      <c r="F711" s="389"/>
      <c r="G711" s="416"/>
      <c r="H711" s="86"/>
      <c r="I711" s="211" t="s">
        <v>31</v>
      </c>
      <c r="J711" s="65"/>
      <c r="K711" s="65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385"/>
      <c r="Y711" s="142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6"/>
      <c r="AV711" s="96"/>
      <c r="AW711" s="96"/>
      <c r="AX711" s="96"/>
      <c r="AY711" s="96"/>
      <c r="AZ711" s="96"/>
      <c r="BA711" s="96"/>
      <c r="BB711" s="96"/>
      <c r="BC711" s="96"/>
      <c r="BD711" s="96"/>
      <c r="BE711" s="96"/>
      <c r="BF711" s="96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6"/>
      <c r="BS711" s="96"/>
      <c r="BT711" s="96"/>
      <c r="BU711" s="96"/>
      <c r="BV711" s="96"/>
      <c r="BW711" s="96"/>
      <c r="BX711" s="96"/>
      <c r="BY711" s="96"/>
      <c r="BZ711" s="96"/>
      <c r="CA711" s="96"/>
      <c r="CB711" s="96"/>
      <c r="CC711" s="96"/>
      <c r="CD711" s="96"/>
      <c r="CE711" s="96"/>
      <c r="CF711" s="96"/>
      <c r="CG711" s="96"/>
      <c r="CH711" s="96"/>
      <c r="CI711" s="96"/>
      <c r="CJ711" s="96"/>
      <c r="CK711" s="96"/>
      <c r="CL711" s="96"/>
      <c r="CM711" s="96"/>
      <c r="CN711" s="96"/>
      <c r="CO711" s="96"/>
      <c r="CP711" s="96"/>
      <c r="CQ711" s="96"/>
      <c r="CR711" s="96"/>
      <c r="CS711" s="96"/>
      <c r="CT711" s="96"/>
      <c r="CU711" s="96"/>
      <c r="CV711" s="96"/>
      <c r="CW711" s="96"/>
      <c r="CX711" s="96"/>
      <c r="CY711" s="96"/>
      <c r="CZ711" s="96"/>
      <c r="DA711" s="96"/>
      <c r="DB711" s="96"/>
      <c r="DC711" s="96"/>
      <c r="DD711" s="96"/>
      <c r="DE711" s="96"/>
      <c r="DF711" s="96"/>
      <c r="DG711" s="96"/>
      <c r="DH711" s="96"/>
      <c r="DI711" s="96"/>
      <c r="DJ711" s="96"/>
      <c r="DK711" s="96"/>
      <c r="DL711" s="96"/>
      <c r="DM711" s="96"/>
      <c r="DN711" s="96"/>
      <c r="DO711" s="96"/>
      <c r="DP711" s="96"/>
      <c r="DQ711" s="96"/>
      <c r="DR711" s="96"/>
      <c r="DS711" s="96"/>
      <c r="DT711" s="96"/>
      <c r="DU711" s="96"/>
      <c r="DV711" s="96"/>
      <c r="DW711" s="96"/>
      <c r="DX711" s="96"/>
      <c r="DY711" s="96"/>
      <c r="DZ711" s="96"/>
      <c r="EA711" s="96"/>
      <c r="EB711" s="96"/>
      <c r="EC711" s="96"/>
      <c r="ED711" s="96"/>
      <c r="EE711" s="96"/>
      <c r="EF711" s="96"/>
      <c r="EG711" s="96"/>
      <c r="EH711" s="96"/>
      <c r="EI711" s="96"/>
      <c r="EJ711" s="96"/>
      <c r="EK711" s="96"/>
      <c r="EL711" s="96"/>
      <c r="EM711" s="96"/>
      <c r="EN711" s="96"/>
      <c r="EO711" s="96"/>
      <c r="EP711" s="96"/>
      <c r="EQ711" s="96"/>
      <c r="ER711" s="96"/>
      <c r="ES711" s="96"/>
      <c r="ET711" s="96"/>
      <c r="EU711" s="96"/>
      <c r="EV711" s="96"/>
      <c r="EW711" s="96"/>
      <c r="EX711" s="96"/>
      <c r="EY711" s="96"/>
      <c r="EZ711" s="96"/>
      <c r="FA711" s="96"/>
      <c r="FB711" s="96"/>
      <c r="FC711" s="96"/>
      <c r="FD711" s="96"/>
      <c r="FE711" s="96"/>
      <c r="FF711" s="96"/>
      <c r="FG711" s="96"/>
      <c r="FH711" s="96"/>
      <c r="FI711" s="96"/>
      <c r="FJ711" s="96"/>
      <c r="FK711" s="96"/>
      <c r="FL711" s="96"/>
      <c r="FM711" s="96"/>
      <c r="FN711" s="96"/>
      <c r="FO711" s="96"/>
      <c r="FP711" s="96"/>
      <c r="FQ711" s="96"/>
      <c r="FR711" s="96"/>
      <c r="FS711" s="96"/>
      <c r="FT711" s="96"/>
      <c r="FU711" s="96"/>
      <c r="FV711" s="96"/>
      <c r="FW711" s="96"/>
      <c r="FX711" s="96"/>
      <c r="FY711" s="96"/>
      <c r="FZ711" s="96"/>
      <c r="GA711" s="96"/>
      <c r="GB711" s="96"/>
      <c r="GC711" s="96"/>
      <c r="GD711" s="96"/>
      <c r="GE711" s="96"/>
      <c r="GF711" s="96"/>
      <c r="GG711" s="96"/>
      <c r="GH711" s="96"/>
      <c r="GI711" s="96"/>
      <c r="GJ711" s="96"/>
      <c r="GK711" s="96"/>
      <c r="GL711" s="96"/>
      <c r="GM711" s="96"/>
      <c r="GN711" s="96"/>
      <c r="GO711" s="96"/>
      <c r="GP711" s="96"/>
    </row>
    <row r="712" spans="1:198" ht="11.25" hidden="1" customHeight="1">
      <c r="A712" s="349"/>
      <c r="B712" s="434"/>
      <c r="C712" s="433"/>
      <c r="D712" s="379"/>
      <c r="E712" s="470"/>
      <c r="F712" s="389"/>
      <c r="G712" s="416"/>
      <c r="H712" s="86"/>
      <c r="I712" s="211" t="s">
        <v>30</v>
      </c>
      <c r="J712" s="65"/>
      <c r="K712" s="65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385"/>
      <c r="Y712" s="142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6"/>
      <c r="AV712" s="96"/>
      <c r="AW712" s="96"/>
      <c r="AX712" s="96"/>
      <c r="AY712" s="96"/>
      <c r="AZ712" s="96"/>
      <c r="BA712" s="96"/>
      <c r="BB712" s="96"/>
      <c r="BC712" s="96"/>
      <c r="BD712" s="96"/>
      <c r="BE712" s="96"/>
      <c r="BF712" s="96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6"/>
      <c r="BS712" s="96"/>
      <c r="BT712" s="96"/>
      <c r="BU712" s="96"/>
      <c r="BV712" s="96"/>
      <c r="BW712" s="96"/>
      <c r="BX712" s="96"/>
      <c r="BY712" s="96"/>
      <c r="BZ712" s="96"/>
      <c r="CA712" s="96"/>
      <c r="CB712" s="96"/>
      <c r="CC712" s="96"/>
      <c r="CD712" s="96"/>
      <c r="CE712" s="96"/>
      <c r="CF712" s="96"/>
      <c r="CG712" s="96"/>
      <c r="CH712" s="96"/>
      <c r="CI712" s="96"/>
      <c r="CJ712" s="96"/>
      <c r="CK712" s="96"/>
      <c r="CL712" s="96"/>
      <c r="CM712" s="96"/>
      <c r="CN712" s="96"/>
      <c r="CO712" s="96"/>
      <c r="CP712" s="96"/>
      <c r="CQ712" s="96"/>
      <c r="CR712" s="96"/>
      <c r="CS712" s="96"/>
      <c r="CT712" s="96"/>
      <c r="CU712" s="96"/>
      <c r="CV712" s="96"/>
      <c r="CW712" s="96"/>
      <c r="CX712" s="96"/>
      <c r="CY712" s="96"/>
      <c r="CZ712" s="96"/>
      <c r="DA712" s="96"/>
      <c r="DB712" s="96"/>
      <c r="DC712" s="96"/>
      <c r="DD712" s="96"/>
      <c r="DE712" s="96"/>
      <c r="DF712" s="96"/>
      <c r="DG712" s="96"/>
      <c r="DH712" s="96"/>
      <c r="DI712" s="96"/>
      <c r="DJ712" s="96"/>
      <c r="DK712" s="96"/>
      <c r="DL712" s="96"/>
      <c r="DM712" s="96"/>
      <c r="DN712" s="96"/>
      <c r="DO712" s="96"/>
      <c r="DP712" s="96"/>
      <c r="DQ712" s="96"/>
      <c r="DR712" s="96"/>
      <c r="DS712" s="96"/>
      <c r="DT712" s="96"/>
      <c r="DU712" s="96"/>
      <c r="DV712" s="96"/>
      <c r="DW712" s="96"/>
      <c r="DX712" s="96"/>
      <c r="DY712" s="96"/>
      <c r="DZ712" s="96"/>
      <c r="EA712" s="96"/>
      <c r="EB712" s="96"/>
      <c r="EC712" s="96"/>
      <c r="ED712" s="96"/>
      <c r="EE712" s="96"/>
      <c r="EF712" s="96"/>
      <c r="EG712" s="96"/>
      <c r="EH712" s="96"/>
      <c r="EI712" s="96"/>
      <c r="EJ712" s="96"/>
      <c r="EK712" s="96"/>
      <c r="EL712" s="96"/>
      <c r="EM712" s="96"/>
      <c r="EN712" s="96"/>
      <c r="EO712" s="96"/>
      <c r="EP712" s="96"/>
      <c r="EQ712" s="96"/>
      <c r="ER712" s="96"/>
      <c r="ES712" s="96"/>
      <c r="ET712" s="96"/>
      <c r="EU712" s="96"/>
      <c r="EV712" s="96"/>
      <c r="EW712" s="96"/>
      <c r="EX712" s="96"/>
      <c r="EY712" s="96"/>
      <c r="EZ712" s="96"/>
      <c r="FA712" s="96"/>
      <c r="FB712" s="96"/>
      <c r="FC712" s="96"/>
      <c r="FD712" s="96"/>
      <c r="FE712" s="96"/>
      <c r="FF712" s="96"/>
      <c r="FG712" s="96"/>
      <c r="FH712" s="96"/>
      <c r="FI712" s="96"/>
      <c r="FJ712" s="96"/>
      <c r="FK712" s="96"/>
      <c r="FL712" s="96"/>
      <c r="FM712" s="96"/>
      <c r="FN712" s="96"/>
      <c r="FO712" s="96"/>
      <c r="FP712" s="96"/>
      <c r="FQ712" s="96"/>
      <c r="FR712" s="96"/>
      <c r="FS712" s="96"/>
      <c r="FT712" s="96"/>
      <c r="FU712" s="96"/>
      <c r="FV712" s="96"/>
      <c r="FW712" s="96"/>
      <c r="FX712" s="96"/>
      <c r="FY712" s="96"/>
      <c r="FZ712" s="96"/>
      <c r="GA712" s="96"/>
      <c r="GB712" s="96"/>
      <c r="GC712" s="96"/>
      <c r="GD712" s="96"/>
      <c r="GE712" s="96"/>
      <c r="GF712" s="96"/>
      <c r="GG712" s="96"/>
      <c r="GH712" s="96"/>
      <c r="GI712" s="96"/>
      <c r="GJ712" s="96"/>
      <c r="GK712" s="96"/>
      <c r="GL712" s="96"/>
      <c r="GM712" s="96"/>
      <c r="GN712" s="96"/>
      <c r="GO712" s="96"/>
      <c r="GP712" s="96"/>
    </row>
    <row r="713" spans="1:198" ht="11.25" hidden="1" customHeight="1">
      <c r="A713" s="349"/>
      <c r="B713" s="434"/>
      <c r="C713" s="433"/>
      <c r="D713" s="379"/>
      <c r="E713" s="470"/>
      <c r="F713" s="389"/>
      <c r="G713" s="416"/>
      <c r="H713" s="86">
        <v>6050</v>
      </c>
      <c r="I713" s="60" t="s">
        <v>70</v>
      </c>
      <c r="J713" s="65"/>
      <c r="K713" s="65"/>
      <c r="L713" s="84"/>
      <c r="M713" s="84">
        <v>0</v>
      </c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385"/>
      <c r="Y713" s="142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6"/>
      <c r="AV713" s="96"/>
      <c r="AW713" s="96"/>
      <c r="AX713" s="96"/>
      <c r="AY713" s="96"/>
      <c r="AZ713" s="96"/>
      <c r="BA713" s="96"/>
      <c r="BB713" s="96"/>
      <c r="BC713" s="96"/>
      <c r="BD713" s="96"/>
      <c r="BE713" s="96"/>
      <c r="BF713" s="96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6"/>
      <c r="BS713" s="96"/>
      <c r="BT713" s="96"/>
      <c r="BU713" s="96"/>
      <c r="BV713" s="96"/>
      <c r="BW713" s="96"/>
      <c r="BX713" s="96"/>
      <c r="BY713" s="96"/>
      <c r="BZ713" s="96"/>
      <c r="CA713" s="96"/>
      <c r="CB713" s="96"/>
      <c r="CC713" s="96"/>
      <c r="CD713" s="96"/>
      <c r="CE713" s="96"/>
      <c r="CF713" s="96"/>
      <c r="CG713" s="96"/>
      <c r="CH713" s="96"/>
      <c r="CI713" s="96"/>
      <c r="CJ713" s="96"/>
      <c r="CK713" s="96"/>
      <c r="CL713" s="96"/>
      <c r="CM713" s="96"/>
      <c r="CN713" s="96"/>
      <c r="CO713" s="96"/>
      <c r="CP713" s="96"/>
      <c r="CQ713" s="96"/>
      <c r="CR713" s="96"/>
      <c r="CS713" s="96"/>
      <c r="CT713" s="96"/>
      <c r="CU713" s="96"/>
      <c r="CV713" s="96"/>
      <c r="CW713" s="96"/>
      <c r="CX713" s="96"/>
      <c r="CY713" s="96"/>
      <c r="CZ713" s="96"/>
      <c r="DA713" s="96"/>
      <c r="DB713" s="96"/>
      <c r="DC713" s="96"/>
      <c r="DD713" s="96"/>
      <c r="DE713" s="96"/>
      <c r="DF713" s="96"/>
      <c r="DG713" s="96"/>
      <c r="DH713" s="96"/>
      <c r="DI713" s="96"/>
      <c r="DJ713" s="96"/>
      <c r="DK713" s="96"/>
      <c r="DL713" s="96"/>
      <c r="DM713" s="96"/>
      <c r="DN713" s="96"/>
      <c r="DO713" s="96"/>
      <c r="DP713" s="96"/>
      <c r="DQ713" s="96"/>
      <c r="DR713" s="96"/>
      <c r="DS713" s="96"/>
      <c r="DT713" s="96"/>
      <c r="DU713" s="96"/>
      <c r="DV713" s="96"/>
      <c r="DW713" s="96"/>
      <c r="DX713" s="96"/>
      <c r="DY713" s="96"/>
      <c r="DZ713" s="96"/>
      <c r="EA713" s="96"/>
      <c r="EB713" s="96"/>
      <c r="EC713" s="96"/>
      <c r="ED713" s="96"/>
      <c r="EE713" s="96"/>
      <c r="EF713" s="96"/>
      <c r="EG713" s="96"/>
      <c r="EH713" s="96"/>
      <c r="EI713" s="96"/>
      <c r="EJ713" s="96"/>
      <c r="EK713" s="96"/>
      <c r="EL713" s="96"/>
      <c r="EM713" s="96"/>
      <c r="EN713" s="96"/>
      <c r="EO713" s="96"/>
      <c r="EP713" s="96"/>
      <c r="EQ713" s="96"/>
      <c r="ER713" s="96"/>
      <c r="ES713" s="96"/>
      <c r="ET713" s="96"/>
      <c r="EU713" s="96"/>
      <c r="EV713" s="96"/>
      <c r="EW713" s="96"/>
      <c r="EX713" s="96"/>
      <c r="EY713" s="96"/>
      <c r="EZ713" s="96"/>
      <c r="FA713" s="96"/>
      <c r="FB713" s="96"/>
      <c r="FC713" s="96"/>
      <c r="FD713" s="96"/>
      <c r="FE713" s="96"/>
      <c r="FF713" s="96"/>
      <c r="FG713" s="96"/>
      <c r="FH713" s="96"/>
      <c r="FI713" s="96"/>
      <c r="FJ713" s="96"/>
      <c r="FK713" s="96"/>
      <c r="FL713" s="96"/>
      <c r="FM713" s="96"/>
      <c r="FN713" s="96"/>
      <c r="FO713" s="96"/>
      <c r="FP713" s="96"/>
      <c r="FQ713" s="96"/>
      <c r="FR713" s="96"/>
      <c r="FS713" s="96"/>
      <c r="FT713" s="96"/>
      <c r="FU713" s="96"/>
      <c r="FV713" s="96"/>
      <c r="FW713" s="96"/>
      <c r="FX713" s="96"/>
      <c r="FY713" s="96"/>
      <c r="FZ713" s="96"/>
      <c r="GA713" s="96"/>
      <c r="GB713" s="96"/>
      <c r="GC713" s="96"/>
      <c r="GD713" s="96"/>
      <c r="GE713" s="96"/>
      <c r="GF713" s="96"/>
      <c r="GG713" s="96"/>
      <c r="GH713" s="96"/>
      <c r="GI713" s="96"/>
      <c r="GJ713" s="96"/>
      <c r="GK713" s="96"/>
      <c r="GL713" s="96"/>
      <c r="GM713" s="96"/>
      <c r="GN713" s="96"/>
      <c r="GO713" s="96"/>
      <c r="GP713" s="96"/>
    </row>
    <row r="714" spans="1:198" ht="12" hidden="1" customHeight="1">
      <c r="A714" s="349"/>
      <c r="B714" s="434"/>
      <c r="C714" s="433"/>
      <c r="D714" s="379"/>
      <c r="E714" s="470"/>
      <c r="F714" s="389"/>
      <c r="G714" s="416"/>
      <c r="H714" s="86"/>
      <c r="I714" s="64" t="s">
        <v>26</v>
      </c>
      <c r="J714" s="65"/>
      <c r="K714" s="65"/>
      <c r="L714" s="65">
        <f>SUM(L710:L713)</f>
        <v>0</v>
      </c>
      <c r="M714" s="65">
        <f t="shared" ref="M714" si="211">SUM(M710:M713)</f>
        <v>0</v>
      </c>
      <c r="N714" s="65">
        <f t="shared" ref="N714" si="212">SUM(N710:N713)</f>
        <v>0</v>
      </c>
      <c r="O714" s="65">
        <f t="shared" ref="O714" si="213">SUM(O710:O713)</f>
        <v>0</v>
      </c>
      <c r="P714" s="65">
        <f t="shared" ref="P714" si="214">SUM(P710:P713)</f>
        <v>0</v>
      </c>
      <c r="Q714" s="65">
        <f t="shared" ref="Q714" si="215">SUM(Q710:Q713)</f>
        <v>0</v>
      </c>
      <c r="R714" s="65">
        <f t="shared" ref="R714" si="216">SUM(R710:R713)</f>
        <v>0</v>
      </c>
      <c r="S714" s="65">
        <f t="shared" ref="S714" si="217">SUM(S710:S713)</f>
        <v>0</v>
      </c>
      <c r="T714" s="65">
        <f t="shared" ref="T714" si="218">SUM(T710:T713)</f>
        <v>0</v>
      </c>
      <c r="U714" s="65">
        <f t="shared" ref="U714" si="219">SUM(U710:U713)</f>
        <v>0</v>
      </c>
      <c r="V714" s="65">
        <f t="shared" ref="V714" si="220">SUM(V710:V713)</f>
        <v>0</v>
      </c>
      <c r="W714" s="65">
        <f t="shared" ref="W714" si="221">SUM(W710:W713)</f>
        <v>0</v>
      </c>
      <c r="X714" s="385"/>
      <c r="Y714" s="142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6"/>
      <c r="AV714" s="96"/>
      <c r="AW714" s="96"/>
      <c r="AX714" s="96"/>
      <c r="AY714" s="96"/>
      <c r="AZ714" s="96"/>
      <c r="BA714" s="96"/>
      <c r="BB714" s="96"/>
      <c r="BC714" s="96"/>
      <c r="BD714" s="96"/>
      <c r="BE714" s="96"/>
      <c r="BF714" s="96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6"/>
      <c r="BS714" s="96"/>
      <c r="BT714" s="96"/>
      <c r="BU714" s="96"/>
      <c r="BV714" s="96"/>
      <c r="BW714" s="96"/>
      <c r="BX714" s="96"/>
      <c r="BY714" s="96"/>
      <c r="BZ714" s="96"/>
      <c r="CA714" s="96"/>
      <c r="CB714" s="96"/>
      <c r="CC714" s="96"/>
      <c r="CD714" s="96"/>
      <c r="CE714" s="96"/>
      <c r="CF714" s="96"/>
      <c r="CG714" s="96"/>
      <c r="CH714" s="96"/>
      <c r="CI714" s="96"/>
      <c r="CJ714" s="96"/>
      <c r="CK714" s="96"/>
      <c r="CL714" s="96"/>
      <c r="CM714" s="96"/>
      <c r="CN714" s="96"/>
      <c r="CO714" s="96"/>
      <c r="CP714" s="96"/>
      <c r="CQ714" s="96"/>
      <c r="CR714" s="96"/>
      <c r="CS714" s="96"/>
      <c r="CT714" s="96"/>
      <c r="CU714" s="96"/>
      <c r="CV714" s="96"/>
      <c r="CW714" s="96"/>
      <c r="CX714" s="96"/>
      <c r="CY714" s="96"/>
      <c r="CZ714" s="96"/>
      <c r="DA714" s="96"/>
      <c r="DB714" s="96"/>
      <c r="DC714" s="96"/>
      <c r="DD714" s="96"/>
      <c r="DE714" s="96"/>
      <c r="DF714" s="96"/>
      <c r="DG714" s="96"/>
      <c r="DH714" s="96"/>
      <c r="DI714" s="96"/>
      <c r="DJ714" s="96"/>
      <c r="DK714" s="96"/>
      <c r="DL714" s="96"/>
      <c r="DM714" s="96"/>
      <c r="DN714" s="96"/>
      <c r="DO714" s="96"/>
      <c r="DP714" s="96"/>
      <c r="DQ714" s="96"/>
      <c r="DR714" s="96"/>
      <c r="DS714" s="96"/>
      <c r="DT714" s="96"/>
      <c r="DU714" s="96"/>
      <c r="DV714" s="96"/>
      <c r="DW714" s="96"/>
      <c r="DX714" s="96"/>
      <c r="DY714" s="96"/>
      <c r="DZ714" s="96"/>
      <c r="EA714" s="96"/>
      <c r="EB714" s="96"/>
      <c r="EC714" s="96"/>
      <c r="ED714" s="96"/>
      <c r="EE714" s="96"/>
      <c r="EF714" s="96"/>
      <c r="EG714" s="96"/>
      <c r="EH714" s="96"/>
      <c r="EI714" s="96"/>
      <c r="EJ714" s="96"/>
      <c r="EK714" s="96"/>
      <c r="EL714" s="96"/>
      <c r="EM714" s="96"/>
      <c r="EN714" s="96"/>
      <c r="EO714" s="96"/>
      <c r="EP714" s="96"/>
      <c r="EQ714" s="96"/>
      <c r="ER714" s="96"/>
      <c r="ES714" s="96"/>
      <c r="ET714" s="96"/>
      <c r="EU714" s="96"/>
      <c r="EV714" s="96"/>
      <c r="EW714" s="96"/>
      <c r="EX714" s="96"/>
      <c r="EY714" s="96"/>
      <c r="EZ714" s="96"/>
      <c r="FA714" s="96"/>
      <c r="FB714" s="96"/>
      <c r="FC714" s="96"/>
      <c r="FD714" s="96"/>
      <c r="FE714" s="96"/>
      <c r="FF714" s="96"/>
      <c r="FG714" s="96"/>
      <c r="FH714" s="96"/>
      <c r="FI714" s="96"/>
      <c r="FJ714" s="96"/>
      <c r="FK714" s="96"/>
      <c r="FL714" s="96"/>
      <c r="FM714" s="96"/>
      <c r="FN714" s="96"/>
      <c r="FO714" s="96"/>
      <c r="FP714" s="96"/>
      <c r="FQ714" s="96"/>
      <c r="FR714" s="96"/>
      <c r="FS714" s="96"/>
      <c r="FT714" s="96"/>
      <c r="FU714" s="96"/>
      <c r="FV714" s="96"/>
      <c r="FW714" s="96"/>
      <c r="FX714" s="96"/>
      <c r="FY714" s="96"/>
      <c r="FZ714" s="96"/>
      <c r="GA714" s="96"/>
      <c r="GB714" s="96"/>
      <c r="GC714" s="96"/>
      <c r="GD714" s="96"/>
      <c r="GE714" s="96"/>
      <c r="GF714" s="96"/>
      <c r="GG714" s="96"/>
      <c r="GH714" s="96"/>
      <c r="GI714" s="96"/>
      <c r="GJ714" s="96"/>
      <c r="GK714" s="96"/>
      <c r="GL714" s="96"/>
      <c r="GM714" s="96"/>
      <c r="GN714" s="96"/>
      <c r="GO714" s="96"/>
      <c r="GP714" s="96"/>
    </row>
    <row r="715" spans="1:198" ht="13.5" hidden="1" customHeight="1">
      <c r="A715" s="349">
        <v>80</v>
      </c>
      <c r="B715" s="434" t="s">
        <v>233</v>
      </c>
      <c r="C715" s="433">
        <v>2024</v>
      </c>
      <c r="D715" s="379">
        <v>2025</v>
      </c>
      <c r="E715" s="470" t="s">
        <v>27</v>
      </c>
      <c r="F715" s="389">
        <f>X715</f>
        <v>0</v>
      </c>
      <c r="G715" s="416">
        <v>90095</v>
      </c>
      <c r="H715" s="89">
        <v>6050</v>
      </c>
      <c r="I715" s="211" t="s">
        <v>28</v>
      </c>
      <c r="J715" s="65"/>
      <c r="K715" s="65"/>
      <c r="L715" s="84"/>
      <c r="M715" s="297">
        <v>0</v>
      </c>
      <c r="N715" s="84"/>
      <c r="O715" s="62"/>
      <c r="P715" s="62"/>
      <c r="Q715" s="62"/>
      <c r="R715" s="62"/>
      <c r="S715" s="62"/>
      <c r="T715" s="62"/>
      <c r="U715" s="62"/>
      <c r="V715" s="62"/>
      <c r="W715" s="62"/>
      <c r="X715" s="385">
        <f>SUM(L719:P719)</f>
        <v>0</v>
      </c>
      <c r="Y715" s="142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6"/>
      <c r="AV715" s="96"/>
      <c r="AW715" s="96"/>
      <c r="AX715" s="96"/>
      <c r="AY715" s="96"/>
      <c r="AZ715" s="96"/>
      <c r="BA715" s="96"/>
      <c r="BB715" s="96"/>
      <c r="BC715" s="96"/>
      <c r="BD715" s="96"/>
      <c r="BE715" s="96"/>
      <c r="BF715" s="96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6"/>
      <c r="BS715" s="96"/>
      <c r="BT715" s="96"/>
      <c r="BU715" s="96"/>
      <c r="BV715" s="96"/>
      <c r="BW715" s="96"/>
      <c r="BX715" s="96"/>
      <c r="BY715" s="96"/>
      <c r="BZ715" s="96"/>
      <c r="CA715" s="96"/>
      <c r="CB715" s="96"/>
      <c r="CC715" s="96"/>
      <c r="CD715" s="96"/>
      <c r="CE715" s="96"/>
      <c r="CF715" s="96"/>
      <c r="CG715" s="96"/>
      <c r="CH715" s="96"/>
      <c r="CI715" s="96"/>
      <c r="CJ715" s="96"/>
      <c r="CK715" s="96"/>
      <c r="CL715" s="96"/>
      <c r="CM715" s="96"/>
      <c r="CN715" s="96"/>
      <c r="CO715" s="96"/>
      <c r="CP715" s="96"/>
      <c r="CQ715" s="96"/>
      <c r="CR715" s="96"/>
      <c r="CS715" s="96"/>
      <c r="CT715" s="96"/>
      <c r="CU715" s="96"/>
      <c r="CV715" s="96"/>
      <c r="CW715" s="96"/>
      <c r="CX715" s="96"/>
      <c r="CY715" s="96"/>
      <c r="CZ715" s="96"/>
      <c r="DA715" s="96"/>
      <c r="DB715" s="96"/>
      <c r="DC715" s="96"/>
      <c r="DD715" s="96"/>
      <c r="DE715" s="96"/>
      <c r="DF715" s="96"/>
      <c r="DG715" s="96"/>
      <c r="DH715" s="96"/>
      <c r="DI715" s="96"/>
      <c r="DJ715" s="96"/>
      <c r="DK715" s="96"/>
      <c r="DL715" s="96"/>
      <c r="DM715" s="96"/>
      <c r="DN715" s="96"/>
      <c r="DO715" s="96"/>
      <c r="DP715" s="96"/>
      <c r="DQ715" s="96"/>
      <c r="DR715" s="96"/>
      <c r="DS715" s="96"/>
      <c r="DT715" s="96"/>
      <c r="DU715" s="96"/>
      <c r="DV715" s="96"/>
      <c r="DW715" s="96"/>
      <c r="DX715" s="96"/>
      <c r="DY715" s="96"/>
      <c r="DZ715" s="96"/>
      <c r="EA715" s="96"/>
      <c r="EB715" s="96"/>
      <c r="EC715" s="96"/>
      <c r="ED715" s="96"/>
      <c r="EE715" s="96"/>
      <c r="EF715" s="96"/>
      <c r="EG715" s="96"/>
      <c r="EH715" s="96"/>
      <c r="EI715" s="96"/>
      <c r="EJ715" s="96"/>
      <c r="EK715" s="96"/>
      <c r="EL715" s="96"/>
      <c r="EM715" s="96"/>
      <c r="EN715" s="96"/>
      <c r="EO715" s="96"/>
      <c r="EP715" s="96"/>
      <c r="EQ715" s="96"/>
      <c r="ER715" s="96"/>
      <c r="ES715" s="96"/>
      <c r="ET715" s="96"/>
      <c r="EU715" s="96"/>
      <c r="EV715" s="96"/>
      <c r="EW715" s="96"/>
      <c r="EX715" s="96"/>
      <c r="EY715" s="96"/>
      <c r="EZ715" s="96"/>
      <c r="FA715" s="96"/>
      <c r="FB715" s="96"/>
      <c r="FC715" s="96"/>
      <c r="FD715" s="96"/>
      <c r="FE715" s="96"/>
      <c r="FF715" s="96"/>
      <c r="FG715" s="96"/>
      <c r="FH715" s="96"/>
      <c r="FI715" s="96"/>
      <c r="FJ715" s="96"/>
      <c r="FK715" s="96"/>
      <c r="FL715" s="96"/>
      <c r="FM715" s="96"/>
      <c r="FN715" s="96"/>
      <c r="FO715" s="96"/>
      <c r="FP715" s="96"/>
      <c r="FQ715" s="96"/>
      <c r="FR715" s="96"/>
      <c r="FS715" s="96"/>
      <c r="FT715" s="96"/>
      <c r="FU715" s="96"/>
      <c r="FV715" s="96"/>
      <c r="FW715" s="96"/>
      <c r="FX715" s="96"/>
      <c r="FY715" s="96"/>
      <c r="FZ715" s="96"/>
      <c r="GA715" s="96"/>
      <c r="GB715" s="96"/>
      <c r="GC715" s="96"/>
      <c r="GD715" s="96"/>
      <c r="GE715" s="96"/>
      <c r="GF715" s="96"/>
      <c r="GG715" s="96"/>
      <c r="GH715" s="96"/>
      <c r="GI715" s="96"/>
      <c r="GJ715" s="96"/>
      <c r="GK715" s="96"/>
      <c r="GL715" s="96"/>
      <c r="GM715" s="96"/>
      <c r="GN715" s="96"/>
      <c r="GO715" s="96"/>
      <c r="GP715" s="96"/>
    </row>
    <row r="716" spans="1:198" ht="13.5" hidden="1" customHeight="1">
      <c r="A716" s="349"/>
      <c r="B716" s="434"/>
      <c r="C716" s="433"/>
      <c r="D716" s="379"/>
      <c r="E716" s="470"/>
      <c r="F716" s="389"/>
      <c r="G716" s="416"/>
      <c r="H716" s="86"/>
      <c r="I716" s="211" t="s">
        <v>31</v>
      </c>
      <c r="J716" s="65"/>
      <c r="K716" s="65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385"/>
      <c r="Y716" s="142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6"/>
      <c r="AV716" s="96"/>
      <c r="AW716" s="96"/>
      <c r="AX716" s="96"/>
      <c r="AY716" s="96"/>
      <c r="AZ716" s="96"/>
      <c r="BA716" s="96"/>
      <c r="BB716" s="96"/>
      <c r="BC716" s="96"/>
      <c r="BD716" s="96"/>
      <c r="BE716" s="96"/>
      <c r="BF716" s="96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6"/>
      <c r="BS716" s="96"/>
      <c r="BT716" s="96"/>
      <c r="BU716" s="96"/>
      <c r="BV716" s="96"/>
      <c r="BW716" s="96"/>
      <c r="BX716" s="96"/>
      <c r="BY716" s="96"/>
      <c r="BZ716" s="96"/>
      <c r="CA716" s="96"/>
      <c r="CB716" s="96"/>
      <c r="CC716" s="96"/>
      <c r="CD716" s="96"/>
      <c r="CE716" s="96"/>
      <c r="CF716" s="96"/>
      <c r="CG716" s="96"/>
      <c r="CH716" s="96"/>
      <c r="CI716" s="96"/>
      <c r="CJ716" s="96"/>
      <c r="CK716" s="96"/>
      <c r="CL716" s="96"/>
      <c r="CM716" s="96"/>
      <c r="CN716" s="96"/>
      <c r="CO716" s="96"/>
      <c r="CP716" s="96"/>
      <c r="CQ716" s="96"/>
      <c r="CR716" s="96"/>
      <c r="CS716" s="96"/>
      <c r="CT716" s="96"/>
      <c r="CU716" s="96"/>
      <c r="CV716" s="96"/>
      <c r="CW716" s="96"/>
      <c r="CX716" s="96"/>
      <c r="CY716" s="96"/>
      <c r="CZ716" s="96"/>
      <c r="DA716" s="96"/>
      <c r="DB716" s="96"/>
      <c r="DC716" s="96"/>
      <c r="DD716" s="96"/>
      <c r="DE716" s="96"/>
      <c r="DF716" s="96"/>
      <c r="DG716" s="96"/>
      <c r="DH716" s="96"/>
      <c r="DI716" s="96"/>
      <c r="DJ716" s="96"/>
      <c r="DK716" s="96"/>
      <c r="DL716" s="96"/>
      <c r="DM716" s="96"/>
      <c r="DN716" s="96"/>
      <c r="DO716" s="96"/>
      <c r="DP716" s="96"/>
      <c r="DQ716" s="96"/>
      <c r="DR716" s="96"/>
      <c r="DS716" s="96"/>
      <c r="DT716" s="96"/>
      <c r="DU716" s="96"/>
      <c r="DV716" s="96"/>
      <c r="DW716" s="96"/>
      <c r="DX716" s="96"/>
      <c r="DY716" s="96"/>
      <c r="DZ716" s="96"/>
      <c r="EA716" s="96"/>
      <c r="EB716" s="96"/>
      <c r="EC716" s="96"/>
      <c r="ED716" s="96"/>
      <c r="EE716" s="96"/>
      <c r="EF716" s="96"/>
      <c r="EG716" s="96"/>
      <c r="EH716" s="96"/>
      <c r="EI716" s="96"/>
      <c r="EJ716" s="96"/>
      <c r="EK716" s="96"/>
      <c r="EL716" s="96"/>
      <c r="EM716" s="96"/>
      <c r="EN716" s="96"/>
      <c r="EO716" s="96"/>
      <c r="EP716" s="96"/>
      <c r="EQ716" s="96"/>
      <c r="ER716" s="96"/>
      <c r="ES716" s="96"/>
      <c r="ET716" s="96"/>
      <c r="EU716" s="96"/>
      <c r="EV716" s="96"/>
      <c r="EW716" s="96"/>
      <c r="EX716" s="96"/>
      <c r="EY716" s="96"/>
      <c r="EZ716" s="96"/>
      <c r="FA716" s="96"/>
      <c r="FB716" s="96"/>
      <c r="FC716" s="96"/>
      <c r="FD716" s="96"/>
      <c r="FE716" s="96"/>
      <c r="FF716" s="96"/>
      <c r="FG716" s="96"/>
      <c r="FH716" s="96"/>
      <c r="FI716" s="96"/>
      <c r="FJ716" s="96"/>
      <c r="FK716" s="96"/>
      <c r="FL716" s="96"/>
      <c r="FM716" s="96"/>
      <c r="FN716" s="96"/>
      <c r="FO716" s="96"/>
      <c r="FP716" s="96"/>
      <c r="FQ716" s="96"/>
      <c r="FR716" s="96"/>
      <c r="FS716" s="96"/>
      <c r="FT716" s="96"/>
      <c r="FU716" s="96"/>
      <c r="FV716" s="96"/>
      <c r="FW716" s="96"/>
      <c r="FX716" s="96"/>
      <c r="FY716" s="96"/>
      <c r="FZ716" s="96"/>
      <c r="GA716" s="96"/>
      <c r="GB716" s="96"/>
      <c r="GC716" s="96"/>
      <c r="GD716" s="96"/>
      <c r="GE716" s="96"/>
      <c r="GF716" s="96"/>
      <c r="GG716" s="96"/>
      <c r="GH716" s="96"/>
      <c r="GI716" s="96"/>
      <c r="GJ716" s="96"/>
      <c r="GK716" s="96"/>
      <c r="GL716" s="96"/>
      <c r="GM716" s="96"/>
      <c r="GN716" s="96"/>
      <c r="GO716" s="96"/>
      <c r="GP716" s="96"/>
    </row>
    <row r="717" spans="1:198" ht="13.5" hidden="1" customHeight="1">
      <c r="A717" s="349"/>
      <c r="B717" s="434"/>
      <c r="C717" s="433"/>
      <c r="D717" s="379"/>
      <c r="E717" s="470"/>
      <c r="F717" s="389"/>
      <c r="G717" s="416"/>
      <c r="H717" s="86"/>
      <c r="I717" s="211" t="s">
        <v>30</v>
      </c>
      <c r="J717" s="65"/>
      <c r="K717" s="65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385"/>
      <c r="Y717" s="142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6"/>
      <c r="AV717" s="96"/>
      <c r="AW717" s="96"/>
      <c r="AX717" s="96"/>
      <c r="AY717" s="96"/>
      <c r="AZ717" s="96"/>
      <c r="BA717" s="96"/>
      <c r="BB717" s="96"/>
      <c r="BC717" s="96"/>
      <c r="BD717" s="96"/>
      <c r="BE717" s="96"/>
      <c r="BF717" s="96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6"/>
      <c r="BS717" s="96"/>
      <c r="BT717" s="96"/>
      <c r="BU717" s="96"/>
      <c r="BV717" s="96"/>
      <c r="BW717" s="96"/>
      <c r="BX717" s="96"/>
      <c r="BY717" s="96"/>
      <c r="BZ717" s="96"/>
      <c r="CA717" s="96"/>
      <c r="CB717" s="96"/>
      <c r="CC717" s="96"/>
      <c r="CD717" s="96"/>
      <c r="CE717" s="96"/>
      <c r="CF717" s="96"/>
      <c r="CG717" s="96"/>
      <c r="CH717" s="96"/>
      <c r="CI717" s="96"/>
      <c r="CJ717" s="96"/>
      <c r="CK717" s="96"/>
      <c r="CL717" s="96"/>
      <c r="CM717" s="96"/>
      <c r="CN717" s="96"/>
      <c r="CO717" s="96"/>
      <c r="CP717" s="96"/>
      <c r="CQ717" s="96"/>
      <c r="CR717" s="96"/>
      <c r="CS717" s="96"/>
      <c r="CT717" s="96"/>
      <c r="CU717" s="96"/>
      <c r="CV717" s="96"/>
      <c r="CW717" s="96"/>
      <c r="CX717" s="96"/>
      <c r="CY717" s="96"/>
      <c r="CZ717" s="96"/>
      <c r="DA717" s="96"/>
      <c r="DB717" s="96"/>
      <c r="DC717" s="96"/>
      <c r="DD717" s="96"/>
      <c r="DE717" s="96"/>
      <c r="DF717" s="96"/>
      <c r="DG717" s="96"/>
      <c r="DH717" s="96"/>
      <c r="DI717" s="96"/>
      <c r="DJ717" s="96"/>
      <c r="DK717" s="96"/>
      <c r="DL717" s="96"/>
      <c r="DM717" s="96"/>
      <c r="DN717" s="96"/>
      <c r="DO717" s="96"/>
      <c r="DP717" s="96"/>
      <c r="DQ717" s="96"/>
      <c r="DR717" s="96"/>
      <c r="DS717" s="96"/>
      <c r="DT717" s="96"/>
      <c r="DU717" s="96"/>
      <c r="DV717" s="96"/>
      <c r="DW717" s="96"/>
      <c r="DX717" s="96"/>
      <c r="DY717" s="96"/>
      <c r="DZ717" s="96"/>
      <c r="EA717" s="96"/>
      <c r="EB717" s="96"/>
      <c r="EC717" s="96"/>
      <c r="ED717" s="96"/>
      <c r="EE717" s="96"/>
      <c r="EF717" s="96"/>
      <c r="EG717" s="96"/>
      <c r="EH717" s="96"/>
      <c r="EI717" s="96"/>
      <c r="EJ717" s="96"/>
      <c r="EK717" s="96"/>
      <c r="EL717" s="96"/>
      <c r="EM717" s="96"/>
      <c r="EN717" s="96"/>
      <c r="EO717" s="96"/>
      <c r="EP717" s="96"/>
      <c r="EQ717" s="96"/>
      <c r="ER717" s="96"/>
      <c r="ES717" s="96"/>
      <c r="ET717" s="96"/>
      <c r="EU717" s="96"/>
      <c r="EV717" s="96"/>
      <c r="EW717" s="96"/>
      <c r="EX717" s="96"/>
      <c r="EY717" s="96"/>
      <c r="EZ717" s="96"/>
      <c r="FA717" s="96"/>
      <c r="FB717" s="96"/>
      <c r="FC717" s="96"/>
      <c r="FD717" s="96"/>
      <c r="FE717" s="96"/>
      <c r="FF717" s="96"/>
      <c r="FG717" s="96"/>
      <c r="FH717" s="96"/>
      <c r="FI717" s="96"/>
      <c r="FJ717" s="96"/>
      <c r="FK717" s="96"/>
      <c r="FL717" s="96"/>
      <c r="FM717" s="96"/>
      <c r="FN717" s="96"/>
      <c r="FO717" s="96"/>
      <c r="FP717" s="96"/>
      <c r="FQ717" s="96"/>
      <c r="FR717" s="96"/>
      <c r="FS717" s="96"/>
      <c r="FT717" s="96"/>
      <c r="FU717" s="96"/>
      <c r="FV717" s="96"/>
      <c r="FW717" s="96"/>
      <c r="FX717" s="96"/>
      <c r="FY717" s="96"/>
      <c r="FZ717" s="96"/>
      <c r="GA717" s="96"/>
      <c r="GB717" s="96"/>
      <c r="GC717" s="96"/>
      <c r="GD717" s="96"/>
      <c r="GE717" s="96"/>
      <c r="GF717" s="96"/>
      <c r="GG717" s="96"/>
      <c r="GH717" s="96"/>
      <c r="GI717" s="96"/>
      <c r="GJ717" s="96"/>
      <c r="GK717" s="96"/>
      <c r="GL717" s="96"/>
      <c r="GM717" s="96"/>
      <c r="GN717" s="96"/>
      <c r="GO717" s="96"/>
      <c r="GP717" s="96"/>
    </row>
    <row r="718" spans="1:198" ht="13.5" hidden="1" customHeight="1">
      <c r="A718" s="349"/>
      <c r="B718" s="434"/>
      <c r="C718" s="433"/>
      <c r="D718" s="379"/>
      <c r="E718" s="470"/>
      <c r="F718" s="389"/>
      <c r="G718" s="416"/>
      <c r="H718" s="86">
        <v>6050</v>
      </c>
      <c r="I718" s="60" t="s">
        <v>70</v>
      </c>
      <c r="J718" s="65"/>
      <c r="K718" s="65"/>
      <c r="L718" s="84">
        <v>0</v>
      </c>
      <c r="M718" s="297">
        <v>0</v>
      </c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385"/>
      <c r="Y718" s="142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6"/>
      <c r="AV718" s="96"/>
      <c r="AW718" s="96"/>
      <c r="AX718" s="96"/>
      <c r="AY718" s="96"/>
      <c r="AZ718" s="96"/>
      <c r="BA718" s="96"/>
      <c r="BB718" s="96"/>
      <c r="BC718" s="96"/>
      <c r="BD718" s="96"/>
      <c r="BE718" s="96"/>
      <c r="BF718" s="96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6"/>
      <c r="BS718" s="96"/>
      <c r="BT718" s="96"/>
      <c r="BU718" s="96"/>
      <c r="BV718" s="96"/>
      <c r="BW718" s="96"/>
      <c r="BX718" s="96"/>
      <c r="BY718" s="96"/>
      <c r="BZ718" s="96"/>
      <c r="CA718" s="96"/>
      <c r="CB718" s="96"/>
      <c r="CC718" s="96"/>
      <c r="CD718" s="96"/>
      <c r="CE718" s="96"/>
      <c r="CF718" s="96"/>
      <c r="CG718" s="96"/>
      <c r="CH718" s="96"/>
      <c r="CI718" s="96"/>
      <c r="CJ718" s="96"/>
      <c r="CK718" s="96"/>
      <c r="CL718" s="96"/>
      <c r="CM718" s="96"/>
      <c r="CN718" s="96"/>
      <c r="CO718" s="96"/>
      <c r="CP718" s="96"/>
      <c r="CQ718" s="96"/>
      <c r="CR718" s="96"/>
      <c r="CS718" s="96"/>
      <c r="CT718" s="96"/>
      <c r="CU718" s="96"/>
      <c r="CV718" s="96"/>
      <c r="CW718" s="96"/>
      <c r="CX718" s="96"/>
      <c r="CY718" s="96"/>
      <c r="CZ718" s="96"/>
      <c r="DA718" s="96"/>
      <c r="DB718" s="96"/>
      <c r="DC718" s="96"/>
      <c r="DD718" s="96"/>
      <c r="DE718" s="96"/>
      <c r="DF718" s="96"/>
      <c r="DG718" s="96"/>
      <c r="DH718" s="96"/>
      <c r="DI718" s="96"/>
      <c r="DJ718" s="96"/>
      <c r="DK718" s="96"/>
      <c r="DL718" s="96"/>
      <c r="DM718" s="96"/>
      <c r="DN718" s="96"/>
      <c r="DO718" s="96"/>
      <c r="DP718" s="96"/>
      <c r="DQ718" s="96"/>
      <c r="DR718" s="96"/>
      <c r="DS718" s="96"/>
      <c r="DT718" s="96"/>
      <c r="DU718" s="96"/>
      <c r="DV718" s="96"/>
      <c r="DW718" s="96"/>
      <c r="DX718" s="96"/>
      <c r="DY718" s="96"/>
      <c r="DZ718" s="96"/>
      <c r="EA718" s="96"/>
      <c r="EB718" s="96"/>
      <c r="EC718" s="96"/>
      <c r="ED718" s="96"/>
      <c r="EE718" s="96"/>
      <c r="EF718" s="96"/>
      <c r="EG718" s="96"/>
      <c r="EH718" s="96"/>
      <c r="EI718" s="96"/>
      <c r="EJ718" s="96"/>
      <c r="EK718" s="96"/>
      <c r="EL718" s="96"/>
      <c r="EM718" s="96"/>
      <c r="EN718" s="96"/>
      <c r="EO718" s="96"/>
      <c r="EP718" s="96"/>
      <c r="EQ718" s="96"/>
      <c r="ER718" s="96"/>
      <c r="ES718" s="96"/>
      <c r="ET718" s="96"/>
      <c r="EU718" s="96"/>
      <c r="EV718" s="96"/>
      <c r="EW718" s="96"/>
      <c r="EX718" s="96"/>
      <c r="EY718" s="96"/>
      <c r="EZ718" s="96"/>
      <c r="FA718" s="96"/>
      <c r="FB718" s="96"/>
      <c r="FC718" s="96"/>
      <c r="FD718" s="96"/>
      <c r="FE718" s="96"/>
      <c r="FF718" s="96"/>
      <c r="FG718" s="96"/>
      <c r="FH718" s="96"/>
      <c r="FI718" s="96"/>
      <c r="FJ718" s="96"/>
      <c r="FK718" s="96"/>
      <c r="FL718" s="96"/>
      <c r="FM718" s="96"/>
      <c r="FN718" s="96"/>
      <c r="FO718" s="96"/>
      <c r="FP718" s="96"/>
      <c r="FQ718" s="96"/>
      <c r="FR718" s="96"/>
      <c r="FS718" s="96"/>
      <c r="FT718" s="96"/>
      <c r="FU718" s="96"/>
      <c r="FV718" s="96"/>
      <c r="FW718" s="96"/>
      <c r="FX718" s="96"/>
      <c r="FY718" s="96"/>
      <c r="FZ718" s="96"/>
      <c r="GA718" s="96"/>
      <c r="GB718" s="96"/>
      <c r="GC718" s="96"/>
      <c r="GD718" s="96"/>
      <c r="GE718" s="96"/>
      <c r="GF718" s="96"/>
      <c r="GG718" s="96"/>
      <c r="GH718" s="96"/>
      <c r="GI718" s="96"/>
      <c r="GJ718" s="96"/>
      <c r="GK718" s="96"/>
      <c r="GL718" s="96"/>
      <c r="GM718" s="96"/>
      <c r="GN718" s="96"/>
      <c r="GO718" s="96"/>
      <c r="GP718" s="96"/>
    </row>
    <row r="719" spans="1:198" ht="13.5" hidden="1" customHeight="1">
      <c r="A719" s="349"/>
      <c r="B719" s="434"/>
      <c r="C719" s="433"/>
      <c r="D719" s="379"/>
      <c r="E719" s="470"/>
      <c r="F719" s="389"/>
      <c r="G719" s="416"/>
      <c r="H719" s="86"/>
      <c r="I719" s="64" t="s">
        <v>26</v>
      </c>
      <c r="J719" s="65"/>
      <c r="K719" s="65"/>
      <c r="L719" s="65">
        <f>SUM(L715:L718)</f>
        <v>0</v>
      </c>
      <c r="M719" s="65">
        <f t="shared" ref="M719" si="222">SUM(M715:M718)</f>
        <v>0</v>
      </c>
      <c r="N719" s="65">
        <f t="shared" ref="N719" si="223">SUM(N715:N718)</f>
        <v>0</v>
      </c>
      <c r="O719" s="65">
        <f t="shared" ref="O719" si="224">SUM(O715:O718)</f>
        <v>0</v>
      </c>
      <c r="P719" s="65">
        <f t="shared" ref="P719" si="225">SUM(P715:P718)</f>
        <v>0</v>
      </c>
      <c r="Q719" s="65">
        <f t="shared" ref="Q719" si="226">SUM(Q715:Q718)</f>
        <v>0</v>
      </c>
      <c r="R719" s="65">
        <f t="shared" ref="R719" si="227">SUM(R715:R718)</f>
        <v>0</v>
      </c>
      <c r="S719" s="65">
        <f t="shared" ref="S719" si="228">SUM(S715:S718)</f>
        <v>0</v>
      </c>
      <c r="T719" s="65">
        <f t="shared" ref="T719" si="229">SUM(T715:T718)</f>
        <v>0</v>
      </c>
      <c r="U719" s="65">
        <f t="shared" ref="U719" si="230">SUM(U715:U718)</f>
        <v>0</v>
      </c>
      <c r="V719" s="65">
        <f t="shared" ref="V719" si="231">SUM(V715:V718)</f>
        <v>0</v>
      </c>
      <c r="W719" s="65">
        <f t="shared" ref="W719" si="232">SUM(W715:W718)</f>
        <v>0</v>
      </c>
      <c r="X719" s="385"/>
      <c r="Y719" s="142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6"/>
      <c r="AV719" s="96"/>
      <c r="AW719" s="96"/>
      <c r="AX719" s="96"/>
      <c r="AY719" s="96"/>
      <c r="AZ719" s="96"/>
      <c r="BA719" s="96"/>
      <c r="BB719" s="96"/>
      <c r="BC719" s="96"/>
      <c r="BD719" s="96"/>
      <c r="BE719" s="96"/>
      <c r="BF719" s="96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6"/>
      <c r="BS719" s="96"/>
      <c r="BT719" s="96"/>
      <c r="BU719" s="96"/>
      <c r="BV719" s="96"/>
      <c r="BW719" s="96"/>
      <c r="BX719" s="96"/>
      <c r="BY719" s="96"/>
      <c r="BZ719" s="96"/>
      <c r="CA719" s="96"/>
      <c r="CB719" s="96"/>
      <c r="CC719" s="96"/>
      <c r="CD719" s="96"/>
      <c r="CE719" s="96"/>
      <c r="CF719" s="96"/>
      <c r="CG719" s="96"/>
      <c r="CH719" s="96"/>
      <c r="CI719" s="96"/>
      <c r="CJ719" s="96"/>
      <c r="CK719" s="96"/>
      <c r="CL719" s="96"/>
      <c r="CM719" s="96"/>
      <c r="CN719" s="96"/>
      <c r="CO719" s="96"/>
      <c r="CP719" s="96"/>
      <c r="CQ719" s="96"/>
      <c r="CR719" s="96"/>
      <c r="CS719" s="96"/>
      <c r="CT719" s="96"/>
      <c r="CU719" s="96"/>
      <c r="CV719" s="96"/>
      <c r="CW719" s="96"/>
      <c r="CX719" s="96"/>
      <c r="CY719" s="96"/>
      <c r="CZ719" s="96"/>
      <c r="DA719" s="96"/>
      <c r="DB719" s="96"/>
      <c r="DC719" s="96"/>
      <c r="DD719" s="96"/>
      <c r="DE719" s="96"/>
      <c r="DF719" s="96"/>
      <c r="DG719" s="96"/>
      <c r="DH719" s="96"/>
      <c r="DI719" s="96"/>
      <c r="DJ719" s="96"/>
      <c r="DK719" s="96"/>
      <c r="DL719" s="96"/>
      <c r="DM719" s="96"/>
      <c r="DN719" s="96"/>
      <c r="DO719" s="96"/>
      <c r="DP719" s="96"/>
      <c r="DQ719" s="96"/>
      <c r="DR719" s="96"/>
      <c r="DS719" s="96"/>
      <c r="DT719" s="96"/>
      <c r="DU719" s="96"/>
      <c r="DV719" s="96"/>
      <c r="DW719" s="96"/>
      <c r="DX719" s="96"/>
      <c r="DY719" s="96"/>
      <c r="DZ719" s="96"/>
      <c r="EA719" s="96"/>
      <c r="EB719" s="96"/>
      <c r="EC719" s="96"/>
      <c r="ED719" s="96"/>
      <c r="EE719" s="96"/>
      <c r="EF719" s="96"/>
      <c r="EG719" s="96"/>
      <c r="EH719" s="96"/>
      <c r="EI719" s="96"/>
      <c r="EJ719" s="96"/>
      <c r="EK719" s="96"/>
      <c r="EL719" s="96"/>
      <c r="EM719" s="96"/>
      <c r="EN719" s="96"/>
      <c r="EO719" s="96"/>
      <c r="EP719" s="96"/>
      <c r="EQ719" s="96"/>
      <c r="ER719" s="96"/>
      <c r="ES719" s="96"/>
      <c r="ET719" s="96"/>
      <c r="EU719" s="96"/>
      <c r="EV719" s="96"/>
      <c r="EW719" s="96"/>
      <c r="EX719" s="96"/>
      <c r="EY719" s="96"/>
      <c r="EZ719" s="96"/>
      <c r="FA719" s="96"/>
      <c r="FB719" s="96"/>
      <c r="FC719" s="96"/>
      <c r="FD719" s="96"/>
      <c r="FE719" s="96"/>
      <c r="FF719" s="96"/>
      <c r="FG719" s="96"/>
      <c r="FH719" s="96"/>
      <c r="FI719" s="96"/>
      <c r="FJ719" s="96"/>
      <c r="FK719" s="96"/>
      <c r="FL719" s="96"/>
      <c r="FM719" s="96"/>
      <c r="FN719" s="96"/>
      <c r="FO719" s="96"/>
      <c r="FP719" s="96"/>
      <c r="FQ719" s="96"/>
      <c r="FR719" s="96"/>
      <c r="FS719" s="96"/>
      <c r="FT719" s="96"/>
      <c r="FU719" s="96"/>
      <c r="FV719" s="96"/>
      <c r="FW719" s="96"/>
      <c r="FX719" s="96"/>
      <c r="FY719" s="96"/>
      <c r="FZ719" s="96"/>
      <c r="GA719" s="96"/>
      <c r="GB719" s="96"/>
      <c r="GC719" s="96"/>
      <c r="GD719" s="96"/>
      <c r="GE719" s="96"/>
      <c r="GF719" s="96"/>
      <c r="GG719" s="96"/>
      <c r="GH719" s="96"/>
      <c r="GI719" s="96"/>
      <c r="GJ719" s="96"/>
      <c r="GK719" s="96"/>
      <c r="GL719" s="96"/>
      <c r="GM719" s="96"/>
      <c r="GN719" s="96"/>
      <c r="GO719" s="96"/>
      <c r="GP719" s="96"/>
    </row>
    <row r="720" spans="1:198" ht="13.5" hidden="1" customHeight="1">
      <c r="A720" s="357">
        <v>54</v>
      </c>
      <c r="B720" s="436" t="s">
        <v>186</v>
      </c>
      <c r="C720" s="439">
        <v>2020</v>
      </c>
      <c r="D720" s="442">
        <v>2023</v>
      </c>
      <c r="E720" s="470" t="s">
        <v>155</v>
      </c>
      <c r="F720" s="524">
        <f>X720</f>
        <v>0</v>
      </c>
      <c r="G720" s="416">
        <v>90095</v>
      </c>
      <c r="H720" s="86">
        <v>6050</v>
      </c>
      <c r="I720" s="58" t="s">
        <v>28</v>
      </c>
      <c r="J720" s="62"/>
      <c r="K720" s="62"/>
      <c r="L720" s="84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385">
        <f>SUM(L724:P724)</f>
        <v>0</v>
      </c>
      <c r="Y720" s="149"/>
      <c r="Z720" s="150"/>
      <c r="AA720" s="150"/>
      <c r="AB720" s="150"/>
      <c r="AC720" s="150"/>
      <c r="AD720" s="150"/>
      <c r="AE720" s="150"/>
      <c r="AF720" s="150"/>
      <c r="AG720" s="150"/>
      <c r="AH720" s="150"/>
      <c r="AI720" s="150"/>
      <c r="AJ720" s="150"/>
      <c r="AK720" s="150"/>
      <c r="AL720" s="150"/>
      <c r="AM720" s="150"/>
      <c r="AN720" s="150"/>
      <c r="AO720" s="150"/>
      <c r="AP720" s="150"/>
      <c r="AQ720" s="150"/>
      <c r="AR720" s="150"/>
      <c r="AS720" s="150"/>
      <c r="AT720" s="150"/>
      <c r="AU720" s="150"/>
      <c r="AV720" s="150"/>
      <c r="AW720" s="150"/>
      <c r="AX720" s="150"/>
      <c r="AY720" s="150"/>
      <c r="AZ720" s="150"/>
      <c r="BA720" s="150"/>
      <c r="BB720" s="150"/>
      <c r="BC720" s="150"/>
      <c r="BD720" s="150"/>
      <c r="BE720" s="150"/>
      <c r="BF720" s="150"/>
      <c r="BG720" s="150"/>
      <c r="BH720" s="150"/>
      <c r="BI720" s="150"/>
      <c r="BJ720" s="150"/>
      <c r="BK720" s="150"/>
      <c r="BL720" s="150"/>
      <c r="BM720" s="150"/>
      <c r="BN720" s="150"/>
      <c r="BO720" s="150"/>
      <c r="BP720" s="150"/>
      <c r="BQ720" s="150"/>
      <c r="BR720" s="150"/>
      <c r="BS720" s="150"/>
      <c r="BT720" s="150"/>
      <c r="BU720" s="150"/>
      <c r="BV720" s="150"/>
      <c r="BW720" s="150"/>
      <c r="BX720" s="150"/>
      <c r="BY720" s="150"/>
      <c r="BZ720" s="150"/>
      <c r="CA720" s="150"/>
      <c r="CB720" s="150"/>
      <c r="CC720" s="150"/>
      <c r="CD720" s="150"/>
      <c r="CE720" s="150"/>
      <c r="CF720" s="150"/>
      <c r="CG720" s="150"/>
      <c r="CH720" s="150"/>
      <c r="CI720" s="150"/>
      <c r="CJ720" s="150"/>
      <c r="CK720" s="150"/>
      <c r="CL720" s="150"/>
      <c r="CM720" s="150"/>
      <c r="CN720" s="150"/>
      <c r="CO720" s="150"/>
      <c r="CP720" s="150"/>
      <c r="CQ720" s="150"/>
      <c r="CR720" s="150"/>
      <c r="CS720" s="150"/>
      <c r="CT720" s="150"/>
      <c r="CU720" s="150"/>
      <c r="CV720" s="150"/>
      <c r="CW720" s="150"/>
      <c r="CX720" s="150"/>
      <c r="CY720" s="150"/>
      <c r="CZ720" s="150"/>
      <c r="DA720" s="150"/>
      <c r="DB720" s="150"/>
      <c r="DC720" s="150"/>
      <c r="DD720" s="150"/>
      <c r="DE720" s="150"/>
      <c r="DF720" s="150"/>
      <c r="DG720" s="150"/>
      <c r="DH720" s="150"/>
      <c r="DI720" s="150"/>
      <c r="DJ720" s="150"/>
      <c r="DK720" s="150"/>
      <c r="DL720" s="150"/>
      <c r="DM720" s="150"/>
      <c r="DN720" s="150"/>
      <c r="DO720" s="150"/>
      <c r="DP720" s="150"/>
      <c r="DQ720" s="150"/>
      <c r="DR720" s="150"/>
      <c r="DS720" s="150"/>
      <c r="DT720" s="150"/>
      <c r="DU720" s="150"/>
      <c r="DV720" s="150"/>
      <c r="DW720" s="150"/>
      <c r="DX720" s="150"/>
      <c r="DY720" s="150"/>
      <c r="DZ720" s="150"/>
      <c r="EA720" s="150"/>
      <c r="EB720" s="150"/>
      <c r="EC720" s="150"/>
      <c r="ED720" s="150"/>
      <c r="EE720" s="150"/>
      <c r="EF720" s="150"/>
      <c r="EG720" s="150"/>
      <c r="EH720" s="150"/>
      <c r="EI720" s="150"/>
      <c r="EJ720" s="150"/>
      <c r="EK720" s="150"/>
      <c r="EL720" s="150"/>
      <c r="EM720" s="150"/>
      <c r="EN720" s="150"/>
      <c r="EO720" s="150"/>
      <c r="EP720" s="150"/>
      <c r="EQ720" s="150"/>
      <c r="ER720" s="150"/>
      <c r="ES720" s="150"/>
      <c r="ET720" s="150"/>
      <c r="EU720" s="150"/>
      <c r="EV720" s="150"/>
      <c r="EW720" s="150"/>
      <c r="EX720" s="150"/>
      <c r="EY720" s="150"/>
      <c r="EZ720" s="150"/>
      <c r="FA720" s="150"/>
      <c r="FB720" s="150"/>
      <c r="FC720" s="150"/>
      <c r="FD720" s="150"/>
      <c r="FE720" s="150"/>
      <c r="FF720" s="150"/>
      <c r="FG720" s="150"/>
      <c r="FH720" s="150"/>
      <c r="FI720" s="150"/>
      <c r="FJ720" s="150"/>
      <c r="FK720" s="150"/>
      <c r="FL720" s="150"/>
      <c r="FM720" s="150"/>
      <c r="FN720" s="150"/>
      <c r="FO720" s="150"/>
      <c r="FP720" s="150"/>
      <c r="FQ720" s="150"/>
      <c r="FR720" s="150"/>
      <c r="FS720" s="150"/>
      <c r="FT720" s="150"/>
      <c r="FU720" s="150"/>
      <c r="FV720" s="150"/>
      <c r="FW720" s="150"/>
      <c r="FX720" s="150"/>
      <c r="FY720" s="150"/>
      <c r="FZ720" s="150"/>
      <c r="GA720" s="150"/>
      <c r="GB720" s="150"/>
      <c r="GC720" s="150"/>
      <c r="GD720" s="150"/>
      <c r="GE720" s="150"/>
      <c r="GF720" s="150"/>
      <c r="GG720" s="150"/>
      <c r="GH720" s="150"/>
      <c r="GI720" s="150"/>
      <c r="GJ720" s="150"/>
      <c r="GK720" s="150"/>
      <c r="GL720" s="150"/>
      <c r="GM720" s="150"/>
      <c r="GN720" s="150"/>
      <c r="GO720" s="96"/>
      <c r="GP720" s="96"/>
    </row>
    <row r="721" spans="1:198" ht="13.5" hidden="1" customHeight="1">
      <c r="A721" s="358"/>
      <c r="B721" s="437"/>
      <c r="C721" s="440"/>
      <c r="D721" s="443"/>
      <c r="E721" s="470"/>
      <c r="F721" s="525"/>
      <c r="G721" s="416"/>
      <c r="H721" s="86"/>
      <c r="I721" s="58" t="s">
        <v>31</v>
      </c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385"/>
      <c r="Y721" s="149"/>
      <c r="Z721" s="150"/>
      <c r="AA721" s="150"/>
      <c r="AB721" s="150"/>
      <c r="AC721" s="150"/>
      <c r="AD721" s="150"/>
      <c r="AE721" s="150"/>
      <c r="AF721" s="150"/>
      <c r="AG721" s="150"/>
      <c r="AH721" s="150"/>
      <c r="AI721" s="150"/>
      <c r="AJ721" s="150"/>
      <c r="AK721" s="150"/>
      <c r="AL721" s="150"/>
      <c r="AM721" s="150"/>
      <c r="AN721" s="150"/>
      <c r="AO721" s="150"/>
      <c r="AP721" s="150"/>
      <c r="AQ721" s="150"/>
      <c r="AR721" s="150"/>
      <c r="AS721" s="150"/>
      <c r="AT721" s="150"/>
      <c r="AU721" s="150"/>
      <c r="AV721" s="150"/>
      <c r="AW721" s="150"/>
      <c r="AX721" s="150"/>
      <c r="AY721" s="150"/>
      <c r="AZ721" s="150"/>
      <c r="BA721" s="150"/>
      <c r="BB721" s="150"/>
      <c r="BC721" s="150"/>
      <c r="BD721" s="150"/>
      <c r="BE721" s="150"/>
      <c r="BF721" s="150"/>
      <c r="BG721" s="150"/>
      <c r="BH721" s="150"/>
      <c r="BI721" s="150"/>
      <c r="BJ721" s="150"/>
      <c r="BK721" s="150"/>
      <c r="BL721" s="150"/>
      <c r="BM721" s="150"/>
      <c r="BN721" s="150"/>
      <c r="BO721" s="150"/>
      <c r="BP721" s="150"/>
      <c r="BQ721" s="150"/>
      <c r="BR721" s="150"/>
      <c r="BS721" s="150"/>
      <c r="BT721" s="150"/>
      <c r="BU721" s="150"/>
      <c r="BV721" s="150"/>
      <c r="BW721" s="150"/>
      <c r="BX721" s="150"/>
      <c r="BY721" s="150"/>
      <c r="BZ721" s="150"/>
      <c r="CA721" s="150"/>
      <c r="CB721" s="150"/>
      <c r="CC721" s="150"/>
      <c r="CD721" s="150"/>
      <c r="CE721" s="150"/>
      <c r="CF721" s="150"/>
      <c r="CG721" s="150"/>
      <c r="CH721" s="150"/>
      <c r="CI721" s="150"/>
      <c r="CJ721" s="150"/>
      <c r="CK721" s="150"/>
      <c r="CL721" s="150"/>
      <c r="CM721" s="150"/>
      <c r="CN721" s="150"/>
      <c r="CO721" s="150"/>
      <c r="CP721" s="150"/>
      <c r="CQ721" s="150"/>
      <c r="CR721" s="150"/>
      <c r="CS721" s="150"/>
      <c r="CT721" s="150"/>
      <c r="CU721" s="150"/>
      <c r="CV721" s="150"/>
      <c r="CW721" s="150"/>
      <c r="CX721" s="150"/>
      <c r="CY721" s="150"/>
      <c r="CZ721" s="150"/>
      <c r="DA721" s="150"/>
      <c r="DB721" s="150"/>
      <c r="DC721" s="150"/>
      <c r="DD721" s="150"/>
      <c r="DE721" s="150"/>
      <c r="DF721" s="150"/>
      <c r="DG721" s="150"/>
      <c r="DH721" s="150"/>
      <c r="DI721" s="150"/>
      <c r="DJ721" s="150"/>
      <c r="DK721" s="150"/>
      <c r="DL721" s="150"/>
      <c r="DM721" s="150"/>
      <c r="DN721" s="150"/>
      <c r="DO721" s="150"/>
      <c r="DP721" s="150"/>
      <c r="DQ721" s="150"/>
      <c r="DR721" s="150"/>
      <c r="DS721" s="150"/>
      <c r="DT721" s="150"/>
      <c r="DU721" s="150"/>
      <c r="DV721" s="150"/>
      <c r="DW721" s="150"/>
      <c r="DX721" s="150"/>
      <c r="DY721" s="150"/>
      <c r="DZ721" s="150"/>
      <c r="EA721" s="150"/>
      <c r="EB721" s="150"/>
      <c r="EC721" s="150"/>
      <c r="ED721" s="150"/>
      <c r="EE721" s="150"/>
      <c r="EF721" s="150"/>
      <c r="EG721" s="150"/>
      <c r="EH721" s="150"/>
      <c r="EI721" s="150"/>
      <c r="EJ721" s="150"/>
      <c r="EK721" s="150"/>
      <c r="EL721" s="150"/>
      <c r="EM721" s="150"/>
      <c r="EN721" s="150"/>
      <c r="EO721" s="150"/>
      <c r="EP721" s="150"/>
      <c r="EQ721" s="150"/>
      <c r="ER721" s="150"/>
      <c r="ES721" s="150"/>
      <c r="ET721" s="150"/>
      <c r="EU721" s="150"/>
      <c r="EV721" s="150"/>
      <c r="EW721" s="150"/>
      <c r="EX721" s="150"/>
      <c r="EY721" s="150"/>
      <c r="EZ721" s="150"/>
      <c r="FA721" s="150"/>
      <c r="FB721" s="150"/>
      <c r="FC721" s="150"/>
      <c r="FD721" s="150"/>
      <c r="FE721" s="150"/>
      <c r="FF721" s="150"/>
      <c r="FG721" s="150"/>
      <c r="FH721" s="150"/>
      <c r="FI721" s="150"/>
      <c r="FJ721" s="150"/>
      <c r="FK721" s="150"/>
      <c r="FL721" s="150"/>
      <c r="FM721" s="150"/>
      <c r="FN721" s="150"/>
      <c r="FO721" s="150"/>
      <c r="FP721" s="150"/>
      <c r="FQ721" s="150"/>
      <c r="FR721" s="150"/>
      <c r="FS721" s="150"/>
      <c r="FT721" s="150"/>
      <c r="FU721" s="150"/>
      <c r="FV721" s="150"/>
      <c r="FW721" s="150"/>
      <c r="FX721" s="150"/>
      <c r="FY721" s="150"/>
      <c r="FZ721" s="150"/>
      <c r="GA721" s="150"/>
      <c r="GB721" s="150"/>
      <c r="GC721" s="150"/>
      <c r="GD721" s="150"/>
      <c r="GE721" s="150"/>
      <c r="GF721" s="150"/>
      <c r="GG721" s="150"/>
      <c r="GH721" s="150"/>
      <c r="GI721" s="150"/>
      <c r="GJ721" s="150"/>
      <c r="GK721" s="150"/>
      <c r="GL721" s="150"/>
      <c r="GM721" s="150"/>
      <c r="GN721" s="150"/>
      <c r="GO721" s="96"/>
      <c r="GP721" s="96"/>
    </row>
    <row r="722" spans="1:198" ht="13.5" hidden="1" customHeight="1">
      <c r="A722" s="358"/>
      <c r="B722" s="437"/>
      <c r="C722" s="440"/>
      <c r="D722" s="443"/>
      <c r="E722" s="470"/>
      <c r="F722" s="525"/>
      <c r="G722" s="416"/>
      <c r="H722" s="86"/>
      <c r="I722" s="58" t="s">
        <v>30</v>
      </c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385"/>
      <c r="Y722" s="149"/>
      <c r="Z722" s="150"/>
      <c r="AA722" s="150"/>
      <c r="AB722" s="150"/>
      <c r="AC722" s="150"/>
      <c r="AD722" s="150"/>
      <c r="AE722" s="150"/>
      <c r="AF722" s="150"/>
      <c r="AG722" s="150"/>
      <c r="AH722" s="150"/>
      <c r="AI722" s="150"/>
      <c r="AJ722" s="150"/>
      <c r="AK722" s="150"/>
      <c r="AL722" s="150"/>
      <c r="AM722" s="150"/>
      <c r="AN722" s="150"/>
      <c r="AO722" s="150"/>
      <c r="AP722" s="150"/>
      <c r="AQ722" s="150"/>
      <c r="AR722" s="150"/>
      <c r="AS722" s="150"/>
      <c r="AT722" s="150"/>
      <c r="AU722" s="150"/>
      <c r="AV722" s="150"/>
      <c r="AW722" s="150"/>
      <c r="AX722" s="150"/>
      <c r="AY722" s="150"/>
      <c r="AZ722" s="150"/>
      <c r="BA722" s="150"/>
      <c r="BB722" s="150"/>
      <c r="BC722" s="150"/>
      <c r="BD722" s="150"/>
      <c r="BE722" s="150"/>
      <c r="BF722" s="150"/>
      <c r="BG722" s="150"/>
      <c r="BH722" s="150"/>
      <c r="BI722" s="150"/>
      <c r="BJ722" s="150"/>
      <c r="BK722" s="150"/>
      <c r="BL722" s="150"/>
      <c r="BM722" s="150"/>
      <c r="BN722" s="150"/>
      <c r="BO722" s="150"/>
      <c r="BP722" s="150"/>
      <c r="BQ722" s="150"/>
      <c r="BR722" s="150"/>
      <c r="BS722" s="150"/>
      <c r="BT722" s="150"/>
      <c r="BU722" s="150"/>
      <c r="BV722" s="150"/>
      <c r="BW722" s="150"/>
      <c r="BX722" s="150"/>
      <c r="BY722" s="150"/>
      <c r="BZ722" s="150"/>
      <c r="CA722" s="150"/>
      <c r="CB722" s="150"/>
      <c r="CC722" s="150"/>
      <c r="CD722" s="150"/>
      <c r="CE722" s="150"/>
      <c r="CF722" s="150"/>
      <c r="CG722" s="150"/>
      <c r="CH722" s="150"/>
      <c r="CI722" s="150"/>
      <c r="CJ722" s="150"/>
      <c r="CK722" s="150"/>
      <c r="CL722" s="150"/>
      <c r="CM722" s="150"/>
      <c r="CN722" s="150"/>
      <c r="CO722" s="150"/>
      <c r="CP722" s="150"/>
      <c r="CQ722" s="150"/>
      <c r="CR722" s="150"/>
      <c r="CS722" s="150"/>
      <c r="CT722" s="150"/>
      <c r="CU722" s="150"/>
      <c r="CV722" s="150"/>
      <c r="CW722" s="150"/>
      <c r="CX722" s="150"/>
      <c r="CY722" s="150"/>
      <c r="CZ722" s="150"/>
      <c r="DA722" s="150"/>
      <c r="DB722" s="150"/>
      <c r="DC722" s="150"/>
      <c r="DD722" s="150"/>
      <c r="DE722" s="150"/>
      <c r="DF722" s="150"/>
      <c r="DG722" s="150"/>
      <c r="DH722" s="150"/>
      <c r="DI722" s="150"/>
      <c r="DJ722" s="150"/>
      <c r="DK722" s="150"/>
      <c r="DL722" s="150"/>
      <c r="DM722" s="150"/>
      <c r="DN722" s="150"/>
      <c r="DO722" s="150"/>
      <c r="DP722" s="150"/>
      <c r="DQ722" s="150"/>
      <c r="DR722" s="150"/>
      <c r="DS722" s="150"/>
      <c r="DT722" s="150"/>
      <c r="DU722" s="150"/>
      <c r="DV722" s="150"/>
      <c r="DW722" s="150"/>
      <c r="DX722" s="150"/>
      <c r="DY722" s="150"/>
      <c r="DZ722" s="150"/>
      <c r="EA722" s="150"/>
      <c r="EB722" s="150"/>
      <c r="EC722" s="150"/>
      <c r="ED722" s="150"/>
      <c r="EE722" s="150"/>
      <c r="EF722" s="150"/>
      <c r="EG722" s="150"/>
      <c r="EH722" s="150"/>
      <c r="EI722" s="150"/>
      <c r="EJ722" s="150"/>
      <c r="EK722" s="150"/>
      <c r="EL722" s="150"/>
      <c r="EM722" s="150"/>
      <c r="EN722" s="150"/>
      <c r="EO722" s="150"/>
      <c r="EP722" s="150"/>
      <c r="EQ722" s="150"/>
      <c r="ER722" s="150"/>
      <c r="ES722" s="150"/>
      <c r="ET722" s="150"/>
      <c r="EU722" s="150"/>
      <c r="EV722" s="150"/>
      <c r="EW722" s="150"/>
      <c r="EX722" s="150"/>
      <c r="EY722" s="150"/>
      <c r="EZ722" s="150"/>
      <c r="FA722" s="150"/>
      <c r="FB722" s="150"/>
      <c r="FC722" s="150"/>
      <c r="FD722" s="150"/>
      <c r="FE722" s="150"/>
      <c r="FF722" s="150"/>
      <c r="FG722" s="150"/>
      <c r="FH722" s="150"/>
      <c r="FI722" s="150"/>
      <c r="FJ722" s="150"/>
      <c r="FK722" s="150"/>
      <c r="FL722" s="150"/>
      <c r="FM722" s="150"/>
      <c r="FN722" s="150"/>
      <c r="FO722" s="150"/>
      <c r="FP722" s="150"/>
      <c r="FQ722" s="150"/>
      <c r="FR722" s="150"/>
      <c r="FS722" s="150"/>
      <c r="FT722" s="150"/>
      <c r="FU722" s="150"/>
      <c r="FV722" s="150"/>
      <c r="FW722" s="150"/>
      <c r="FX722" s="150"/>
      <c r="FY722" s="150"/>
      <c r="FZ722" s="150"/>
      <c r="GA722" s="150"/>
      <c r="GB722" s="150"/>
      <c r="GC722" s="150"/>
      <c r="GD722" s="150"/>
      <c r="GE722" s="150"/>
      <c r="GF722" s="150"/>
      <c r="GG722" s="150"/>
      <c r="GH722" s="150"/>
      <c r="GI722" s="150"/>
      <c r="GJ722" s="150"/>
      <c r="GK722" s="150"/>
      <c r="GL722" s="150"/>
      <c r="GM722" s="150"/>
      <c r="GN722" s="150"/>
      <c r="GO722" s="96"/>
      <c r="GP722" s="96"/>
    </row>
    <row r="723" spans="1:198" ht="13.5" hidden="1" customHeight="1">
      <c r="A723" s="358"/>
      <c r="B723" s="437"/>
      <c r="C723" s="440"/>
      <c r="D723" s="443"/>
      <c r="E723" s="470"/>
      <c r="F723" s="525"/>
      <c r="G723" s="416"/>
      <c r="H723" s="86">
        <v>6050</v>
      </c>
      <c r="I723" s="61" t="s">
        <v>70</v>
      </c>
      <c r="J723" s="62"/>
      <c r="K723" s="62"/>
      <c r="L723" s="84"/>
      <c r="M723" s="84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385"/>
      <c r="Y723" s="149"/>
      <c r="Z723" s="150"/>
      <c r="AA723" s="150"/>
      <c r="AB723" s="150"/>
      <c r="AC723" s="150"/>
      <c r="AD723" s="150"/>
      <c r="AE723" s="150"/>
      <c r="AF723" s="150"/>
      <c r="AG723" s="150"/>
      <c r="AH723" s="150"/>
      <c r="AI723" s="150"/>
      <c r="AJ723" s="150"/>
      <c r="AK723" s="150"/>
      <c r="AL723" s="150"/>
      <c r="AM723" s="150"/>
      <c r="AN723" s="150"/>
      <c r="AO723" s="150"/>
      <c r="AP723" s="150"/>
      <c r="AQ723" s="150"/>
      <c r="AR723" s="150"/>
      <c r="AS723" s="150"/>
      <c r="AT723" s="150"/>
      <c r="AU723" s="150"/>
      <c r="AV723" s="150"/>
      <c r="AW723" s="150"/>
      <c r="AX723" s="150"/>
      <c r="AY723" s="150"/>
      <c r="AZ723" s="150"/>
      <c r="BA723" s="150"/>
      <c r="BB723" s="150"/>
      <c r="BC723" s="150"/>
      <c r="BD723" s="150"/>
      <c r="BE723" s="150"/>
      <c r="BF723" s="150"/>
      <c r="BG723" s="150"/>
      <c r="BH723" s="150"/>
      <c r="BI723" s="150"/>
      <c r="BJ723" s="150"/>
      <c r="BK723" s="150"/>
      <c r="BL723" s="150"/>
      <c r="BM723" s="150"/>
      <c r="BN723" s="150"/>
      <c r="BO723" s="150"/>
      <c r="BP723" s="150"/>
      <c r="BQ723" s="150"/>
      <c r="BR723" s="150"/>
      <c r="BS723" s="150"/>
      <c r="BT723" s="150"/>
      <c r="BU723" s="150"/>
      <c r="BV723" s="150"/>
      <c r="BW723" s="150"/>
      <c r="BX723" s="150"/>
      <c r="BY723" s="150"/>
      <c r="BZ723" s="150"/>
      <c r="CA723" s="150"/>
      <c r="CB723" s="150"/>
      <c r="CC723" s="150"/>
      <c r="CD723" s="150"/>
      <c r="CE723" s="150"/>
      <c r="CF723" s="150"/>
      <c r="CG723" s="150"/>
      <c r="CH723" s="150"/>
      <c r="CI723" s="150"/>
      <c r="CJ723" s="150"/>
      <c r="CK723" s="150"/>
      <c r="CL723" s="150"/>
      <c r="CM723" s="150"/>
      <c r="CN723" s="150"/>
      <c r="CO723" s="150"/>
      <c r="CP723" s="150"/>
      <c r="CQ723" s="150"/>
      <c r="CR723" s="150"/>
      <c r="CS723" s="150"/>
      <c r="CT723" s="150"/>
      <c r="CU723" s="150"/>
      <c r="CV723" s="150"/>
      <c r="CW723" s="150"/>
      <c r="CX723" s="150"/>
      <c r="CY723" s="150"/>
      <c r="CZ723" s="150"/>
      <c r="DA723" s="150"/>
      <c r="DB723" s="150"/>
      <c r="DC723" s="150"/>
      <c r="DD723" s="150"/>
      <c r="DE723" s="150"/>
      <c r="DF723" s="150"/>
      <c r="DG723" s="150"/>
      <c r="DH723" s="150"/>
      <c r="DI723" s="150"/>
      <c r="DJ723" s="150"/>
      <c r="DK723" s="150"/>
      <c r="DL723" s="150"/>
      <c r="DM723" s="150"/>
      <c r="DN723" s="150"/>
      <c r="DO723" s="150"/>
      <c r="DP723" s="150"/>
      <c r="DQ723" s="150"/>
      <c r="DR723" s="150"/>
      <c r="DS723" s="150"/>
      <c r="DT723" s="150"/>
      <c r="DU723" s="150"/>
      <c r="DV723" s="150"/>
      <c r="DW723" s="150"/>
      <c r="DX723" s="150"/>
      <c r="DY723" s="150"/>
      <c r="DZ723" s="150"/>
      <c r="EA723" s="150"/>
      <c r="EB723" s="150"/>
      <c r="EC723" s="150"/>
      <c r="ED723" s="150"/>
      <c r="EE723" s="150"/>
      <c r="EF723" s="150"/>
      <c r="EG723" s="150"/>
      <c r="EH723" s="150"/>
      <c r="EI723" s="150"/>
      <c r="EJ723" s="150"/>
      <c r="EK723" s="150"/>
      <c r="EL723" s="150"/>
      <c r="EM723" s="150"/>
      <c r="EN723" s="150"/>
      <c r="EO723" s="150"/>
      <c r="EP723" s="150"/>
      <c r="EQ723" s="150"/>
      <c r="ER723" s="150"/>
      <c r="ES723" s="150"/>
      <c r="ET723" s="150"/>
      <c r="EU723" s="150"/>
      <c r="EV723" s="150"/>
      <c r="EW723" s="150"/>
      <c r="EX723" s="150"/>
      <c r="EY723" s="150"/>
      <c r="EZ723" s="150"/>
      <c r="FA723" s="150"/>
      <c r="FB723" s="150"/>
      <c r="FC723" s="150"/>
      <c r="FD723" s="150"/>
      <c r="FE723" s="150"/>
      <c r="FF723" s="150"/>
      <c r="FG723" s="150"/>
      <c r="FH723" s="150"/>
      <c r="FI723" s="150"/>
      <c r="FJ723" s="150"/>
      <c r="FK723" s="150"/>
      <c r="FL723" s="150"/>
      <c r="FM723" s="150"/>
      <c r="FN723" s="150"/>
      <c r="FO723" s="150"/>
      <c r="FP723" s="150"/>
      <c r="FQ723" s="150"/>
      <c r="FR723" s="150"/>
      <c r="FS723" s="150"/>
      <c r="FT723" s="150"/>
      <c r="FU723" s="150"/>
      <c r="FV723" s="150"/>
      <c r="FW723" s="150"/>
      <c r="FX723" s="150"/>
      <c r="FY723" s="150"/>
      <c r="FZ723" s="150"/>
      <c r="GA723" s="150"/>
      <c r="GB723" s="150"/>
      <c r="GC723" s="150"/>
      <c r="GD723" s="150"/>
      <c r="GE723" s="150"/>
      <c r="GF723" s="150"/>
      <c r="GG723" s="150"/>
      <c r="GH723" s="150"/>
      <c r="GI723" s="150"/>
      <c r="GJ723" s="150"/>
      <c r="GK723" s="150"/>
      <c r="GL723" s="150"/>
      <c r="GM723" s="150"/>
      <c r="GN723" s="150"/>
      <c r="GO723" s="96"/>
      <c r="GP723" s="96"/>
    </row>
    <row r="724" spans="1:198" ht="13.5" hidden="1" customHeight="1">
      <c r="A724" s="359"/>
      <c r="B724" s="438"/>
      <c r="C724" s="441"/>
      <c r="D724" s="444"/>
      <c r="E724" s="470"/>
      <c r="F724" s="526"/>
      <c r="G724" s="416"/>
      <c r="I724" s="64" t="s">
        <v>26</v>
      </c>
      <c r="J724" s="65"/>
      <c r="K724" s="65"/>
      <c r="L724" s="65">
        <f>SUM(L720:L723)</f>
        <v>0</v>
      </c>
      <c r="M724" s="65">
        <f t="shared" ref="M724:W724" si="233">SUM(M720:M723)</f>
        <v>0</v>
      </c>
      <c r="N724" s="65">
        <f t="shared" si="233"/>
        <v>0</v>
      </c>
      <c r="O724" s="65">
        <f t="shared" si="233"/>
        <v>0</v>
      </c>
      <c r="P724" s="65">
        <f t="shared" si="233"/>
        <v>0</v>
      </c>
      <c r="Q724" s="65">
        <f t="shared" si="233"/>
        <v>0</v>
      </c>
      <c r="R724" s="65">
        <f t="shared" si="233"/>
        <v>0</v>
      </c>
      <c r="S724" s="65">
        <f t="shared" si="233"/>
        <v>0</v>
      </c>
      <c r="T724" s="65">
        <f t="shared" si="233"/>
        <v>0</v>
      </c>
      <c r="U724" s="65">
        <f t="shared" si="233"/>
        <v>0</v>
      </c>
      <c r="V724" s="65">
        <f t="shared" si="233"/>
        <v>0</v>
      </c>
      <c r="W724" s="65">
        <f t="shared" si="233"/>
        <v>0</v>
      </c>
      <c r="X724" s="385"/>
      <c r="Y724" s="149"/>
      <c r="Z724" s="150"/>
      <c r="AA724" s="150"/>
      <c r="AB724" s="150"/>
      <c r="AC724" s="150"/>
      <c r="AD724" s="150"/>
      <c r="AE724" s="150"/>
      <c r="AF724" s="150"/>
      <c r="AG724" s="150"/>
      <c r="AH724" s="150"/>
      <c r="AI724" s="150"/>
      <c r="AJ724" s="150"/>
      <c r="AK724" s="150"/>
      <c r="AL724" s="150"/>
      <c r="AM724" s="150"/>
      <c r="AN724" s="150"/>
      <c r="AO724" s="150"/>
      <c r="AP724" s="150"/>
      <c r="AQ724" s="150"/>
      <c r="AR724" s="150"/>
      <c r="AS724" s="150"/>
      <c r="AT724" s="150"/>
      <c r="AU724" s="150"/>
      <c r="AV724" s="150"/>
      <c r="AW724" s="150"/>
      <c r="AX724" s="150"/>
      <c r="AY724" s="150"/>
      <c r="AZ724" s="150"/>
      <c r="BA724" s="150"/>
      <c r="BB724" s="150"/>
      <c r="BC724" s="150"/>
      <c r="BD724" s="150"/>
      <c r="BE724" s="150"/>
      <c r="BF724" s="150"/>
      <c r="BG724" s="150"/>
      <c r="BH724" s="150"/>
      <c r="BI724" s="150"/>
      <c r="BJ724" s="150"/>
      <c r="BK724" s="150"/>
      <c r="BL724" s="150"/>
      <c r="BM724" s="150"/>
      <c r="BN724" s="150"/>
      <c r="BO724" s="150"/>
      <c r="BP724" s="150"/>
      <c r="BQ724" s="150"/>
      <c r="BR724" s="150"/>
      <c r="BS724" s="150"/>
      <c r="BT724" s="150"/>
      <c r="BU724" s="150"/>
      <c r="BV724" s="150"/>
      <c r="BW724" s="150"/>
      <c r="BX724" s="150"/>
      <c r="BY724" s="150"/>
      <c r="BZ724" s="150"/>
      <c r="CA724" s="150"/>
      <c r="CB724" s="150"/>
      <c r="CC724" s="150"/>
      <c r="CD724" s="150"/>
      <c r="CE724" s="150"/>
      <c r="CF724" s="150"/>
      <c r="CG724" s="150"/>
      <c r="CH724" s="150"/>
      <c r="CI724" s="150"/>
      <c r="CJ724" s="150"/>
      <c r="CK724" s="150"/>
      <c r="CL724" s="150"/>
      <c r="CM724" s="150"/>
      <c r="CN724" s="150"/>
      <c r="CO724" s="150"/>
      <c r="CP724" s="150"/>
      <c r="CQ724" s="150"/>
      <c r="CR724" s="150"/>
      <c r="CS724" s="150"/>
      <c r="CT724" s="150"/>
      <c r="CU724" s="150"/>
      <c r="CV724" s="150"/>
      <c r="CW724" s="150"/>
      <c r="CX724" s="150"/>
      <c r="CY724" s="150"/>
      <c r="CZ724" s="150"/>
      <c r="DA724" s="150"/>
      <c r="DB724" s="150"/>
      <c r="DC724" s="150"/>
      <c r="DD724" s="150"/>
      <c r="DE724" s="150"/>
      <c r="DF724" s="150"/>
      <c r="DG724" s="150"/>
      <c r="DH724" s="150"/>
      <c r="DI724" s="150"/>
      <c r="DJ724" s="150"/>
      <c r="DK724" s="150"/>
      <c r="DL724" s="150"/>
      <c r="DM724" s="150"/>
      <c r="DN724" s="150"/>
      <c r="DO724" s="150"/>
      <c r="DP724" s="150"/>
      <c r="DQ724" s="150"/>
      <c r="DR724" s="150"/>
      <c r="DS724" s="150"/>
      <c r="DT724" s="150"/>
      <c r="DU724" s="150"/>
      <c r="DV724" s="150"/>
      <c r="DW724" s="150"/>
      <c r="DX724" s="150"/>
      <c r="DY724" s="150"/>
      <c r="DZ724" s="150"/>
      <c r="EA724" s="150"/>
      <c r="EB724" s="150"/>
      <c r="EC724" s="150"/>
      <c r="ED724" s="150"/>
      <c r="EE724" s="150"/>
      <c r="EF724" s="150"/>
      <c r="EG724" s="150"/>
      <c r="EH724" s="150"/>
      <c r="EI724" s="150"/>
      <c r="EJ724" s="150"/>
      <c r="EK724" s="150"/>
      <c r="EL724" s="150"/>
      <c r="EM724" s="150"/>
      <c r="EN724" s="150"/>
      <c r="EO724" s="150"/>
      <c r="EP724" s="150"/>
      <c r="EQ724" s="150"/>
      <c r="ER724" s="150"/>
      <c r="ES724" s="150"/>
      <c r="ET724" s="150"/>
      <c r="EU724" s="150"/>
      <c r="EV724" s="150"/>
      <c r="EW724" s="150"/>
      <c r="EX724" s="150"/>
      <c r="EY724" s="150"/>
      <c r="EZ724" s="150"/>
      <c r="FA724" s="150"/>
      <c r="FB724" s="150"/>
      <c r="FC724" s="150"/>
      <c r="FD724" s="150"/>
      <c r="FE724" s="150"/>
      <c r="FF724" s="150"/>
      <c r="FG724" s="150"/>
      <c r="FH724" s="150"/>
      <c r="FI724" s="150"/>
      <c r="FJ724" s="150"/>
      <c r="FK724" s="150"/>
      <c r="FL724" s="150"/>
      <c r="FM724" s="150"/>
      <c r="FN724" s="150"/>
      <c r="FO724" s="150"/>
      <c r="FP724" s="150"/>
      <c r="FQ724" s="150"/>
      <c r="FR724" s="150"/>
      <c r="FS724" s="150"/>
      <c r="FT724" s="150"/>
      <c r="FU724" s="150"/>
      <c r="FV724" s="150"/>
      <c r="FW724" s="150"/>
      <c r="FX724" s="150"/>
      <c r="FY724" s="150"/>
      <c r="FZ724" s="150"/>
      <c r="GA724" s="150"/>
      <c r="GB724" s="150"/>
      <c r="GC724" s="150"/>
      <c r="GD724" s="150"/>
      <c r="GE724" s="150"/>
      <c r="GF724" s="150"/>
      <c r="GG724" s="150"/>
      <c r="GH724" s="150"/>
      <c r="GI724" s="150"/>
      <c r="GJ724" s="150"/>
      <c r="GK724" s="150"/>
      <c r="GL724" s="150"/>
      <c r="GM724" s="150"/>
      <c r="GN724" s="150"/>
      <c r="GO724" s="96"/>
      <c r="GP724" s="96"/>
    </row>
    <row r="725" spans="1:198" ht="13.5" hidden="1" customHeight="1">
      <c r="A725" s="357">
        <v>82</v>
      </c>
      <c r="B725" s="401" t="s">
        <v>143</v>
      </c>
      <c r="C725" s="424">
        <v>2020</v>
      </c>
      <c r="D725" s="424">
        <v>2022</v>
      </c>
      <c r="E725" s="492" t="s">
        <v>175</v>
      </c>
      <c r="F725" s="412">
        <f>X725</f>
        <v>0</v>
      </c>
      <c r="G725" s="411">
        <v>90095</v>
      </c>
      <c r="I725" s="60" t="s">
        <v>28</v>
      </c>
      <c r="J725" s="77">
        <f>761165-761165</f>
        <v>0</v>
      </c>
      <c r="K725" s="77">
        <f>2165741-2165741</f>
        <v>0</v>
      </c>
      <c r="L725" s="87"/>
      <c r="M725" s="87"/>
      <c r="N725" s="87"/>
      <c r="O725" s="77"/>
      <c r="P725" s="77"/>
      <c r="Q725" s="77"/>
      <c r="R725" s="77"/>
      <c r="S725" s="77"/>
      <c r="T725" s="77"/>
      <c r="U725" s="77"/>
      <c r="V725" s="77"/>
      <c r="W725" s="77"/>
      <c r="X725" s="385">
        <f>SUM(L729:P729)</f>
        <v>0</v>
      </c>
      <c r="Y725" s="149"/>
      <c r="Z725" s="150"/>
      <c r="AA725" s="150"/>
      <c r="AB725" s="150"/>
      <c r="AC725" s="150"/>
      <c r="AD725" s="150"/>
      <c r="AE725" s="150"/>
      <c r="AF725" s="150"/>
      <c r="AG725" s="150"/>
      <c r="AH725" s="150"/>
      <c r="AI725" s="150"/>
      <c r="AJ725" s="150"/>
      <c r="AK725" s="150"/>
      <c r="AL725" s="150"/>
      <c r="AM725" s="150"/>
      <c r="AN725" s="150"/>
      <c r="AO725" s="150"/>
      <c r="AP725" s="150"/>
      <c r="AQ725" s="150"/>
      <c r="AR725" s="150"/>
      <c r="AS725" s="150"/>
      <c r="AT725" s="150"/>
      <c r="AU725" s="150"/>
      <c r="AV725" s="150"/>
      <c r="AW725" s="150"/>
      <c r="AX725" s="150"/>
      <c r="AY725" s="150"/>
      <c r="AZ725" s="150"/>
      <c r="BA725" s="150"/>
      <c r="BB725" s="150"/>
      <c r="BC725" s="150"/>
      <c r="BD725" s="150"/>
      <c r="BE725" s="150"/>
      <c r="BF725" s="150"/>
      <c r="BG725" s="150"/>
      <c r="BH725" s="150"/>
      <c r="BI725" s="150"/>
      <c r="BJ725" s="150"/>
      <c r="BK725" s="150"/>
      <c r="BL725" s="150"/>
      <c r="BM725" s="150"/>
      <c r="BN725" s="150"/>
      <c r="BO725" s="150"/>
      <c r="BP725" s="150"/>
      <c r="BQ725" s="150"/>
      <c r="BR725" s="150"/>
      <c r="BS725" s="150"/>
      <c r="BT725" s="150"/>
      <c r="BU725" s="150"/>
      <c r="BV725" s="150"/>
      <c r="BW725" s="150"/>
      <c r="BX725" s="150"/>
      <c r="BY725" s="150"/>
      <c r="BZ725" s="150"/>
      <c r="CA725" s="150"/>
      <c r="CB725" s="150"/>
      <c r="CC725" s="150"/>
      <c r="CD725" s="150"/>
      <c r="CE725" s="150"/>
      <c r="CF725" s="150"/>
      <c r="CG725" s="150"/>
      <c r="CH725" s="150"/>
      <c r="CI725" s="150"/>
      <c r="CJ725" s="150"/>
      <c r="CK725" s="150"/>
      <c r="CL725" s="150"/>
      <c r="CM725" s="150"/>
      <c r="CN725" s="150"/>
      <c r="CO725" s="150"/>
      <c r="CP725" s="150"/>
      <c r="CQ725" s="150"/>
      <c r="CR725" s="150"/>
      <c r="CS725" s="150"/>
      <c r="CT725" s="150"/>
      <c r="CU725" s="150"/>
      <c r="CV725" s="150"/>
      <c r="CW725" s="150"/>
      <c r="CX725" s="150"/>
      <c r="CY725" s="150"/>
      <c r="CZ725" s="150"/>
      <c r="DA725" s="150"/>
      <c r="DB725" s="150"/>
      <c r="DC725" s="150"/>
      <c r="DD725" s="150"/>
      <c r="DE725" s="150"/>
      <c r="DF725" s="150"/>
      <c r="DG725" s="150"/>
      <c r="DH725" s="150"/>
      <c r="DI725" s="150"/>
      <c r="DJ725" s="150"/>
      <c r="DK725" s="150"/>
      <c r="DL725" s="150"/>
      <c r="DM725" s="150"/>
      <c r="DN725" s="150"/>
      <c r="DO725" s="150"/>
      <c r="DP725" s="150"/>
      <c r="DQ725" s="150"/>
      <c r="DR725" s="150"/>
      <c r="DS725" s="150"/>
      <c r="DT725" s="150"/>
      <c r="DU725" s="150"/>
      <c r="DV725" s="150"/>
      <c r="DW725" s="150"/>
      <c r="DX725" s="150"/>
      <c r="DY725" s="150"/>
      <c r="DZ725" s="150"/>
      <c r="EA725" s="150"/>
      <c r="EB725" s="150"/>
      <c r="EC725" s="150"/>
      <c r="ED725" s="150"/>
      <c r="EE725" s="150"/>
      <c r="EF725" s="150"/>
      <c r="EG725" s="150"/>
      <c r="EH725" s="150"/>
      <c r="EI725" s="150"/>
      <c r="EJ725" s="150"/>
      <c r="EK725" s="150"/>
      <c r="EL725" s="150"/>
      <c r="EM725" s="150"/>
      <c r="EN725" s="150"/>
      <c r="EO725" s="150"/>
      <c r="EP725" s="150"/>
      <c r="EQ725" s="150"/>
      <c r="ER725" s="150"/>
      <c r="ES725" s="150"/>
      <c r="ET725" s="150"/>
      <c r="EU725" s="150"/>
      <c r="EV725" s="150"/>
      <c r="EW725" s="150"/>
      <c r="EX725" s="150"/>
      <c r="EY725" s="150"/>
      <c r="EZ725" s="150"/>
      <c r="FA725" s="150"/>
      <c r="FB725" s="150"/>
      <c r="FC725" s="150"/>
      <c r="FD725" s="150"/>
      <c r="FE725" s="150"/>
      <c r="FF725" s="150"/>
      <c r="FG725" s="150"/>
      <c r="FH725" s="150"/>
      <c r="FI725" s="150"/>
      <c r="FJ725" s="150"/>
      <c r="FK725" s="150"/>
      <c r="FL725" s="150"/>
      <c r="FM725" s="150"/>
      <c r="FN725" s="150"/>
      <c r="FO725" s="150"/>
      <c r="FP725" s="150"/>
      <c r="FQ725" s="150"/>
      <c r="FR725" s="150"/>
      <c r="FS725" s="150"/>
      <c r="FT725" s="150"/>
      <c r="FU725" s="150"/>
      <c r="FV725" s="150"/>
      <c r="FW725" s="150"/>
      <c r="FX725" s="150"/>
      <c r="FY725" s="150"/>
      <c r="FZ725" s="150"/>
      <c r="GA725" s="150"/>
      <c r="GB725" s="150"/>
      <c r="GC725" s="150"/>
      <c r="GD725" s="150"/>
      <c r="GE725" s="150"/>
      <c r="GF725" s="150"/>
      <c r="GG725" s="150"/>
      <c r="GH725" s="150"/>
      <c r="GI725" s="150"/>
      <c r="GJ725" s="150"/>
      <c r="GK725" s="150"/>
      <c r="GL725" s="150"/>
      <c r="GM725" s="150"/>
      <c r="GN725" s="150"/>
      <c r="GO725" s="96"/>
      <c r="GP725" s="96"/>
    </row>
    <row r="726" spans="1:198" ht="13.5" hidden="1" customHeight="1">
      <c r="A726" s="358"/>
      <c r="B726" s="401"/>
      <c r="C726" s="424"/>
      <c r="D726" s="424"/>
      <c r="E726" s="492"/>
      <c r="F726" s="412"/>
      <c r="G726" s="411"/>
      <c r="H726" s="89"/>
      <c r="I726" s="60" t="s">
        <v>31</v>
      </c>
      <c r="J726" s="77"/>
      <c r="K726" s="77"/>
      <c r="L726" s="77"/>
      <c r="M726" s="77"/>
      <c r="N726" s="77"/>
      <c r="O726" s="70"/>
      <c r="P726" s="70"/>
      <c r="Q726" s="70"/>
      <c r="R726" s="70"/>
      <c r="S726" s="70"/>
      <c r="T726" s="70"/>
      <c r="U726" s="70"/>
      <c r="V726" s="70"/>
      <c r="W726" s="70"/>
      <c r="X726" s="385"/>
      <c r="Y726" s="149"/>
      <c r="Z726" s="150"/>
      <c r="AA726" s="150"/>
      <c r="AB726" s="150"/>
      <c r="AC726" s="150"/>
      <c r="AD726" s="150"/>
      <c r="AE726" s="150"/>
      <c r="AF726" s="150"/>
      <c r="AG726" s="150"/>
      <c r="AH726" s="150"/>
      <c r="AI726" s="150"/>
      <c r="AJ726" s="150"/>
      <c r="AK726" s="150"/>
      <c r="AL726" s="150"/>
      <c r="AM726" s="150"/>
      <c r="AN726" s="150"/>
      <c r="AO726" s="150"/>
      <c r="AP726" s="150"/>
      <c r="AQ726" s="150"/>
      <c r="AR726" s="150"/>
      <c r="AS726" s="150"/>
      <c r="AT726" s="150"/>
      <c r="AU726" s="150"/>
      <c r="AV726" s="150"/>
      <c r="AW726" s="150"/>
      <c r="AX726" s="150"/>
      <c r="AY726" s="150"/>
      <c r="AZ726" s="150"/>
      <c r="BA726" s="150"/>
      <c r="BB726" s="150"/>
      <c r="BC726" s="150"/>
      <c r="BD726" s="150"/>
      <c r="BE726" s="150"/>
      <c r="BF726" s="150"/>
      <c r="BG726" s="150"/>
      <c r="BH726" s="150"/>
      <c r="BI726" s="150"/>
      <c r="BJ726" s="150"/>
      <c r="BK726" s="150"/>
      <c r="BL726" s="150"/>
      <c r="BM726" s="150"/>
      <c r="BN726" s="150"/>
      <c r="BO726" s="150"/>
      <c r="BP726" s="150"/>
      <c r="BQ726" s="150"/>
      <c r="BR726" s="150"/>
      <c r="BS726" s="150"/>
      <c r="BT726" s="150"/>
      <c r="BU726" s="150"/>
      <c r="BV726" s="150"/>
      <c r="BW726" s="150"/>
      <c r="BX726" s="150"/>
      <c r="BY726" s="150"/>
      <c r="BZ726" s="150"/>
      <c r="CA726" s="150"/>
      <c r="CB726" s="150"/>
      <c r="CC726" s="150"/>
      <c r="CD726" s="150"/>
      <c r="CE726" s="150"/>
      <c r="CF726" s="150"/>
      <c r="CG726" s="150"/>
      <c r="CH726" s="150"/>
      <c r="CI726" s="150"/>
      <c r="CJ726" s="150"/>
      <c r="CK726" s="150"/>
      <c r="CL726" s="150"/>
      <c r="CM726" s="150"/>
      <c r="CN726" s="150"/>
      <c r="CO726" s="150"/>
      <c r="CP726" s="150"/>
      <c r="CQ726" s="150"/>
      <c r="CR726" s="150"/>
      <c r="CS726" s="150"/>
      <c r="CT726" s="150"/>
      <c r="CU726" s="150"/>
      <c r="CV726" s="150"/>
      <c r="CW726" s="150"/>
      <c r="CX726" s="150"/>
      <c r="CY726" s="150"/>
      <c r="CZ726" s="150"/>
      <c r="DA726" s="150"/>
      <c r="DB726" s="150"/>
      <c r="DC726" s="150"/>
      <c r="DD726" s="150"/>
      <c r="DE726" s="150"/>
      <c r="DF726" s="150"/>
      <c r="DG726" s="150"/>
      <c r="DH726" s="150"/>
      <c r="DI726" s="150"/>
      <c r="DJ726" s="150"/>
      <c r="DK726" s="150"/>
      <c r="DL726" s="150"/>
      <c r="DM726" s="150"/>
      <c r="DN726" s="150"/>
      <c r="DO726" s="150"/>
      <c r="DP726" s="150"/>
      <c r="DQ726" s="150"/>
      <c r="DR726" s="150"/>
      <c r="DS726" s="150"/>
      <c r="DT726" s="150"/>
      <c r="DU726" s="150"/>
      <c r="DV726" s="150"/>
      <c r="DW726" s="150"/>
      <c r="DX726" s="150"/>
      <c r="DY726" s="150"/>
      <c r="DZ726" s="150"/>
      <c r="EA726" s="150"/>
      <c r="EB726" s="150"/>
      <c r="EC726" s="150"/>
      <c r="ED726" s="150"/>
      <c r="EE726" s="150"/>
      <c r="EF726" s="150"/>
      <c r="EG726" s="150"/>
      <c r="EH726" s="150"/>
      <c r="EI726" s="150"/>
      <c r="EJ726" s="150"/>
      <c r="EK726" s="150"/>
      <c r="EL726" s="150"/>
      <c r="EM726" s="150"/>
      <c r="EN726" s="150"/>
      <c r="EO726" s="150"/>
      <c r="EP726" s="150"/>
      <c r="EQ726" s="150"/>
      <c r="ER726" s="150"/>
      <c r="ES726" s="150"/>
      <c r="ET726" s="150"/>
      <c r="EU726" s="150"/>
      <c r="EV726" s="150"/>
      <c r="EW726" s="150"/>
      <c r="EX726" s="150"/>
      <c r="EY726" s="150"/>
      <c r="EZ726" s="150"/>
      <c r="FA726" s="150"/>
      <c r="FB726" s="150"/>
      <c r="FC726" s="150"/>
      <c r="FD726" s="150"/>
      <c r="FE726" s="150"/>
      <c r="FF726" s="150"/>
      <c r="FG726" s="150"/>
      <c r="FH726" s="150"/>
      <c r="FI726" s="150"/>
      <c r="FJ726" s="150"/>
      <c r="FK726" s="150"/>
      <c r="FL726" s="150"/>
      <c r="FM726" s="150"/>
      <c r="FN726" s="150"/>
      <c r="FO726" s="150"/>
      <c r="FP726" s="150"/>
      <c r="FQ726" s="150"/>
      <c r="FR726" s="150"/>
      <c r="FS726" s="150"/>
      <c r="FT726" s="150"/>
      <c r="FU726" s="150"/>
      <c r="FV726" s="150"/>
      <c r="FW726" s="150"/>
      <c r="FX726" s="150"/>
      <c r="FY726" s="150"/>
      <c r="FZ726" s="150"/>
      <c r="GA726" s="150"/>
      <c r="GB726" s="150"/>
      <c r="GC726" s="150"/>
      <c r="GD726" s="150"/>
      <c r="GE726" s="150"/>
      <c r="GF726" s="150"/>
      <c r="GG726" s="150"/>
      <c r="GH726" s="150"/>
      <c r="GI726" s="150"/>
      <c r="GJ726" s="150"/>
      <c r="GK726" s="150"/>
      <c r="GL726" s="150"/>
      <c r="GM726" s="150"/>
      <c r="GN726" s="150"/>
      <c r="GO726" s="96"/>
      <c r="GP726" s="96"/>
    </row>
    <row r="727" spans="1:198" ht="13.5" hidden="1" customHeight="1">
      <c r="A727" s="358"/>
      <c r="B727" s="401"/>
      <c r="C727" s="424"/>
      <c r="D727" s="424"/>
      <c r="E727" s="492"/>
      <c r="F727" s="412"/>
      <c r="G727" s="411"/>
      <c r="H727" s="89"/>
      <c r="I727" s="61" t="s">
        <v>174</v>
      </c>
      <c r="J727" s="71"/>
      <c r="K727" s="71"/>
      <c r="L727" s="87"/>
      <c r="M727" s="70"/>
      <c r="N727" s="77"/>
      <c r="O727" s="70"/>
      <c r="P727" s="70"/>
      <c r="Q727" s="70"/>
      <c r="R727" s="70"/>
      <c r="S727" s="70"/>
      <c r="T727" s="70"/>
      <c r="U727" s="70"/>
      <c r="V727" s="70"/>
      <c r="W727" s="70"/>
      <c r="X727" s="385"/>
      <c r="Y727" s="149"/>
      <c r="Z727" s="150"/>
      <c r="AA727" s="150"/>
      <c r="AB727" s="150"/>
      <c r="AC727" s="150"/>
      <c r="AD727" s="150"/>
      <c r="AE727" s="150"/>
      <c r="AF727" s="150"/>
      <c r="AG727" s="150"/>
      <c r="AH727" s="150"/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  <c r="BI727" s="150"/>
      <c r="BJ727" s="150"/>
      <c r="BK727" s="150"/>
      <c r="BL727" s="150"/>
      <c r="BM727" s="150"/>
      <c r="BN727" s="150"/>
      <c r="BO727" s="150"/>
      <c r="BP727" s="150"/>
      <c r="BQ727" s="150"/>
      <c r="BR727" s="150"/>
      <c r="BS727" s="150"/>
      <c r="BT727" s="150"/>
      <c r="BU727" s="150"/>
      <c r="BV727" s="150"/>
      <c r="BW727" s="150"/>
      <c r="BX727" s="150"/>
      <c r="BY727" s="150"/>
      <c r="BZ727" s="150"/>
      <c r="CA727" s="150"/>
      <c r="CB727" s="150"/>
      <c r="CC727" s="150"/>
      <c r="CD727" s="150"/>
      <c r="CE727" s="150"/>
      <c r="CF727" s="150"/>
      <c r="CG727" s="150"/>
      <c r="CH727" s="150"/>
      <c r="CI727" s="150"/>
      <c r="CJ727" s="150"/>
      <c r="CK727" s="150"/>
      <c r="CL727" s="150"/>
      <c r="CM727" s="150"/>
      <c r="CN727" s="150"/>
      <c r="CO727" s="150"/>
      <c r="CP727" s="150"/>
      <c r="CQ727" s="150"/>
      <c r="CR727" s="150"/>
      <c r="CS727" s="150"/>
      <c r="CT727" s="150"/>
      <c r="CU727" s="150"/>
      <c r="CV727" s="150"/>
      <c r="CW727" s="150"/>
      <c r="CX727" s="150"/>
      <c r="CY727" s="150"/>
      <c r="CZ727" s="150"/>
      <c r="DA727" s="150"/>
      <c r="DB727" s="150"/>
      <c r="DC727" s="150"/>
      <c r="DD727" s="150"/>
      <c r="DE727" s="150"/>
      <c r="DF727" s="150"/>
      <c r="DG727" s="150"/>
      <c r="DH727" s="150"/>
      <c r="DI727" s="150"/>
      <c r="DJ727" s="150"/>
      <c r="DK727" s="150"/>
      <c r="DL727" s="150"/>
      <c r="DM727" s="150"/>
      <c r="DN727" s="150"/>
      <c r="DO727" s="150"/>
      <c r="DP727" s="150"/>
      <c r="DQ727" s="150"/>
      <c r="DR727" s="150"/>
      <c r="DS727" s="150"/>
      <c r="DT727" s="150"/>
      <c r="DU727" s="150"/>
      <c r="DV727" s="150"/>
      <c r="DW727" s="150"/>
      <c r="DX727" s="150"/>
      <c r="DY727" s="150"/>
      <c r="DZ727" s="150"/>
      <c r="EA727" s="150"/>
      <c r="EB727" s="150"/>
      <c r="EC727" s="150"/>
      <c r="ED727" s="150"/>
      <c r="EE727" s="150"/>
      <c r="EF727" s="150"/>
      <c r="EG727" s="150"/>
      <c r="EH727" s="150"/>
      <c r="EI727" s="150"/>
      <c r="EJ727" s="150"/>
      <c r="EK727" s="150"/>
      <c r="EL727" s="150"/>
      <c r="EM727" s="150"/>
      <c r="EN727" s="150"/>
      <c r="EO727" s="150"/>
      <c r="EP727" s="150"/>
      <c r="EQ727" s="150"/>
      <c r="ER727" s="150"/>
      <c r="ES727" s="150"/>
      <c r="ET727" s="150"/>
      <c r="EU727" s="150"/>
      <c r="EV727" s="150"/>
      <c r="EW727" s="150"/>
      <c r="EX727" s="150"/>
      <c r="EY727" s="150"/>
      <c r="EZ727" s="150"/>
      <c r="FA727" s="150"/>
      <c r="FB727" s="150"/>
      <c r="FC727" s="150"/>
      <c r="FD727" s="150"/>
      <c r="FE727" s="150"/>
      <c r="FF727" s="150"/>
      <c r="FG727" s="150"/>
      <c r="FH727" s="150"/>
      <c r="FI727" s="150"/>
      <c r="FJ727" s="150"/>
      <c r="FK727" s="150"/>
      <c r="FL727" s="150"/>
      <c r="FM727" s="150"/>
      <c r="FN727" s="150"/>
      <c r="FO727" s="150"/>
      <c r="FP727" s="150"/>
      <c r="FQ727" s="150"/>
      <c r="FR727" s="150"/>
      <c r="FS727" s="150"/>
      <c r="FT727" s="150"/>
      <c r="FU727" s="150"/>
      <c r="FV727" s="150"/>
      <c r="FW727" s="150"/>
      <c r="FX727" s="150"/>
      <c r="FY727" s="150"/>
      <c r="FZ727" s="150"/>
      <c r="GA727" s="150"/>
      <c r="GB727" s="150"/>
      <c r="GC727" s="150"/>
      <c r="GD727" s="150"/>
      <c r="GE727" s="150"/>
      <c r="GF727" s="150"/>
      <c r="GG727" s="150"/>
      <c r="GH727" s="150"/>
      <c r="GI727" s="150"/>
      <c r="GJ727" s="150"/>
      <c r="GK727" s="150"/>
      <c r="GL727" s="150"/>
      <c r="GM727" s="150"/>
      <c r="GN727" s="150"/>
      <c r="GO727" s="96"/>
      <c r="GP727" s="96"/>
    </row>
    <row r="728" spans="1:198" ht="13.5" hidden="1" customHeight="1">
      <c r="A728" s="358"/>
      <c r="B728" s="401"/>
      <c r="C728" s="424"/>
      <c r="D728" s="424"/>
      <c r="E728" s="492"/>
      <c r="F728" s="412"/>
      <c r="G728" s="411"/>
      <c r="H728" s="89">
        <v>6050</v>
      </c>
      <c r="I728" s="61" t="s">
        <v>173</v>
      </c>
      <c r="J728" s="71"/>
      <c r="K728" s="71"/>
      <c r="L728" s="87"/>
      <c r="M728" s="70"/>
      <c r="N728" s="77"/>
      <c r="O728" s="70"/>
      <c r="P728" s="70"/>
      <c r="Q728" s="70"/>
      <c r="R728" s="70"/>
      <c r="S728" s="70"/>
      <c r="T728" s="70"/>
      <c r="U728" s="70"/>
      <c r="V728" s="70"/>
      <c r="W728" s="70"/>
      <c r="X728" s="385"/>
      <c r="Y728" s="149"/>
      <c r="Z728" s="150"/>
      <c r="AA728" s="150"/>
      <c r="AB728" s="150"/>
      <c r="AC728" s="150"/>
      <c r="AD728" s="150"/>
      <c r="AE728" s="150"/>
      <c r="AF728" s="150"/>
      <c r="AG728" s="150"/>
      <c r="AH728" s="150"/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  <c r="BI728" s="150"/>
      <c r="BJ728" s="150"/>
      <c r="BK728" s="150"/>
      <c r="BL728" s="150"/>
      <c r="BM728" s="150"/>
      <c r="BN728" s="150"/>
      <c r="BO728" s="150"/>
      <c r="BP728" s="150"/>
      <c r="BQ728" s="150"/>
      <c r="BR728" s="150"/>
      <c r="BS728" s="150"/>
      <c r="BT728" s="150"/>
      <c r="BU728" s="150"/>
      <c r="BV728" s="150"/>
      <c r="BW728" s="150"/>
      <c r="BX728" s="150"/>
      <c r="BY728" s="150"/>
      <c r="BZ728" s="150"/>
      <c r="CA728" s="150"/>
      <c r="CB728" s="150"/>
      <c r="CC728" s="150"/>
      <c r="CD728" s="150"/>
      <c r="CE728" s="150"/>
      <c r="CF728" s="150"/>
      <c r="CG728" s="150"/>
      <c r="CH728" s="150"/>
      <c r="CI728" s="150"/>
      <c r="CJ728" s="150"/>
      <c r="CK728" s="150"/>
      <c r="CL728" s="150"/>
      <c r="CM728" s="150"/>
      <c r="CN728" s="150"/>
      <c r="CO728" s="150"/>
      <c r="CP728" s="150"/>
      <c r="CQ728" s="150"/>
      <c r="CR728" s="150"/>
      <c r="CS728" s="150"/>
      <c r="CT728" s="150"/>
      <c r="CU728" s="150"/>
      <c r="CV728" s="150"/>
      <c r="CW728" s="150"/>
      <c r="CX728" s="150"/>
      <c r="CY728" s="150"/>
      <c r="CZ728" s="150"/>
      <c r="DA728" s="150"/>
      <c r="DB728" s="150"/>
      <c r="DC728" s="150"/>
      <c r="DD728" s="150"/>
      <c r="DE728" s="150"/>
      <c r="DF728" s="150"/>
      <c r="DG728" s="150"/>
      <c r="DH728" s="150"/>
      <c r="DI728" s="150"/>
      <c r="DJ728" s="150"/>
      <c r="DK728" s="150"/>
      <c r="DL728" s="150"/>
      <c r="DM728" s="150"/>
      <c r="DN728" s="150"/>
      <c r="DO728" s="150"/>
      <c r="DP728" s="150"/>
      <c r="DQ728" s="150"/>
      <c r="DR728" s="150"/>
      <c r="DS728" s="150"/>
      <c r="DT728" s="150"/>
      <c r="DU728" s="150"/>
      <c r="DV728" s="150"/>
      <c r="DW728" s="150"/>
      <c r="DX728" s="150"/>
      <c r="DY728" s="150"/>
      <c r="DZ728" s="150"/>
      <c r="EA728" s="150"/>
      <c r="EB728" s="150"/>
      <c r="EC728" s="150"/>
      <c r="ED728" s="150"/>
      <c r="EE728" s="150"/>
      <c r="EF728" s="150"/>
      <c r="EG728" s="150"/>
      <c r="EH728" s="150"/>
      <c r="EI728" s="150"/>
      <c r="EJ728" s="150"/>
      <c r="EK728" s="150"/>
      <c r="EL728" s="150"/>
      <c r="EM728" s="150"/>
      <c r="EN728" s="150"/>
      <c r="EO728" s="150"/>
      <c r="EP728" s="150"/>
      <c r="EQ728" s="150"/>
      <c r="ER728" s="150"/>
      <c r="ES728" s="150"/>
      <c r="ET728" s="150"/>
      <c r="EU728" s="150"/>
      <c r="EV728" s="150"/>
      <c r="EW728" s="150"/>
      <c r="EX728" s="150"/>
      <c r="EY728" s="150"/>
      <c r="EZ728" s="150"/>
      <c r="FA728" s="150"/>
      <c r="FB728" s="150"/>
      <c r="FC728" s="150"/>
      <c r="FD728" s="150"/>
      <c r="FE728" s="150"/>
      <c r="FF728" s="150"/>
      <c r="FG728" s="150"/>
      <c r="FH728" s="150"/>
      <c r="FI728" s="150"/>
      <c r="FJ728" s="150"/>
      <c r="FK728" s="150"/>
      <c r="FL728" s="150"/>
      <c r="FM728" s="150"/>
      <c r="FN728" s="150"/>
      <c r="FO728" s="150"/>
      <c r="FP728" s="150"/>
      <c r="FQ728" s="150"/>
      <c r="FR728" s="150"/>
      <c r="FS728" s="150"/>
      <c r="FT728" s="150"/>
      <c r="FU728" s="150"/>
      <c r="FV728" s="150"/>
      <c r="FW728" s="150"/>
      <c r="FX728" s="150"/>
      <c r="FY728" s="150"/>
      <c r="FZ728" s="150"/>
      <c r="GA728" s="150"/>
      <c r="GB728" s="150"/>
      <c r="GC728" s="150"/>
      <c r="GD728" s="150"/>
      <c r="GE728" s="150"/>
      <c r="GF728" s="150"/>
      <c r="GG728" s="150"/>
      <c r="GH728" s="150"/>
      <c r="GI728" s="150"/>
      <c r="GJ728" s="150"/>
      <c r="GK728" s="150"/>
      <c r="GL728" s="150"/>
      <c r="GM728" s="150"/>
      <c r="GN728" s="150"/>
      <c r="GO728" s="96"/>
      <c r="GP728" s="96"/>
    </row>
    <row r="729" spans="1:198" ht="13.5" hidden="1" customHeight="1">
      <c r="A729" s="359"/>
      <c r="B729" s="401"/>
      <c r="C729" s="424"/>
      <c r="D729" s="424"/>
      <c r="E729" s="492"/>
      <c r="F729" s="412"/>
      <c r="G729" s="411"/>
      <c r="H729" s="89"/>
      <c r="I729" s="64" t="s">
        <v>26</v>
      </c>
      <c r="J729" s="65">
        <f t="shared" ref="J729:N729" si="234">SUM(J725:J728)</f>
        <v>0</v>
      </c>
      <c r="K729" s="65">
        <f t="shared" si="234"/>
        <v>0</v>
      </c>
      <c r="L729" s="65">
        <f t="shared" si="234"/>
        <v>0</v>
      </c>
      <c r="M729" s="66">
        <f t="shared" si="234"/>
        <v>0</v>
      </c>
      <c r="N729" s="65">
        <f t="shared" si="234"/>
        <v>0</v>
      </c>
      <c r="O729" s="66">
        <f>SUM(O725:O728)</f>
        <v>0</v>
      </c>
      <c r="P729" s="66">
        <f t="shared" ref="P729" si="235">SUM(P725:P728)</f>
        <v>0</v>
      </c>
      <c r="Q729" s="66"/>
      <c r="R729" s="66"/>
      <c r="S729" s="66"/>
      <c r="T729" s="66"/>
      <c r="U729" s="66"/>
      <c r="V729" s="66"/>
      <c r="W729" s="66"/>
      <c r="X729" s="385"/>
      <c r="Y729" s="149"/>
      <c r="Z729" s="150"/>
      <c r="AA729" s="150"/>
      <c r="AB729" s="150"/>
      <c r="AC729" s="150"/>
      <c r="AD729" s="150"/>
      <c r="AE729" s="150"/>
      <c r="AF729" s="150"/>
      <c r="AG729" s="150"/>
      <c r="AH729" s="150"/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  <c r="BI729" s="150"/>
      <c r="BJ729" s="150"/>
      <c r="BK729" s="150"/>
      <c r="BL729" s="150"/>
      <c r="BM729" s="150"/>
      <c r="BN729" s="150"/>
      <c r="BO729" s="150"/>
      <c r="BP729" s="150"/>
      <c r="BQ729" s="150"/>
      <c r="BR729" s="150"/>
      <c r="BS729" s="150"/>
      <c r="BT729" s="150"/>
      <c r="BU729" s="150"/>
      <c r="BV729" s="150"/>
      <c r="BW729" s="150"/>
      <c r="BX729" s="150"/>
      <c r="BY729" s="150"/>
      <c r="BZ729" s="150"/>
      <c r="CA729" s="150"/>
      <c r="CB729" s="150"/>
      <c r="CC729" s="150"/>
      <c r="CD729" s="150"/>
      <c r="CE729" s="150"/>
      <c r="CF729" s="150"/>
      <c r="CG729" s="150"/>
      <c r="CH729" s="150"/>
      <c r="CI729" s="150"/>
      <c r="CJ729" s="150"/>
      <c r="CK729" s="150"/>
      <c r="CL729" s="150"/>
      <c r="CM729" s="150"/>
      <c r="CN729" s="150"/>
      <c r="CO729" s="150"/>
      <c r="CP729" s="150"/>
      <c r="CQ729" s="150"/>
      <c r="CR729" s="150"/>
      <c r="CS729" s="150"/>
      <c r="CT729" s="150"/>
      <c r="CU729" s="150"/>
      <c r="CV729" s="150"/>
      <c r="CW729" s="150"/>
      <c r="CX729" s="150"/>
      <c r="CY729" s="150"/>
      <c r="CZ729" s="150"/>
      <c r="DA729" s="150"/>
      <c r="DB729" s="150"/>
      <c r="DC729" s="150"/>
      <c r="DD729" s="150"/>
      <c r="DE729" s="150"/>
      <c r="DF729" s="150"/>
      <c r="DG729" s="150"/>
      <c r="DH729" s="150"/>
      <c r="DI729" s="150"/>
      <c r="DJ729" s="150"/>
      <c r="DK729" s="150"/>
      <c r="DL729" s="150"/>
      <c r="DM729" s="150"/>
      <c r="DN729" s="150"/>
      <c r="DO729" s="150"/>
      <c r="DP729" s="150"/>
      <c r="DQ729" s="150"/>
      <c r="DR729" s="150"/>
      <c r="DS729" s="150"/>
      <c r="DT729" s="150"/>
      <c r="DU729" s="150"/>
      <c r="DV729" s="150"/>
      <c r="DW729" s="150"/>
      <c r="DX729" s="150"/>
      <c r="DY729" s="150"/>
      <c r="DZ729" s="150"/>
      <c r="EA729" s="150"/>
      <c r="EB729" s="150"/>
      <c r="EC729" s="150"/>
      <c r="ED729" s="150"/>
      <c r="EE729" s="150"/>
      <c r="EF729" s="150"/>
      <c r="EG729" s="150"/>
      <c r="EH729" s="150"/>
      <c r="EI729" s="150"/>
      <c r="EJ729" s="150"/>
      <c r="EK729" s="150"/>
      <c r="EL729" s="150"/>
      <c r="EM729" s="150"/>
      <c r="EN729" s="150"/>
      <c r="EO729" s="150"/>
      <c r="EP729" s="150"/>
      <c r="EQ729" s="150"/>
      <c r="ER729" s="150"/>
      <c r="ES729" s="150"/>
      <c r="ET729" s="150"/>
      <c r="EU729" s="150"/>
      <c r="EV729" s="150"/>
      <c r="EW729" s="150"/>
      <c r="EX729" s="150"/>
      <c r="EY729" s="150"/>
      <c r="EZ729" s="150"/>
      <c r="FA729" s="150"/>
      <c r="FB729" s="150"/>
      <c r="FC729" s="150"/>
      <c r="FD729" s="150"/>
      <c r="FE729" s="150"/>
      <c r="FF729" s="150"/>
      <c r="FG729" s="150"/>
      <c r="FH729" s="150"/>
      <c r="FI729" s="150"/>
      <c r="FJ729" s="150"/>
      <c r="FK729" s="150"/>
      <c r="FL729" s="150"/>
      <c r="FM729" s="150"/>
      <c r="FN729" s="150"/>
      <c r="FO729" s="150"/>
      <c r="FP729" s="150"/>
      <c r="FQ729" s="150"/>
      <c r="FR729" s="150"/>
      <c r="FS729" s="150"/>
      <c r="FT729" s="150"/>
      <c r="FU729" s="150"/>
      <c r="FV729" s="150"/>
      <c r="FW729" s="150"/>
      <c r="FX729" s="150"/>
      <c r="FY729" s="150"/>
      <c r="FZ729" s="150"/>
      <c r="GA729" s="150"/>
      <c r="GB729" s="150"/>
      <c r="GC729" s="150"/>
      <c r="GD729" s="150"/>
      <c r="GE729" s="150"/>
      <c r="GF729" s="150"/>
      <c r="GG729" s="150"/>
      <c r="GH729" s="150"/>
      <c r="GI729" s="150"/>
      <c r="GJ729" s="150"/>
      <c r="GK729" s="150"/>
      <c r="GL729" s="150"/>
      <c r="GM729" s="150"/>
      <c r="GN729" s="150"/>
      <c r="GO729" s="96"/>
      <c r="GP729" s="96"/>
    </row>
    <row r="730" spans="1:198" ht="12" customHeight="1">
      <c r="A730" s="349">
        <v>56</v>
      </c>
      <c r="B730" s="397" t="s">
        <v>198</v>
      </c>
      <c r="C730" s="424">
        <v>2023</v>
      </c>
      <c r="D730" s="424">
        <v>2025</v>
      </c>
      <c r="E730" s="353" t="s">
        <v>265</v>
      </c>
      <c r="F730" s="423">
        <f>528350+X730+401330</f>
        <v>4533150</v>
      </c>
      <c r="G730" s="411">
        <v>90095</v>
      </c>
      <c r="H730" s="89">
        <v>6050</v>
      </c>
      <c r="I730" s="60" t="s">
        <v>28</v>
      </c>
      <c r="J730" s="77">
        <f>761165-761165</f>
        <v>0</v>
      </c>
      <c r="K730" s="77">
        <f>2165741-2165741</f>
        <v>0</v>
      </c>
      <c r="L730" s="87"/>
      <c r="M730" s="323"/>
      <c r="N730" s="87">
        <v>50000</v>
      </c>
      <c r="O730" s="87"/>
      <c r="P730" s="77"/>
      <c r="Q730" s="77"/>
      <c r="R730" s="77"/>
      <c r="S730" s="77"/>
      <c r="T730" s="77"/>
      <c r="U730" s="77"/>
      <c r="V730" s="77"/>
      <c r="W730" s="77"/>
      <c r="X730" s="431">
        <f>SUM(M734:W739)</f>
        <v>3603470</v>
      </c>
      <c r="Y730" s="149"/>
      <c r="Z730" s="150"/>
      <c r="AA730" s="150"/>
      <c r="AB730" s="150"/>
      <c r="AC730" s="150"/>
      <c r="AD730" s="150"/>
      <c r="AE730" s="150"/>
      <c r="AF730" s="150"/>
      <c r="AG730" s="150"/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  <c r="BI730" s="150"/>
      <c r="BJ730" s="150"/>
      <c r="BK730" s="150"/>
      <c r="BL730" s="150"/>
      <c r="BM730" s="150"/>
      <c r="BN730" s="150"/>
      <c r="BO730" s="150"/>
      <c r="BP730" s="150"/>
      <c r="BQ730" s="150"/>
      <c r="BR730" s="150"/>
      <c r="BS730" s="150"/>
      <c r="BT730" s="150"/>
      <c r="BU730" s="150"/>
      <c r="BV730" s="150"/>
      <c r="BW730" s="150"/>
      <c r="BX730" s="150"/>
      <c r="BY730" s="150"/>
      <c r="BZ730" s="150"/>
      <c r="CA730" s="150"/>
      <c r="CB730" s="150"/>
      <c r="CC730" s="150"/>
      <c r="CD730" s="150"/>
      <c r="CE730" s="150"/>
      <c r="CF730" s="150"/>
      <c r="CG730" s="150"/>
      <c r="CH730" s="150"/>
      <c r="CI730" s="150"/>
      <c r="CJ730" s="150"/>
      <c r="CK730" s="150"/>
      <c r="CL730" s="150"/>
      <c r="CM730" s="150"/>
      <c r="CN730" s="150"/>
      <c r="CO730" s="150"/>
      <c r="CP730" s="150"/>
      <c r="CQ730" s="150"/>
      <c r="CR730" s="150"/>
      <c r="CS730" s="150"/>
      <c r="CT730" s="150"/>
      <c r="CU730" s="150"/>
      <c r="CV730" s="150"/>
      <c r="CW730" s="150"/>
      <c r="CX730" s="150"/>
      <c r="CY730" s="150"/>
      <c r="CZ730" s="150"/>
      <c r="DA730" s="150"/>
      <c r="DB730" s="150"/>
      <c r="DC730" s="150"/>
      <c r="DD730" s="150"/>
      <c r="DE730" s="150"/>
      <c r="DF730" s="150"/>
      <c r="DG730" s="150"/>
      <c r="DH730" s="150"/>
      <c r="DI730" s="150"/>
      <c r="DJ730" s="150"/>
      <c r="DK730" s="150"/>
      <c r="DL730" s="150"/>
      <c r="DM730" s="150"/>
      <c r="DN730" s="150"/>
      <c r="DO730" s="150"/>
      <c r="DP730" s="150"/>
      <c r="DQ730" s="150"/>
      <c r="DR730" s="150"/>
      <c r="DS730" s="150"/>
      <c r="DT730" s="150"/>
      <c r="DU730" s="150"/>
      <c r="DV730" s="150"/>
      <c r="DW730" s="150"/>
      <c r="DX730" s="150"/>
      <c r="DY730" s="150"/>
      <c r="DZ730" s="150"/>
      <c r="EA730" s="150"/>
      <c r="EB730" s="150"/>
      <c r="EC730" s="150"/>
      <c r="ED730" s="150"/>
      <c r="EE730" s="150"/>
      <c r="EF730" s="150"/>
      <c r="EG730" s="150"/>
      <c r="EH730" s="150"/>
      <c r="EI730" s="150"/>
      <c r="EJ730" s="150"/>
      <c r="EK730" s="150"/>
      <c r="EL730" s="150"/>
      <c r="EM730" s="150"/>
      <c r="EN730" s="150"/>
      <c r="EO730" s="150"/>
      <c r="EP730" s="150"/>
      <c r="EQ730" s="150"/>
      <c r="ER730" s="150"/>
      <c r="ES730" s="150"/>
      <c r="ET730" s="150"/>
      <c r="EU730" s="150"/>
      <c r="EV730" s="150"/>
      <c r="EW730" s="150"/>
      <c r="EX730" s="150"/>
      <c r="EY730" s="150"/>
      <c r="EZ730" s="150"/>
      <c r="FA730" s="150"/>
      <c r="FB730" s="150"/>
      <c r="FC730" s="150"/>
      <c r="FD730" s="150"/>
      <c r="FE730" s="150"/>
      <c r="FF730" s="150"/>
      <c r="FG730" s="150"/>
      <c r="FH730" s="150"/>
      <c r="FI730" s="150"/>
      <c r="FJ730" s="150"/>
      <c r="FK730" s="150"/>
      <c r="FL730" s="150"/>
      <c r="FM730" s="150"/>
      <c r="FN730" s="150"/>
      <c r="FO730" s="150"/>
      <c r="FP730" s="150"/>
      <c r="FQ730" s="150"/>
      <c r="FR730" s="150"/>
      <c r="FS730" s="150"/>
      <c r="FT730" s="150"/>
      <c r="FU730" s="150"/>
      <c r="FV730" s="150"/>
      <c r="FW730" s="150"/>
      <c r="FX730" s="150"/>
      <c r="FY730" s="150"/>
      <c r="FZ730" s="150"/>
      <c r="GA730" s="150"/>
      <c r="GB730" s="150"/>
      <c r="GC730" s="150"/>
      <c r="GD730" s="150"/>
      <c r="GE730" s="150"/>
      <c r="GF730" s="150"/>
      <c r="GG730" s="150"/>
      <c r="GH730" s="150"/>
      <c r="GI730" s="150"/>
      <c r="GJ730" s="150"/>
      <c r="GK730" s="150"/>
      <c r="GL730" s="150"/>
      <c r="GM730" s="150"/>
      <c r="GN730" s="150"/>
      <c r="GO730" s="96"/>
      <c r="GP730" s="96"/>
    </row>
    <row r="731" spans="1:198" ht="12" customHeight="1">
      <c r="A731" s="349"/>
      <c r="B731" s="397"/>
      <c r="C731" s="424"/>
      <c r="D731" s="424"/>
      <c r="E731" s="353"/>
      <c r="F731" s="423"/>
      <c r="G731" s="411"/>
      <c r="H731" s="89"/>
      <c r="I731" s="60" t="s">
        <v>31</v>
      </c>
      <c r="J731" s="77"/>
      <c r="K731" s="77"/>
      <c r="L731" s="87"/>
      <c r="M731" s="87"/>
      <c r="N731" s="87"/>
      <c r="O731" s="71"/>
      <c r="P731" s="70"/>
      <c r="Q731" s="70"/>
      <c r="R731" s="70"/>
      <c r="S731" s="70"/>
      <c r="T731" s="70"/>
      <c r="U731" s="70"/>
      <c r="V731" s="70"/>
      <c r="W731" s="70"/>
      <c r="X731" s="431"/>
      <c r="Y731" s="149"/>
      <c r="Z731" s="150"/>
      <c r="AA731" s="150"/>
      <c r="AB731" s="150"/>
      <c r="AC731" s="150"/>
      <c r="AD731" s="150"/>
      <c r="AE731" s="150"/>
      <c r="AF731" s="150"/>
      <c r="AG731" s="150"/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  <c r="BI731" s="150"/>
      <c r="BJ731" s="150"/>
      <c r="BK731" s="150"/>
      <c r="BL731" s="150"/>
      <c r="BM731" s="150"/>
      <c r="BN731" s="150"/>
      <c r="BO731" s="150"/>
      <c r="BP731" s="150"/>
      <c r="BQ731" s="150"/>
      <c r="BR731" s="150"/>
      <c r="BS731" s="150"/>
      <c r="BT731" s="150"/>
      <c r="BU731" s="150"/>
      <c r="BV731" s="150"/>
      <c r="BW731" s="150"/>
      <c r="BX731" s="150"/>
      <c r="BY731" s="150"/>
      <c r="BZ731" s="150"/>
      <c r="CA731" s="150"/>
      <c r="CB731" s="150"/>
      <c r="CC731" s="150"/>
      <c r="CD731" s="150"/>
      <c r="CE731" s="150"/>
      <c r="CF731" s="150"/>
      <c r="CG731" s="150"/>
      <c r="CH731" s="150"/>
      <c r="CI731" s="150"/>
      <c r="CJ731" s="150"/>
      <c r="CK731" s="150"/>
      <c r="CL731" s="150"/>
      <c r="CM731" s="150"/>
      <c r="CN731" s="150"/>
      <c r="CO731" s="150"/>
      <c r="CP731" s="150"/>
      <c r="CQ731" s="150"/>
      <c r="CR731" s="150"/>
      <c r="CS731" s="150"/>
      <c r="CT731" s="150"/>
      <c r="CU731" s="150"/>
      <c r="CV731" s="150"/>
      <c r="CW731" s="150"/>
      <c r="CX731" s="150"/>
      <c r="CY731" s="150"/>
      <c r="CZ731" s="150"/>
      <c r="DA731" s="150"/>
      <c r="DB731" s="150"/>
      <c r="DC731" s="150"/>
      <c r="DD731" s="150"/>
      <c r="DE731" s="150"/>
      <c r="DF731" s="150"/>
      <c r="DG731" s="150"/>
      <c r="DH731" s="150"/>
      <c r="DI731" s="150"/>
      <c r="DJ731" s="150"/>
      <c r="DK731" s="150"/>
      <c r="DL731" s="150"/>
      <c r="DM731" s="150"/>
      <c r="DN731" s="150"/>
      <c r="DO731" s="150"/>
      <c r="DP731" s="150"/>
      <c r="DQ731" s="150"/>
      <c r="DR731" s="150"/>
      <c r="DS731" s="150"/>
      <c r="DT731" s="150"/>
      <c r="DU731" s="150"/>
      <c r="DV731" s="150"/>
      <c r="DW731" s="150"/>
      <c r="DX731" s="150"/>
      <c r="DY731" s="150"/>
      <c r="DZ731" s="150"/>
      <c r="EA731" s="150"/>
      <c r="EB731" s="150"/>
      <c r="EC731" s="150"/>
      <c r="ED731" s="150"/>
      <c r="EE731" s="150"/>
      <c r="EF731" s="150"/>
      <c r="EG731" s="150"/>
      <c r="EH731" s="150"/>
      <c r="EI731" s="150"/>
      <c r="EJ731" s="150"/>
      <c r="EK731" s="150"/>
      <c r="EL731" s="150"/>
      <c r="EM731" s="150"/>
      <c r="EN731" s="150"/>
      <c r="EO731" s="150"/>
      <c r="EP731" s="150"/>
      <c r="EQ731" s="150"/>
      <c r="ER731" s="150"/>
      <c r="ES731" s="150"/>
      <c r="ET731" s="150"/>
      <c r="EU731" s="150"/>
      <c r="EV731" s="150"/>
      <c r="EW731" s="150"/>
      <c r="EX731" s="150"/>
      <c r="EY731" s="150"/>
      <c r="EZ731" s="150"/>
      <c r="FA731" s="150"/>
      <c r="FB731" s="150"/>
      <c r="FC731" s="150"/>
      <c r="FD731" s="150"/>
      <c r="FE731" s="150"/>
      <c r="FF731" s="150"/>
      <c r="FG731" s="150"/>
      <c r="FH731" s="150"/>
      <c r="FI731" s="150"/>
      <c r="FJ731" s="150"/>
      <c r="FK731" s="150"/>
      <c r="FL731" s="150"/>
      <c r="FM731" s="150"/>
      <c r="FN731" s="150"/>
      <c r="FO731" s="150"/>
      <c r="FP731" s="150"/>
      <c r="FQ731" s="150"/>
      <c r="FR731" s="150"/>
      <c r="FS731" s="150"/>
      <c r="FT731" s="150"/>
      <c r="FU731" s="150"/>
      <c r="FV731" s="150"/>
      <c r="FW731" s="150"/>
      <c r="FX731" s="150"/>
      <c r="FY731" s="150"/>
      <c r="FZ731" s="150"/>
      <c r="GA731" s="150"/>
      <c r="GB731" s="150"/>
      <c r="GC731" s="150"/>
      <c r="GD731" s="150"/>
      <c r="GE731" s="150"/>
      <c r="GF731" s="150"/>
      <c r="GG731" s="150"/>
      <c r="GH731" s="150"/>
      <c r="GI731" s="150"/>
      <c r="GJ731" s="150"/>
      <c r="GK731" s="150"/>
      <c r="GL731" s="150"/>
      <c r="GM731" s="150"/>
      <c r="GN731" s="150"/>
      <c r="GO731" s="96"/>
      <c r="GP731" s="96"/>
    </row>
    <row r="732" spans="1:198" ht="12" customHeight="1">
      <c r="A732" s="349"/>
      <c r="B732" s="397"/>
      <c r="C732" s="424"/>
      <c r="D732" s="424"/>
      <c r="E732" s="353"/>
      <c r="F732" s="423"/>
      <c r="G732" s="411"/>
      <c r="H732" s="89"/>
      <c r="I732" s="60" t="s">
        <v>30</v>
      </c>
      <c r="J732" s="70"/>
      <c r="K732" s="70"/>
      <c r="L732" s="71"/>
      <c r="M732" s="71"/>
      <c r="N732" s="87"/>
      <c r="O732" s="71"/>
      <c r="P732" s="70"/>
      <c r="Q732" s="70"/>
      <c r="R732" s="70"/>
      <c r="S732" s="70"/>
      <c r="T732" s="70"/>
      <c r="U732" s="70"/>
      <c r="V732" s="70"/>
      <c r="W732" s="70"/>
      <c r="X732" s="431"/>
      <c r="Y732" s="149"/>
      <c r="Z732" s="150"/>
      <c r="AA732" s="150"/>
      <c r="AB732" s="150"/>
      <c r="AC732" s="150"/>
      <c r="AD732" s="150"/>
      <c r="AE732" s="150"/>
      <c r="AF732" s="150"/>
      <c r="AG732" s="150"/>
      <c r="AH732" s="150"/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  <c r="BI732" s="150"/>
      <c r="BJ732" s="150"/>
      <c r="BK732" s="150"/>
      <c r="BL732" s="150"/>
      <c r="BM732" s="150"/>
      <c r="BN732" s="150"/>
      <c r="BO732" s="150"/>
      <c r="BP732" s="150"/>
      <c r="BQ732" s="150"/>
      <c r="BR732" s="150"/>
      <c r="BS732" s="150"/>
      <c r="BT732" s="150"/>
      <c r="BU732" s="150"/>
      <c r="BV732" s="150"/>
      <c r="BW732" s="150"/>
      <c r="BX732" s="150"/>
      <c r="BY732" s="150"/>
      <c r="BZ732" s="150"/>
      <c r="CA732" s="150"/>
      <c r="CB732" s="150"/>
      <c r="CC732" s="150"/>
      <c r="CD732" s="150"/>
      <c r="CE732" s="150"/>
      <c r="CF732" s="150"/>
      <c r="CG732" s="150"/>
      <c r="CH732" s="150"/>
      <c r="CI732" s="150"/>
      <c r="CJ732" s="150"/>
      <c r="CK732" s="150"/>
      <c r="CL732" s="150"/>
      <c r="CM732" s="150"/>
      <c r="CN732" s="150"/>
      <c r="CO732" s="150"/>
      <c r="CP732" s="150"/>
      <c r="CQ732" s="150"/>
      <c r="CR732" s="150"/>
      <c r="CS732" s="150"/>
      <c r="CT732" s="150"/>
      <c r="CU732" s="150"/>
      <c r="CV732" s="150"/>
      <c r="CW732" s="150"/>
      <c r="CX732" s="150"/>
      <c r="CY732" s="150"/>
      <c r="CZ732" s="150"/>
      <c r="DA732" s="150"/>
      <c r="DB732" s="150"/>
      <c r="DC732" s="150"/>
      <c r="DD732" s="150"/>
      <c r="DE732" s="150"/>
      <c r="DF732" s="150"/>
      <c r="DG732" s="150"/>
      <c r="DH732" s="150"/>
      <c r="DI732" s="150"/>
      <c r="DJ732" s="150"/>
      <c r="DK732" s="150"/>
      <c r="DL732" s="150"/>
      <c r="DM732" s="150"/>
      <c r="DN732" s="150"/>
      <c r="DO732" s="150"/>
      <c r="DP732" s="150"/>
      <c r="DQ732" s="150"/>
      <c r="DR732" s="150"/>
      <c r="DS732" s="150"/>
      <c r="DT732" s="150"/>
      <c r="DU732" s="150"/>
      <c r="DV732" s="150"/>
      <c r="DW732" s="150"/>
      <c r="DX732" s="150"/>
      <c r="DY732" s="150"/>
      <c r="DZ732" s="150"/>
      <c r="EA732" s="150"/>
      <c r="EB732" s="150"/>
      <c r="EC732" s="150"/>
      <c r="ED732" s="150"/>
      <c r="EE732" s="150"/>
      <c r="EF732" s="150"/>
      <c r="EG732" s="150"/>
      <c r="EH732" s="150"/>
      <c r="EI732" s="150"/>
      <c r="EJ732" s="150"/>
      <c r="EK732" s="150"/>
      <c r="EL732" s="150"/>
      <c r="EM732" s="150"/>
      <c r="EN732" s="150"/>
      <c r="EO732" s="150"/>
      <c r="EP732" s="150"/>
      <c r="EQ732" s="150"/>
      <c r="ER732" s="150"/>
      <c r="ES732" s="150"/>
      <c r="ET732" s="150"/>
      <c r="EU732" s="150"/>
      <c r="EV732" s="150"/>
      <c r="EW732" s="150"/>
      <c r="EX732" s="150"/>
      <c r="EY732" s="150"/>
      <c r="EZ732" s="150"/>
      <c r="FA732" s="150"/>
      <c r="FB732" s="150"/>
      <c r="FC732" s="150"/>
      <c r="FD732" s="150"/>
      <c r="FE732" s="150"/>
      <c r="FF732" s="150"/>
      <c r="FG732" s="150"/>
      <c r="FH732" s="150"/>
      <c r="FI732" s="150"/>
      <c r="FJ732" s="150"/>
      <c r="FK732" s="150"/>
      <c r="FL732" s="150"/>
      <c r="FM732" s="150"/>
      <c r="FN732" s="150"/>
      <c r="FO732" s="150"/>
      <c r="FP732" s="150"/>
      <c r="FQ732" s="150"/>
      <c r="FR732" s="150"/>
      <c r="FS732" s="150"/>
      <c r="FT732" s="150"/>
      <c r="FU732" s="150"/>
      <c r="FV732" s="150"/>
      <c r="FW732" s="150"/>
      <c r="FX732" s="150"/>
      <c r="FY732" s="150"/>
      <c r="FZ732" s="150"/>
      <c r="GA732" s="150"/>
      <c r="GB732" s="150"/>
      <c r="GC732" s="150"/>
      <c r="GD732" s="150"/>
      <c r="GE732" s="150"/>
      <c r="GF732" s="150"/>
      <c r="GG732" s="150"/>
      <c r="GH732" s="150"/>
      <c r="GI732" s="150"/>
      <c r="GJ732" s="150"/>
      <c r="GK732" s="150"/>
      <c r="GL732" s="150"/>
      <c r="GM732" s="150"/>
      <c r="GN732" s="150"/>
      <c r="GO732" s="96"/>
      <c r="GP732" s="96"/>
    </row>
    <row r="733" spans="1:198" ht="15.75" customHeight="1">
      <c r="A733" s="349"/>
      <c r="B733" s="397"/>
      <c r="C733" s="424"/>
      <c r="D733" s="424"/>
      <c r="E733" s="353"/>
      <c r="F733" s="423"/>
      <c r="G733" s="411"/>
      <c r="H733" s="89">
        <v>6370</v>
      </c>
      <c r="I733" s="60" t="s">
        <v>185</v>
      </c>
      <c r="J733" s="70"/>
      <c r="K733" s="70"/>
      <c r="L733" s="87"/>
      <c r="M733" s="87">
        <v>0</v>
      </c>
      <c r="N733" s="87">
        <v>3553470</v>
      </c>
      <c r="O733" s="71"/>
      <c r="P733" s="70"/>
      <c r="Q733" s="70"/>
      <c r="R733" s="70"/>
      <c r="S733" s="70"/>
      <c r="T733" s="70"/>
      <c r="U733" s="70"/>
      <c r="V733" s="70"/>
      <c r="W733" s="70"/>
      <c r="X733" s="431"/>
      <c r="Y733" s="149"/>
      <c r="Z733" s="150"/>
      <c r="AA733" s="150"/>
      <c r="AB733" s="150"/>
      <c r="AC733" s="150"/>
      <c r="AD733" s="150"/>
      <c r="AE733" s="150"/>
      <c r="AF733" s="150"/>
      <c r="AG733" s="150"/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  <c r="BI733" s="150"/>
      <c r="BJ733" s="150"/>
      <c r="BK733" s="150"/>
      <c r="BL733" s="150"/>
      <c r="BM733" s="150"/>
      <c r="BN733" s="150"/>
      <c r="BO733" s="150"/>
      <c r="BP733" s="150"/>
      <c r="BQ733" s="150"/>
      <c r="BR733" s="150"/>
      <c r="BS733" s="150"/>
      <c r="BT733" s="150"/>
      <c r="BU733" s="150"/>
      <c r="BV733" s="150"/>
      <c r="BW733" s="150"/>
      <c r="BX733" s="150"/>
      <c r="BY733" s="150"/>
      <c r="BZ733" s="150"/>
      <c r="CA733" s="150"/>
      <c r="CB733" s="150"/>
      <c r="CC733" s="150"/>
      <c r="CD733" s="150"/>
      <c r="CE733" s="150"/>
      <c r="CF733" s="150"/>
      <c r="CG733" s="150"/>
      <c r="CH733" s="150"/>
      <c r="CI733" s="150"/>
      <c r="CJ733" s="150"/>
      <c r="CK733" s="150"/>
      <c r="CL733" s="150"/>
      <c r="CM733" s="150"/>
      <c r="CN733" s="150"/>
      <c r="CO733" s="150"/>
      <c r="CP733" s="150"/>
      <c r="CQ733" s="150"/>
      <c r="CR733" s="150"/>
      <c r="CS733" s="150"/>
      <c r="CT733" s="150"/>
      <c r="CU733" s="150"/>
      <c r="CV733" s="150"/>
      <c r="CW733" s="150"/>
      <c r="CX733" s="150"/>
      <c r="CY733" s="150"/>
      <c r="CZ733" s="150"/>
      <c r="DA733" s="150"/>
      <c r="DB733" s="150"/>
      <c r="DC733" s="150"/>
      <c r="DD733" s="150"/>
      <c r="DE733" s="150"/>
      <c r="DF733" s="150"/>
      <c r="DG733" s="150"/>
      <c r="DH733" s="150"/>
      <c r="DI733" s="150"/>
      <c r="DJ733" s="150"/>
      <c r="DK733" s="150"/>
      <c r="DL733" s="150"/>
      <c r="DM733" s="150"/>
      <c r="DN733" s="150"/>
      <c r="DO733" s="150"/>
      <c r="DP733" s="150"/>
      <c r="DQ733" s="150"/>
      <c r="DR733" s="150"/>
      <c r="DS733" s="150"/>
      <c r="DT733" s="150"/>
      <c r="DU733" s="150"/>
      <c r="DV733" s="150"/>
      <c r="DW733" s="150"/>
      <c r="DX733" s="150"/>
      <c r="DY733" s="150"/>
      <c r="DZ733" s="150"/>
      <c r="EA733" s="150"/>
      <c r="EB733" s="150"/>
      <c r="EC733" s="150"/>
      <c r="ED733" s="150"/>
      <c r="EE733" s="150"/>
      <c r="EF733" s="150"/>
      <c r="EG733" s="150"/>
      <c r="EH733" s="150"/>
      <c r="EI733" s="150"/>
      <c r="EJ733" s="150"/>
      <c r="EK733" s="150"/>
      <c r="EL733" s="150"/>
      <c r="EM733" s="150"/>
      <c r="EN733" s="150"/>
      <c r="EO733" s="150"/>
      <c r="EP733" s="150"/>
      <c r="EQ733" s="150"/>
      <c r="ER733" s="150"/>
      <c r="ES733" s="150"/>
      <c r="ET733" s="150"/>
      <c r="EU733" s="150"/>
      <c r="EV733" s="150"/>
      <c r="EW733" s="150"/>
      <c r="EX733" s="150"/>
      <c r="EY733" s="150"/>
      <c r="EZ733" s="150"/>
      <c r="FA733" s="150"/>
      <c r="FB733" s="150"/>
      <c r="FC733" s="150"/>
      <c r="FD733" s="150"/>
      <c r="FE733" s="150"/>
      <c r="FF733" s="150"/>
      <c r="FG733" s="150"/>
      <c r="FH733" s="150"/>
      <c r="FI733" s="150"/>
      <c r="FJ733" s="150"/>
      <c r="FK733" s="150"/>
      <c r="FL733" s="150"/>
      <c r="FM733" s="150"/>
      <c r="FN733" s="150"/>
      <c r="FO733" s="150"/>
      <c r="FP733" s="150"/>
      <c r="FQ733" s="150"/>
      <c r="FR733" s="150"/>
      <c r="FS733" s="150"/>
      <c r="FT733" s="150"/>
      <c r="FU733" s="150"/>
      <c r="FV733" s="150"/>
      <c r="FW733" s="150"/>
      <c r="FX733" s="150"/>
      <c r="FY733" s="150"/>
      <c r="FZ733" s="150"/>
      <c r="GA733" s="150"/>
      <c r="GB733" s="150"/>
      <c r="GC733" s="150"/>
      <c r="GD733" s="150"/>
      <c r="GE733" s="150"/>
      <c r="GF733" s="150"/>
      <c r="GG733" s="150"/>
      <c r="GH733" s="150"/>
      <c r="GI733" s="150"/>
      <c r="GJ733" s="150"/>
      <c r="GK733" s="150"/>
      <c r="GL733" s="150"/>
      <c r="GM733" s="150"/>
      <c r="GN733" s="150"/>
      <c r="GO733" s="96"/>
      <c r="GP733" s="96"/>
    </row>
    <row r="734" spans="1:198" ht="12.75" customHeight="1">
      <c r="A734" s="349"/>
      <c r="B734" s="397"/>
      <c r="C734" s="424"/>
      <c r="D734" s="424"/>
      <c r="E734" s="353"/>
      <c r="F734" s="423"/>
      <c r="G734" s="411"/>
      <c r="H734" s="89"/>
      <c r="I734" s="64" t="s">
        <v>26</v>
      </c>
      <c r="J734" s="65">
        <f t="shared" ref="J734:N734" si="236">SUM(J730:J733)</f>
        <v>0</v>
      </c>
      <c r="K734" s="65">
        <f t="shared" si="236"/>
        <v>0</v>
      </c>
      <c r="L734" s="65">
        <f t="shared" si="236"/>
        <v>0</v>
      </c>
      <c r="M734" s="66">
        <f t="shared" si="236"/>
        <v>0</v>
      </c>
      <c r="N734" s="65">
        <f t="shared" si="236"/>
        <v>3603470</v>
      </c>
      <c r="O734" s="66">
        <f>SUM(O730:O733)</f>
        <v>0</v>
      </c>
      <c r="P734" s="66">
        <f t="shared" ref="P734" si="237">SUM(P730:P733)</f>
        <v>0</v>
      </c>
      <c r="Q734" s="66"/>
      <c r="R734" s="66"/>
      <c r="S734" s="66"/>
      <c r="T734" s="66"/>
      <c r="U734" s="66"/>
      <c r="V734" s="66"/>
      <c r="W734" s="66"/>
      <c r="X734" s="431"/>
      <c r="Y734" s="149"/>
      <c r="Z734" s="150"/>
      <c r="AA734" s="150"/>
      <c r="AB734" s="150"/>
      <c r="AC734" s="150"/>
      <c r="AD734" s="150"/>
      <c r="AE734" s="150"/>
      <c r="AF734" s="150"/>
      <c r="AG734" s="150"/>
      <c r="AH734" s="150"/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  <c r="BI734" s="150"/>
      <c r="BJ734" s="150"/>
      <c r="BK734" s="150"/>
      <c r="BL734" s="150"/>
      <c r="BM734" s="150"/>
      <c r="BN734" s="150"/>
      <c r="BO734" s="150"/>
      <c r="BP734" s="150"/>
      <c r="BQ734" s="150"/>
      <c r="BR734" s="150"/>
      <c r="BS734" s="150"/>
      <c r="BT734" s="150"/>
      <c r="BU734" s="150"/>
      <c r="BV734" s="150"/>
      <c r="BW734" s="150"/>
      <c r="BX734" s="150"/>
      <c r="BY734" s="150"/>
      <c r="BZ734" s="150"/>
      <c r="CA734" s="150"/>
      <c r="CB734" s="150"/>
      <c r="CC734" s="150"/>
      <c r="CD734" s="150"/>
      <c r="CE734" s="150"/>
      <c r="CF734" s="150"/>
      <c r="CG734" s="150"/>
      <c r="CH734" s="150"/>
      <c r="CI734" s="150"/>
      <c r="CJ734" s="150"/>
      <c r="CK734" s="150"/>
      <c r="CL734" s="150"/>
      <c r="CM734" s="150"/>
      <c r="CN734" s="150"/>
      <c r="CO734" s="150"/>
      <c r="CP734" s="150"/>
      <c r="CQ734" s="150"/>
      <c r="CR734" s="150"/>
      <c r="CS734" s="150"/>
      <c r="CT734" s="150"/>
      <c r="CU734" s="150"/>
      <c r="CV734" s="150"/>
      <c r="CW734" s="150"/>
      <c r="CX734" s="150"/>
      <c r="CY734" s="150"/>
      <c r="CZ734" s="150"/>
      <c r="DA734" s="150"/>
      <c r="DB734" s="150"/>
      <c r="DC734" s="150"/>
      <c r="DD734" s="150"/>
      <c r="DE734" s="150"/>
      <c r="DF734" s="150"/>
      <c r="DG734" s="150"/>
      <c r="DH734" s="150"/>
      <c r="DI734" s="150"/>
      <c r="DJ734" s="150"/>
      <c r="DK734" s="150"/>
      <c r="DL734" s="150"/>
      <c r="DM734" s="150"/>
      <c r="DN734" s="150"/>
      <c r="DO734" s="150"/>
      <c r="DP734" s="150"/>
      <c r="DQ734" s="150"/>
      <c r="DR734" s="150"/>
      <c r="DS734" s="150"/>
      <c r="DT734" s="150"/>
      <c r="DU734" s="150"/>
      <c r="DV734" s="150"/>
      <c r="DW734" s="150"/>
      <c r="DX734" s="150"/>
      <c r="DY734" s="150"/>
      <c r="DZ734" s="150"/>
      <c r="EA734" s="150"/>
      <c r="EB734" s="150"/>
      <c r="EC734" s="150"/>
      <c r="ED734" s="150"/>
      <c r="EE734" s="150"/>
      <c r="EF734" s="150"/>
      <c r="EG734" s="150"/>
      <c r="EH734" s="150"/>
      <c r="EI734" s="150"/>
      <c r="EJ734" s="150"/>
      <c r="EK734" s="150"/>
      <c r="EL734" s="150"/>
      <c r="EM734" s="150"/>
      <c r="EN734" s="150"/>
      <c r="EO734" s="150"/>
      <c r="EP734" s="150"/>
      <c r="EQ734" s="150"/>
      <c r="ER734" s="150"/>
      <c r="ES734" s="150"/>
      <c r="ET734" s="150"/>
      <c r="EU734" s="150"/>
      <c r="EV734" s="150"/>
      <c r="EW734" s="150"/>
      <c r="EX734" s="150"/>
      <c r="EY734" s="150"/>
      <c r="EZ734" s="150"/>
      <c r="FA734" s="150"/>
      <c r="FB734" s="150"/>
      <c r="FC734" s="150"/>
      <c r="FD734" s="150"/>
      <c r="FE734" s="150"/>
      <c r="FF734" s="150"/>
      <c r="FG734" s="150"/>
      <c r="FH734" s="150"/>
      <c r="FI734" s="150"/>
      <c r="FJ734" s="150"/>
      <c r="FK734" s="150"/>
      <c r="FL734" s="150"/>
      <c r="FM734" s="150"/>
      <c r="FN734" s="150"/>
      <c r="FO734" s="150"/>
      <c r="FP734" s="150"/>
      <c r="FQ734" s="150"/>
      <c r="FR734" s="150"/>
      <c r="FS734" s="150"/>
      <c r="FT734" s="150"/>
      <c r="FU734" s="150"/>
      <c r="FV734" s="150"/>
      <c r="FW734" s="150"/>
      <c r="FX734" s="150"/>
      <c r="FY734" s="150"/>
      <c r="FZ734" s="150"/>
      <c r="GA734" s="150"/>
      <c r="GB734" s="150"/>
      <c r="GC734" s="150"/>
      <c r="GD734" s="150"/>
      <c r="GE734" s="150"/>
      <c r="GF734" s="150"/>
      <c r="GG734" s="150"/>
      <c r="GH734" s="150"/>
      <c r="GI734" s="150"/>
      <c r="GJ734" s="150"/>
      <c r="GK734" s="150"/>
      <c r="GL734" s="150"/>
      <c r="GM734" s="150"/>
      <c r="GN734" s="150"/>
      <c r="GO734" s="96"/>
      <c r="GP734" s="96"/>
    </row>
    <row r="735" spans="1:198" ht="13.5" hidden="1" customHeight="1">
      <c r="A735" s="349">
        <v>83</v>
      </c>
      <c r="B735" s="401" t="s">
        <v>172</v>
      </c>
      <c r="C735" s="424">
        <v>2019</v>
      </c>
      <c r="D735" s="424">
        <v>2022</v>
      </c>
      <c r="E735" s="492" t="s">
        <v>27</v>
      </c>
      <c r="F735" s="412">
        <f>X735</f>
        <v>0</v>
      </c>
      <c r="G735" s="411">
        <v>90095</v>
      </c>
      <c r="H735" s="89">
        <v>6050</v>
      </c>
      <c r="I735" s="60" t="s">
        <v>28</v>
      </c>
      <c r="J735" s="77">
        <f>761165-761165</f>
        <v>0</v>
      </c>
      <c r="K735" s="77">
        <f>2165741-2165741</f>
        <v>0</v>
      </c>
      <c r="L735" s="87"/>
      <c r="M735" s="87"/>
      <c r="N735" s="87"/>
      <c r="O735" s="77"/>
      <c r="P735" s="77"/>
      <c r="Q735" s="77"/>
      <c r="R735" s="77"/>
      <c r="S735" s="77"/>
      <c r="T735" s="77"/>
      <c r="U735" s="77"/>
      <c r="V735" s="77"/>
      <c r="W735" s="77"/>
      <c r="X735" s="385">
        <f>SUM(M739:W739)</f>
        <v>0</v>
      </c>
      <c r="Y735" s="149"/>
      <c r="Z735" s="150"/>
      <c r="AA735" s="150"/>
      <c r="AB735" s="150"/>
      <c r="AC735" s="150"/>
      <c r="AD735" s="150"/>
      <c r="AE735" s="150"/>
      <c r="AF735" s="150"/>
      <c r="AG735" s="150"/>
      <c r="AH735" s="150"/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  <c r="BI735" s="150"/>
      <c r="BJ735" s="150"/>
      <c r="BK735" s="150"/>
      <c r="BL735" s="150"/>
      <c r="BM735" s="150"/>
      <c r="BN735" s="150"/>
      <c r="BO735" s="150"/>
      <c r="BP735" s="150"/>
      <c r="BQ735" s="150"/>
      <c r="BR735" s="150"/>
      <c r="BS735" s="150"/>
      <c r="BT735" s="150"/>
      <c r="BU735" s="150"/>
      <c r="BV735" s="150"/>
      <c r="BW735" s="150"/>
      <c r="BX735" s="150"/>
      <c r="BY735" s="150"/>
      <c r="BZ735" s="150"/>
      <c r="CA735" s="150"/>
      <c r="CB735" s="150"/>
      <c r="CC735" s="150"/>
      <c r="CD735" s="150"/>
      <c r="CE735" s="150"/>
      <c r="CF735" s="150"/>
      <c r="CG735" s="150"/>
      <c r="CH735" s="150"/>
      <c r="CI735" s="150"/>
      <c r="CJ735" s="150"/>
      <c r="CK735" s="150"/>
      <c r="CL735" s="150"/>
      <c r="CM735" s="150"/>
      <c r="CN735" s="150"/>
      <c r="CO735" s="150"/>
      <c r="CP735" s="150"/>
      <c r="CQ735" s="150"/>
      <c r="CR735" s="150"/>
      <c r="CS735" s="150"/>
      <c r="CT735" s="150"/>
      <c r="CU735" s="150"/>
      <c r="CV735" s="150"/>
      <c r="CW735" s="150"/>
      <c r="CX735" s="150"/>
      <c r="CY735" s="150"/>
      <c r="CZ735" s="150"/>
      <c r="DA735" s="150"/>
      <c r="DB735" s="150"/>
      <c r="DC735" s="150"/>
      <c r="DD735" s="150"/>
      <c r="DE735" s="150"/>
      <c r="DF735" s="150"/>
      <c r="DG735" s="150"/>
      <c r="DH735" s="150"/>
      <c r="DI735" s="150"/>
      <c r="DJ735" s="150"/>
      <c r="DK735" s="150"/>
      <c r="DL735" s="150"/>
      <c r="DM735" s="150"/>
      <c r="DN735" s="150"/>
      <c r="DO735" s="150"/>
      <c r="DP735" s="150"/>
      <c r="DQ735" s="150"/>
      <c r="DR735" s="150"/>
      <c r="DS735" s="150"/>
      <c r="DT735" s="150"/>
      <c r="DU735" s="150"/>
      <c r="DV735" s="150"/>
      <c r="DW735" s="150"/>
      <c r="DX735" s="150"/>
      <c r="DY735" s="150"/>
      <c r="DZ735" s="150"/>
      <c r="EA735" s="150"/>
      <c r="EB735" s="150"/>
      <c r="EC735" s="150"/>
      <c r="ED735" s="150"/>
      <c r="EE735" s="150"/>
      <c r="EF735" s="150"/>
      <c r="EG735" s="150"/>
      <c r="EH735" s="150"/>
      <c r="EI735" s="150"/>
      <c r="EJ735" s="150"/>
      <c r="EK735" s="150"/>
      <c r="EL735" s="150"/>
      <c r="EM735" s="150"/>
      <c r="EN735" s="150"/>
      <c r="EO735" s="150"/>
      <c r="EP735" s="150"/>
      <c r="EQ735" s="150"/>
      <c r="ER735" s="150"/>
      <c r="ES735" s="150"/>
      <c r="ET735" s="150"/>
      <c r="EU735" s="150"/>
      <c r="EV735" s="150"/>
      <c r="EW735" s="150"/>
      <c r="EX735" s="150"/>
      <c r="EY735" s="150"/>
      <c r="EZ735" s="150"/>
      <c r="FA735" s="150"/>
      <c r="FB735" s="150"/>
      <c r="FC735" s="150"/>
      <c r="FD735" s="150"/>
      <c r="FE735" s="150"/>
      <c r="FF735" s="150"/>
      <c r="FG735" s="150"/>
      <c r="FH735" s="150"/>
      <c r="FI735" s="150"/>
      <c r="FJ735" s="150"/>
      <c r="FK735" s="150"/>
      <c r="FL735" s="150"/>
      <c r="FM735" s="150"/>
      <c r="FN735" s="150"/>
      <c r="FO735" s="150"/>
      <c r="FP735" s="150"/>
      <c r="FQ735" s="150"/>
      <c r="FR735" s="150"/>
      <c r="FS735" s="150"/>
      <c r="FT735" s="150"/>
      <c r="FU735" s="150"/>
      <c r="FV735" s="150"/>
      <c r="FW735" s="150"/>
      <c r="FX735" s="150"/>
      <c r="FY735" s="150"/>
      <c r="FZ735" s="150"/>
      <c r="GA735" s="150"/>
      <c r="GB735" s="150"/>
      <c r="GC735" s="150"/>
      <c r="GD735" s="150"/>
      <c r="GE735" s="150"/>
      <c r="GF735" s="150"/>
      <c r="GG735" s="150"/>
      <c r="GH735" s="150"/>
      <c r="GI735" s="150"/>
      <c r="GJ735" s="150"/>
      <c r="GK735" s="150"/>
      <c r="GL735" s="150"/>
      <c r="GM735" s="150"/>
      <c r="GN735" s="150"/>
      <c r="GO735" s="96"/>
      <c r="GP735" s="96"/>
    </row>
    <row r="736" spans="1:198" ht="13.5" hidden="1" customHeight="1">
      <c r="A736" s="349"/>
      <c r="B736" s="401"/>
      <c r="C736" s="424"/>
      <c r="D736" s="424"/>
      <c r="E736" s="492"/>
      <c r="F736" s="412"/>
      <c r="G736" s="411"/>
      <c r="H736" s="89"/>
      <c r="I736" s="60" t="s">
        <v>31</v>
      </c>
      <c r="J736" s="77"/>
      <c r="K736" s="77"/>
      <c r="L736" s="87"/>
      <c r="M736" s="87"/>
      <c r="N736" s="87"/>
      <c r="O736" s="70"/>
      <c r="P736" s="70"/>
      <c r="Q736" s="70"/>
      <c r="R736" s="70"/>
      <c r="S736" s="70"/>
      <c r="T736" s="70"/>
      <c r="U736" s="70"/>
      <c r="V736" s="70"/>
      <c r="W736" s="70"/>
      <c r="X736" s="385"/>
      <c r="Y736" s="149"/>
      <c r="Z736" s="150"/>
      <c r="AA736" s="150"/>
      <c r="AB736" s="150"/>
      <c r="AC736" s="150"/>
      <c r="AD736" s="150"/>
      <c r="AE736" s="150"/>
      <c r="AF736" s="150"/>
      <c r="AG736" s="150"/>
      <c r="AH736" s="150"/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  <c r="BI736" s="150"/>
      <c r="BJ736" s="150"/>
      <c r="BK736" s="150"/>
      <c r="BL736" s="150"/>
      <c r="BM736" s="150"/>
      <c r="BN736" s="150"/>
      <c r="BO736" s="150"/>
      <c r="BP736" s="150"/>
      <c r="BQ736" s="150"/>
      <c r="BR736" s="150"/>
      <c r="BS736" s="150"/>
      <c r="BT736" s="150"/>
      <c r="BU736" s="150"/>
      <c r="BV736" s="150"/>
      <c r="BW736" s="150"/>
      <c r="BX736" s="150"/>
      <c r="BY736" s="150"/>
      <c r="BZ736" s="150"/>
      <c r="CA736" s="150"/>
      <c r="CB736" s="150"/>
      <c r="CC736" s="150"/>
      <c r="CD736" s="150"/>
      <c r="CE736" s="150"/>
      <c r="CF736" s="150"/>
      <c r="CG736" s="150"/>
      <c r="CH736" s="150"/>
      <c r="CI736" s="150"/>
      <c r="CJ736" s="150"/>
      <c r="CK736" s="150"/>
      <c r="CL736" s="150"/>
      <c r="CM736" s="150"/>
      <c r="CN736" s="150"/>
      <c r="CO736" s="150"/>
      <c r="CP736" s="150"/>
      <c r="CQ736" s="150"/>
      <c r="CR736" s="150"/>
      <c r="CS736" s="150"/>
      <c r="CT736" s="150"/>
      <c r="CU736" s="150"/>
      <c r="CV736" s="150"/>
      <c r="CW736" s="150"/>
      <c r="CX736" s="150"/>
      <c r="CY736" s="150"/>
      <c r="CZ736" s="150"/>
      <c r="DA736" s="150"/>
      <c r="DB736" s="150"/>
      <c r="DC736" s="150"/>
      <c r="DD736" s="150"/>
      <c r="DE736" s="150"/>
      <c r="DF736" s="150"/>
      <c r="DG736" s="150"/>
      <c r="DH736" s="150"/>
      <c r="DI736" s="150"/>
      <c r="DJ736" s="150"/>
      <c r="DK736" s="150"/>
      <c r="DL736" s="150"/>
      <c r="DM736" s="150"/>
      <c r="DN736" s="150"/>
      <c r="DO736" s="150"/>
      <c r="DP736" s="150"/>
      <c r="DQ736" s="150"/>
      <c r="DR736" s="150"/>
      <c r="DS736" s="150"/>
      <c r="DT736" s="150"/>
      <c r="DU736" s="150"/>
      <c r="DV736" s="150"/>
      <c r="DW736" s="150"/>
      <c r="DX736" s="150"/>
      <c r="DY736" s="150"/>
      <c r="DZ736" s="150"/>
      <c r="EA736" s="150"/>
      <c r="EB736" s="150"/>
      <c r="EC736" s="150"/>
      <c r="ED736" s="150"/>
      <c r="EE736" s="150"/>
      <c r="EF736" s="150"/>
      <c r="EG736" s="150"/>
      <c r="EH736" s="150"/>
      <c r="EI736" s="150"/>
      <c r="EJ736" s="150"/>
      <c r="EK736" s="150"/>
      <c r="EL736" s="150"/>
      <c r="EM736" s="150"/>
      <c r="EN736" s="150"/>
      <c r="EO736" s="150"/>
      <c r="EP736" s="150"/>
      <c r="EQ736" s="150"/>
      <c r="ER736" s="150"/>
      <c r="ES736" s="150"/>
      <c r="ET736" s="150"/>
      <c r="EU736" s="150"/>
      <c r="EV736" s="150"/>
      <c r="EW736" s="150"/>
      <c r="EX736" s="150"/>
      <c r="EY736" s="150"/>
      <c r="EZ736" s="150"/>
      <c r="FA736" s="150"/>
      <c r="FB736" s="150"/>
      <c r="FC736" s="150"/>
      <c r="FD736" s="150"/>
      <c r="FE736" s="150"/>
      <c r="FF736" s="150"/>
      <c r="FG736" s="150"/>
      <c r="FH736" s="150"/>
      <c r="FI736" s="150"/>
      <c r="FJ736" s="150"/>
      <c r="FK736" s="150"/>
      <c r="FL736" s="150"/>
      <c r="FM736" s="150"/>
      <c r="FN736" s="150"/>
      <c r="FO736" s="150"/>
      <c r="FP736" s="150"/>
      <c r="FQ736" s="150"/>
      <c r="FR736" s="150"/>
      <c r="FS736" s="150"/>
      <c r="FT736" s="150"/>
      <c r="FU736" s="150"/>
      <c r="FV736" s="150"/>
      <c r="FW736" s="150"/>
      <c r="FX736" s="150"/>
      <c r="FY736" s="150"/>
      <c r="FZ736" s="150"/>
      <c r="GA736" s="150"/>
      <c r="GB736" s="150"/>
      <c r="GC736" s="150"/>
      <c r="GD736" s="150"/>
      <c r="GE736" s="150"/>
      <c r="GF736" s="150"/>
      <c r="GG736" s="150"/>
      <c r="GH736" s="150"/>
      <c r="GI736" s="150"/>
      <c r="GJ736" s="150"/>
      <c r="GK736" s="150"/>
      <c r="GL736" s="150"/>
      <c r="GM736" s="150"/>
      <c r="GN736" s="150"/>
      <c r="GO736" s="96"/>
      <c r="GP736" s="96"/>
    </row>
    <row r="737" spans="1:198" ht="13.5" hidden="1" customHeight="1">
      <c r="A737" s="349"/>
      <c r="B737" s="401"/>
      <c r="C737" s="424"/>
      <c r="D737" s="424"/>
      <c r="E737" s="492"/>
      <c r="F737" s="412"/>
      <c r="G737" s="411"/>
      <c r="H737" s="89"/>
      <c r="I737" s="60" t="s">
        <v>30</v>
      </c>
      <c r="J737" s="70"/>
      <c r="K737" s="70"/>
      <c r="L737" s="71"/>
      <c r="M737" s="71"/>
      <c r="N737" s="87"/>
      <c r="O737" s="70"/>
      <c r="P737" s="70"/>
      <c r="Q737" s="70"/>
      <c r="R737" s="70"/>
      <c r="S737" s="70"/>
      <c r="T737" s="70"/>
      <c r="U737" s="70"/>
      <c r="V737" s="70"/>
      <c r="W737" s="70"/>
      <c r="X737" s="385"/>
      <c r="Y737" s="149"/>
      <c r="Z737" s="150"/>
      <c r="AA737" s="150"/>
      <c r="AB737" s="150"/>
      <c r="AC737" s="150"/>
      <c r="AD737" s="150"/>
      <c r="AE737" s="150"/>
      <c r="AF737" s="150"/>
      <c r="AG737" s="150"/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  <c r="BI737" s="150"/>
      <c r="BJ737" s="150"/>
      <c r="BK737" s="150"/>
      <c r="BL737" s="150"/>
      <c r="BM737" s="150"/>
      <c r="BN737" s="150"/>
      <c r="BO737" s="150"/>
      <c r="BP737" s="150"/>
      <c r="BQ737" s="150"/>
      <c r="BR737" s="150"/>
      <c r="BS737" s="150"/>
      <c r="BT737" s="150"/>
      <c r="BU737" s="150"/>
      <c r="BV737" s="150"/>
      <c r="BW737" s="150"/>
      <c r="BX737" s="150"/>
      <c r="BY737" s="150"/>
      <c r="BZ737" s="150"/>
      <c r="CA737" s="150"/>
      <c r="CB737" s="150"/>
      <c r="CC737" s="150"/>
      <c r="CD737" s="150"/>
      <c r="CE737" s="150"/>
      <c r="CF737" s="150"/>
      <c r="CG737" s="150"/>
      <c r="CH737" s="150"/>
      <c r="CI737" s="150"/>
      <c r="CJ737" s="150"/>
      <c r="CK737" s="150"/>
      <c r="CL737" s="150"/>
      <c r="CM737" s="150"/>
      <c r="CN737" s="150"/>
      <c r="CO737" s="150"/>
      <c r="CP737" s="150"/>
      <c r="CQ737" s="150"/>
      <c r="CR737" s="150"/>
      <c r="CS737" s="150"/>
      <c r="CT737" s="150"/>
      <c r="CU737" s="150"/>
      <c r="CV737" s="150"/>
      <c r="CW737" s="150"/>
      <c r="CX737" s="150"/>
      <c r="CY737" s="150"/>
      <c r="CZ737" s="150"/>
      <c r="DA737" s="150"/>
      <c r="DB737" s="150"/>
      <c r="DC737" s="150"/>
      <c r="DD737" s="150"/>
      <c r="DE737" s="150"/>
      <c r="DF737" s="150"/>
      <c r="DG737" s="150"/>
      <c r="DH737" s="150"/>
      <c r="DI737" s="150"/>
      <c r="DJ737" s="150"/>
      <c r="DK737" s="150"/>
      <c r="DL737" s="150"/>
      <c r="DM737" s="150"/>
      <c r="DN737" s="150"/>
      <c r="DO737" s="150"/>
      <c r="DP737" s="150"/>
      <c r="DQ737" s="150"/>
      <c r="DR737" s="150"/>
      <c r="DS737" s="150"/>
      <c r="DT737" s="150"/>
      <c r="DU737" s="150"/>
      <c r="DV737" s="150"/>
      <c r="DW737" s="150"/>
      <c r="DX737" s="150"/>
      <c r="DY737" s="150"/>
      <c r="DZ737" s="150"/>
      <c r="EA737" s="150"/>
      <c r="EB737" s="150"/>
      <c r="EC737" s="150"/>
      <c r="ED737" s="150"/>
      <c r="EE737" s="150"/>
      <c r="EF737" s="150"/>
      <c r="EG737" s="150"/>
      <c r="EH737" s="150"/>
      <c r="EI737" s="150"/>
      <c r="EJ737" s="150"/>
      <c r="EK737" s="150"/>
      <c r="EL737" s="150"/>
      <c r="EM737" s="150"/>
      <c r="EN737" s="150"/>
      <c r="EO737" s="150"/>
      <c r="EP737" s="150"/>
      <c r="EQ737" s="150"/>
      <c r="ER737" s="150"/>
      <c r="ES737" s="150"/>
      <c r="ET737" s="150"/>
      <c r="EU737" s="150"/>
      <c r="EV737" s="150"/>
      <c r="EW737" s="150"/>
      <c r="EX737" s="150"/>
      <c r="EY737" s="150"/>
      <c r="EZ737" s="150"/>
      <c r="FA737" s="150"/>
      <c r="FB737" s="150"/>
      <c r="FC737" s="150"/>
      <c r="FD737" s="150"/>
      <c r="FE737" s="150"/>
      <c r="FF737" s="150"/>
      <c r="FG737" s="150"/>
      <c r="FH737" s="150"/>
      <c r="FI737" s="150"/>
      <c r="FJ737" s="150"/>
      <c r="FK737" s="150"/>
      <c r="FL737" s="150"/>
      <c r="FM737" s="150"/>
      <c r="FN737" s="150"/>
      <c r="FO737" s="150"/>
      <c r="FP737" s="150"/>
      <c r="FQ737" s="150"/>
      <c r="FR737" s="150"/>
      <c r="FS737" s="150"/>
      <c r="FT737" s="150"/>
      <c r="FU737" s="150"/>
      <c r="FV737" s="150"/>
      <c r="FW737" s="150"/>
      <c r="FX737" s="150"/>
      <c r="FY737" s="150"/>
      <c r="FZ737" s="150"/>
      <c r="GA737" s="150"/>
      <c r="GB737" s="150"/>
      <c r="GC737" s="150"/>
      <c r="GD737" s="150"/>
      <c r="GE737" s="150"/>
      <c r="GF737" s="150"/>
      <c r="GG737" s="150"/>
      <c r="GH737" s="150"/>
      <c r="GI737" s="150"/>
      <c r="GJ737" s="150"/>
      <c r="GK737" s="150"/>
      <c r="GL737" s="150"/>
      <c r="GM737" s="150"/>
      <c r="GN737" s="150"/>
      <c r="GO737" s="96"/>
      <c r="GP737" s="96"/>
    </row>
    <row r="738" spans="1:198" ht="13.5" hidden="1" customHeight="1">
      <c r="A738" s="349"/>
      <c r="B738" s="401"/>
      <c r="C738" s="424"/>
      <c r="D738" s="424"/>
      <c r="E738" s="492"/>
      <c r="F738" s="412"/>
      <c r="G738" s="411"/>
      <c r="H738" s="89"/>
      <c r="I738" s="60" t="s">
        <v>138</v>
      </c>
      <c r="J738" s="70"/>
      <c r="K738" s="70"/>
      <c r="L738" s="87"/>
      <c r="M738" s="71"/>
      <c r="N738" s="87"/>
      <c r="O738" s="70"/>
      <c r="P738" s="70"/>
      <c r="Q738" s="70"/>
      <c r="R738" s="70"/>
      <c r="S738" s="70"/>
      <c r="T738" s="70"/>
      <c r="U738" s="70"/>
      <c r="V738" s="70"/>
      <c r="W738" s="70"/>
      <c r="X738" s="385"/>
      <c r="Y738" s="149"/>
      <c r="Z738" s="150"/>
      <c r="AA738" s="150"/>
      <c r="AB738" s="150"/>
      <c r="AC738" s="150"/>
      <c r="AD738" s="150"/>
      <c r="AE738" s="150"/>
      <c r="AF738" s="150"/>
      <c r="AG738" s="150"/>
      <c r="AH738" s="150"/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  <c r="BI738" s="150"/>
      <c r="BJ738" s="150"/>
      <c r="BK738" s="150"/>
      <c r="BL738" s="150"/>
      <c r="BM738" s="150"/>
      <c r="BN738" s="150"/>
      <c r="BO738" s="150"/>
      <c r="BP738" s="150"/>
      <c r="BQ738" s="150"/>
      <c r="BR738" s="150"/>
      <c r="BS738" s="150"/>
      <c r="BT738" s="150"/>
      <c r="BU738" s="150"/>
      <c r="BV738" s="150"/>
      <c r="BW738" s="150"/>
      <c r="BX738" s="150"/>
      <c r="BY738" s="150"/>
      <c r="BZ738" s="150"/>
      <c r="CA738" s="150"/>
      <c r="CB738" s="150"/>
      <c r="CC738" s="150"/>
      <c r="CD738" s="150"/>
      <c r="CE738" s="150"/>
      <c r="CF738" s="150"/>
      <c r="CG738" s="150"/>
      <c r="CH738" s="150"/>
      <c r="CI738" s="150"/>
      <c r="CJ738" s="150"/>
      <c r="CK738" s="150"/>
      <c r="CL738" s="150"/>
      <c r="CM738" s="150"/>
      <c r="CN738" s="150"/>
      <c r="CO738" s="150"/>
      <c r="CP738" s="150"/>
      <c r="CQ738" s="150"/>
      <c r="CR738" s="150"/>
      <c r="CS738" s="150"/>
      <c r="CT738" s="150"/>
      <c r="CU738" s="150"/>
      <c r="CV738" s="150"/>
      <c r="CW738" s="150"/>
      <c r="CX738" s="150"/>
      <c r="CY738" s="150"/>
      <c r="CZ738" s="150"/>
      <c r="DA738" s="150"/>
      <c r="DB738" s="150"/>
      <c r="DC738" s="150"/>
      <c r="DD738" s="150"/>
      <c r="DE738" s="150"/>
      <c r="DF738" s="150"/>
      <c r="DG738" s="150"/>
      <c r="DH738" s="150"/>
      <c r="DI738" s="150"/>
      <c r="DJ738" s="150"/>
      <c r="DK738" s="150"/>
      <c r="DL738" s="150"/>
      <c r="DM738" s="150"/>
      <c r="DN738" s="150"/>
      <c r="DO738" s="150"/>
      <c r="DP738" s="150"/>
      <c r="DQ738" s="150"/>
      <c r="DR738" s="150"/>
      <c r="DS738" s="150"/>
      <c r="DT738" s="150"/>
      <c r="DU738" s="150"/>
      <c r="DV738" s="150"/>
      <c r="DW738" s="150"/>
      <c r="DX738" s="150"/>
      <c r="DY738" s="150"/>
      <c r="DZ738" s="150"/>
      <c r="EA738" s="150"/>
      <c r="EB738" s="150"/>
      <c r="EC738" s="150"/>
      <c r="ED738" s="150"/>
      <c r="EE738" s="150"/>
      <c r="EF738" s="150"/>
      <c r="EG738" s="150"/>
      <c r="EH738" s="150"/>
      <c r="EI738" s="150"/>
      <c r="EJ738" s="150"/>
      <c r="EK738" s="150"/>
      <c r="EL738" s="150"/>
      <c r="EM738" s="150"/>
      <c r="EN738" s="150"/>
      <c r="EO738" s="150"/>
      <c r="EP738" s="150"/>
      <c r="EQ738" s="150"/>
      <c r="ER738" s="150"/>
      <c r="ES738" s="150"/>
      <c r="ET738" s="150"/>
      <c r="EU738" s="150"/>
      <c r="EV738" s="150"/>
      <c r="EW738" s="150"/>
      <c r="EX738" s="150"/>
      <c r="EY738" s="150"/>
      <c r="EZ738" s="150"/>
      <c r="FA738" s="150"/>
      <c r="FB738" s="150"/>
      <c r="FC738" s="150"/>
      <c r="FD738" s="150"/>
      <c r="FE738" s="150"/>
      <c r="FF738" s="150"/>
      <c r="FG738" s="150"/>
      <c r="FH738" s="150"/>
      <c r="FI738" s="150"/>
      <c r="FJ738" s="150"/>
      <c r="FK738" s="150"/>
      <c r="FL738" s="150"/>
      <c r="FM738" s="150"/>
      <c r="FN738" s="150"/>
      <c r="FO738" s="150"/>
      <c r="FP738" s="150"/>
      <c r="FQ738" s="150"/>
      <c r="FR738" s="150"/>
      <c r="FS738" s="150"/>
      <c r="FT738" s="150"/>
      <c r="FU738" s="150"/>
      <c r="FV738" s="150"/>
      <c r="FW738" s="150"/>
      <c r="FX738" s="150"/>
      <c r="FY738" s="150"/>
      <c r="FZ738" s="150"/>
      <c r="GA738" s="150"/>
      <c r="GB738" s="150"/>
      <c r="GC738" s="150"/>
      <c r="GD738" s="150"/>
      <c r="GE738" s="150"/>
      <c r="GF738" s="150"/>
      <c r="GG738" s="150"/>
      <c r="GH738" s="150"/>
      <c r="GI738" s="150"/>
      <c r="GJ738" s="150"/>
      <c r="GK738" s="150"/>
      <c r="GL738" s="150"/>
      <c r="GM738" s="150"/>
      <c r="GN738" s="150"/>
      <c r="GO738" s="96"/>
      <c r="GP738" s="96"/>
    </row>
    <row r="739" spans="1:198" ht="13.5" hidden="1" customHeight="1">
      <c r="A739" s="349"/>
      <c r="B739" s="401"/>
      <c r="C739" s="424"/>
      <c r="D739" s="424"/>
      <c r="E739" s="492"/>
      <c r="F739" s="412"/>
      <c r="G739" s="411"/>
      <c r="H739" s="89"/>
      <c r="I739" s="64" t="s">
        <v>26</v>
      </c>
      <c r="J739" s="65">
        <f t="shared" ref="J739:N739" si="238">SUM(J735:J738)</f>
        <v>0</v>
      </c>
      <c r="K739" s="65">
        <f t="shared" si="238"/>
        <v>0</v>
      </c>
      <c r="L739" s="65">
        <f t="shared" si="238"/>
        <v>0</v>
      </c>
      <c r="M739" s="66">
        <f t="shared" si="238"/>
        <v>0</v>
      </c>
      <c r="N739" s="65">
        <f t="shared" si="238"/>
        <v>0</v>
      </c>
      <c r="O739" s="66">
        <f>SUM(O735:O738)</f>
        <v>0</v>
      </c>
      <c r="P739" s="66">
        <f t="shared" ref="P739" si="239">SUM(P735:P738)</f>
        <v>0</v>
      </c>
      <c r="Q739" s="66"/>
      <c r="R739" s="66"/>
      <c r="S739" s="66"/>
      <c r="T739" s="66"/>
      <c r="U739" s="66"/>
      <c r="V739" s="66"/>
      <c r="W739" s="66"/>
      <c r="X739" s="385"/>
      <c r="Y739" s="149"/>
      <c r="Z739" s="150"/>
      <c r="AA739" s="150"/>
      <c r="AB739" s="150"/>
      <c r="AC739" s="150"/>
      <c r="AD739" s="150"/>
      <c r="AE739" s="150"/>
      <c r="AF739" s="150"/>
      <c r="AG739" s="150"/>
      <c r="AH739" s="150"/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  <c r="BI739" s="150"/>
      <c r="BJ739" s="150"/>
      <c r="BK739" s="150"/>
      <c r="BL739" s="150"/>
      <c r="BM739" s="150"/>
      <c r="BN739" s="150"/>
      <c r="BO739" s="150"/>
      <c r="BP739" s="150"/>
      <c r="BQ739" s="150"/>
      <c r="BR739" s="150"/>
      <c r="BS739" s="150"/>
      <c r="BT739" s="150"/>
      <c r="BU739" s="150"/>
      <c r="BV739" s="150"/>
      <c r="BW739" s="150"/>
      <c r="BX739" s="150"/>
      <c r="BY739" s="150"/>
      <c r="BZ739" s="150"/>
      <c r="CA739" s="150"/>
      <c r="CB739" s="150"/>
      <c r="CC739" s="150"/>
      <c r="CD739" s="150"/>
      <c r="CE739" s="150"/>
      <c r="CF739" s="150"/>
      <c r="CG739" s="150"/>
      <c r="CH739" s="150"/>
      <c r="CI739" s="150"/>
      <c r="CJ739" s="150"/>
      <c r="CK739" s="150"/>
      <c r="CL739" s="150"/>
      <c r="CM739" s="150"/>
      <c r="CN739" s="150"/>
      <c r="CO739" s="150"/>
      <c r="CP739" s="150"/>
      <c r="CQ739" s="150"/>
      <c r="CR739" s="150"/>
      <c r="CS739" s="150"/>
      <c r="CT739" s="150"/>
      <c r="CU739" s="150"/>
      <c r="CV739" s="150"/>
      <c r="CW739" s="150"/>
      <c r="CX739" s="150"/>
      <c r="CY739" s="150"/>
      <c r="CZ739" s="150"/>
      <c r="DA739" s="150"/>
      <c r="DB739" s="150"/>
      <c r="DC739" s="150"/>
      <c r="DD739" s="150"/>
      <c r="DE739" s="150"/>
      <c r="DF739" s="150"/>
      <c r="DG739" s="150"/>
      <c r="DH739" s="150"/>
      <c r="DI739" s="150"/>
      <c r="DJ739" s="150"/>
      <c r="DK739" s="150"/>
      <c r="DL739" s="150"/>
      <c r="DM739" s="150"/>
      <c r="DN739" s="150"/>
      <c r="DO739" s="150"/>
      <c r="DP739" s="150"/>
      <c r="DQ739" s="150"/>
      <c r="DR739" s="150"/>
      <c r="DS739" s="150"/>
      <c r="DT739" s="150"/>
      <c r="DU739" s="150"/>
      <c r="DV739" s="150"/>
      <c r="DW739" s="150"/>
      <c r="DX739" s="150"/>
      <c r="DY739" s="150"/>
      <c r="DZ739" s="150"/>
      <c r="EA739" s="150"/>
      <c r="EB739" s="150"/>
      <c r="EC739" s="150"/>
      <c r="ED739" s="150"/>
      <c r="EE739" s="150"/>
      <c r="EF739" s="150"/>
      <c r="EG739" s="150"/>
      <c r="EH739" s="150"/>
      <c r="EI739" s="150"/>
      <c r="EJ739" s="150"/>
      <c r="EK739" s="150"/>
      <c r="EL739" s="150"/>
      <c r="EM739" s="150"/>
      <c r="EN739" s="150"/>
      <c r="EO739" s="150"/>
      <c r="EP739" s="150"/>
      <c r="EQ739" s="150"/>
      <c r="ER739" s="150"/>
      <c r="ES739" s="150"/>
      <c r="ET739" s="150"/>
      <c r="EU739" s="150"/>
      <c r="EV739" s="150"/>
      <c r="EW739" s="150"/>
      <c r="EX739" s="150"/>
      <c r="EY739" s="150"/>
      <c r="EZ739" s="150"/>
      <c r="FA739" s="150"/>
      <c r="FB739" s="150"/>
      <c r="FC739" s="150"/>
      <c r="FD739" s="150"/>
      <c r="FE739" s="150"/>
      <c r="FF739" s="150"/>
      <c r="FG739" s="150"/>
      <c r="FH739" s="150"/>
      <c r="FI739" s="150"/>
      <c r="FJ739" s="150"/>
      <c r="FK739" s="150"/>
      <c r="FL739" s="150"/>
      <c r="FM739" s="150"/>
      <c r="FN739" s="150"/>
      <c r="FO739" s="150"/>
      <c r="FP739" s="150"/>
      <c r="FQ739" s="150"/>
      <c r="FR739" s="150"/>
      <c r="FS739" s="150"/>
      <c r="FT739" s="150"/>
      <c r="FU739" s="150"/>
      <c r="FV739" s="150"/>
      <c r="FW739" s="150"/>
      <c r="FX739" s="150"/>
      <c r="FY739" s="150"/>
      <c r="FZ739" s="150"/>
      <c r="GA739" s="150"/>
      <c r="GB739" s="150"/>
      <c r="GC739" s="150"/>
      <c r="GD739" s="150"/>
      <c r="GE739" s="150"/>
      <c r="GF739" s="150"/>
      <c r="GG739" s="150"/>
      <c r="GH739" s="150"/>
      <c r="GI739" s="150"/>
      <c r="GJ739" s="150"/>
      <c r="GK739" s="150"/>
      <c r="GL739" s="150"/>
      <c r="GM739" s="150"/>
      <c r="GN739" s="150"/>
      <c r="GO739" s="96"/>
      <c r="GP739" s="96"/>
    </row>
    <row r="740" spans="1:198" ht="13.5" hidden="1" customHeight="1">
      <c r="A740" s="349">
        <v>65</v>
      </c>
      <c r="B740" s="397" t="s">
        <v>65</v>
      </c>
      <c r="C740" s="424">
        <v>2017</v>
      </c>
      <c r="D740" s="424">
        <v>2024</v>
      </c>
      <c r="E740" s="492" t="s">
        <v>27</v>
      </c>
      <c r="F740" s="477"/>
      <c r="G740" s="411">
        <v>92605</v>
      </c>
      <c r="H740" s="89">
        <v>6050</v>
      </c>
      <c r="I740" s="60" t="s">
        <v>28</v>
      </c>
      <c r="J740" s="77">
        <f>761165-761165</f>
        <v>0</v>
      </c>
      <c r="K740" s="77">
        <f>2165741-2165741</f>
        <v>0</v>
      </c>
      <c r="L740" s="87"/>
      <c r="M740" s="323"/>
      <c r="N740" s="87"/>
      <c r="O740" s="77"/>
      <c r="P740" s="77"/>
      <c r="Q740" s="77"/>
      <c r="R740" s="77"/>
      <c r="S740" s="77"/>
      <c r="T740" s="77"/>
      <c r="U740" s="77"/>
      <c r="V740" s="77"/>
      <c r="W740" s="77"/>
      <c r="X740" s="392">
        <f>SUM(L744:W744)</f>
        <v>0</v>
      </c>
      <c r="Y740" s="138"/>
      <c r="Z740" s="96"/>
      <c r="AA740" s="96"/>
      <c r="AB740" s="96"/>
      <c r="AC740" s="96"/>
      <c r="AD740" s="96"/>
      <c r="AE740" s="96"/>
      <c r="AF740" s="96"/>
      <c r="AG740" s="96"/>
      <c r="AH740" s="96"/>
      <c r="AI740" s="96"/>
      <c r="AJ740" s="96"/>
      <c r="AK740" s="96"/>
      <c r="AL740" s="96"/>
      <c r="AM740" s="96"/>
      <c r="AN740" s="96"/>
      <c r="AO740" s="96"/>
      <c r="AP740" s="96"/>
      <c r="AQ740" s="96"/>
      <c r="AR740" s="96"/>
      <c r="AS740" s="96"/>
      <c r="AT740" s="96"/>
      <c r="AU740" s="96"/>
      <c r="AV740" s="96"/>
      <c r="AW740" s="96"/>
      <c r="AX740" s="96"/>
      <c r="AY740" s="96"/>
      <c r="AZ740" s="96"/>
      <c r="BA740" s="96"/>
      <c r="BB740" s="96"/>
      <c r="BC740" s="96"/>
      <c r="BD740" s="96"/>
      <c r="BE740" s="96"/>
      <c r="BF740" s="96"/>
      <c r="BG740" s="96"/>
      <c r="BH740" s="96"/>
      <c r="BI740" s="96"/>
      <c r="BJ740" s="96"/>
      <c r="BK740" s="96"/>
      <c r="BL740" s="96"/>
      <c r="BM740" s="96"/>
      <c r="BN740" s="96"/>
      <c r="BO740" s="96"/>
      <c r="BP740" s="96"/>
      <c r="BQ740" s="96"/>
      <c r="BR740" s="96"/>
      <c r="BS740" s="96"/>
      <c r="BT740" s="96"/>
      <c r="BU740" s="96"/>
      <c r="BV740" s="96"/>
      <c r="BW740" s="96"/>
      <c r="BX740" s="96"/>
      <c r="BY740" s="96"/>
      <c r="BZ740" s="96"/>
      <c r="CA740" s="96"/>
      <c r="CB740" s="96"/>
      <c r="CC740" s="96"/>
      <c r="CD740" s="96"/>
      <c r="CE740" s="96"/>
      <c r="CF740" s="96"/>
      <c r="CG740" s="96"/>
      <c r="CH740" s="96"/>
      <c r="CI740" s="96"/>
      <c r="CJ740" s="96"/>
      <c r="CK740" s="96"/>
      <c r="CL740" s="96"/>
      <c r="CM740" s="96"/>
      <c r="CN740" s="96"/>
      <c r="CO740" s="96"/>
      <c r="CP740" s="96"/>
      <c r="CQ740" s="96"/>
      <c r="CR740" s="96"/>
      <c r="CS740" s="96"/>
      <c r="CT740" s="96"/>
      <c r="CU740" s="96"/>
      <c r="CV740" s="96"/>
      <c r="CW740" s="96"/>
      <c r="CX740" s="96"/>
      <c r="CY740" s="96"/>
      <c r="CZ740" s="96"/>
      <c r="DA740" s="96"/>
      <c r="DB740" s="96"/>
      <c r="DC740" s="96"/>
      <c r="DD740" s="96"/>
      <c r="DE740" s="96"/>
      <c r="DF740" s="96"/>
      <c r="DG740" s="96"/>
      <c r="DH740" s="96"/>
      <c r="DI740" s="96"/>
      <c r="DJ740" s="96"/>
      <c r="DK740" s="96"/>
      <c r="DL740" s="96"/>
      <c r="DM740" s="96"/>
      <c r="DN740" s="96"/>
      <c r="DO740" s="96"/>
      <c r="DP740" s="96"/>
      <c r="DQ740" s="96"/>
      <c r="DR740" s="96"/>
      <c r="DS740" s="96"/>
      <c r="DT740" s="96"/>
      <c r="DU740" s="96"/>
      <c r="DV740" s="96"/>
      <c r="DW740" s="96"/>
      <c r="DX740" s="96"/>
      <c r="DY740" s="96"/>
      <c r="DZ740" s="96"/>
      <c r="EA740" s="96"/>
      <c r="EB740" s="96"/>
      <c r="EC740" s="96"/>
      <c r="ED740" s="96"/>
      <c r="EE740" s="96"/>
      <c r="EF740" s="96"/>
      <c r="EG740" s="96"/>
      <c r="EH740" s="96"/>
      <c r="EI740" s="96"/>
      <c r="EJ740" s="96"/>
      <c r="EK740" s="96"/>
      <c r="EL740" s="96"/>
      <c r="EM740" s="96"/>
      <c r="EN740" s="96"/>
      <c r="EO740" s="96"/>
      <c r="EP740" s="96"/>
      <c r="EQ740" s="96"/>
      <c r="ER740" s="96"/>
      <c r="ES740" s="96"/>
      <c r="ET740" s="96"/>
      <c r="EU740" s="96"/>
      <c r="EV740" s="96"/>
      <c r="EW740" s="96"/>
      <c r="EX740" s="96"/>
      <c r="EY740" s="96"/>
      <c r="EZ740" s="96"/>
      <c r="FA740" s="96"/>
      <c r="FB740" s="96"/>
      <c r="FC740" s="96"/>
      <c r="FD740" s="96"/>
      <c r="FE740" s="96"/>
      <c r="FF740" s="96"/>
      <c r="FG740" s="96"/>
      <c r="FH740" s="96"/>
      <c r="FI740" s="96"/>
      <c r="FJ740" s="96"/>
      <c r="FK740" s="96"/>
      <c r="FL740" s="96"/>
      <c r="FM740" s="96"/>
      <c r="FN740" s="96"/>
      <c r="FO740" s="96"/>
      <c r="FP740" s="96"/>
      <c r="FQ740" s="96"/>
      <c r="FR740" s="96"/>
      <c r="FS740" s="96"/>
      <c r="FT740" s="96"/>
      <c r="FU740" s="96"/>
      <c r="FV740" s="96"/>
      <c r="FW740" s="96"/>
      <c r="FX740" s="96"/>
      <c r="FY740" s="96"/>
      <c r="FZ740" s="96"/>
      <c r="GA740" s="96"/>
      <c r="GB740" s="96"/>
      <c r="GC740" s="96"/>
      <c r="GD740" s="96"/>
      <c r="GE740" s="96"/>
      <c r="GF740" s="96"/>
      <c r="GG740" s="96"/>
      <c r="GH740" s="96"/>
      <c r="GI740" s="96"/>
      <c r="GJ740" s="96"/>
      <c r="GK740" s="96"/>
      <c r="GL740" s="96"/>
      <c r="GM740" s="96"/>
      <c r="GN740" s="96"/>
      <c r="GO740" s="96"/>
      <c r="GP740" s="96"/>
    </row>
    <row r="741" spans="1:198" ht="13.5" hidden="1" customHeight="1">
      <c r="A741" s="349"/>
      <c r="B741" s="397"/>
      <c r="C741" s="424"/>
      <c r="D741" s="424"/>
      <c r="E741" s="492"/>
      <c r="F741" s="477"/>
      <c r="G741" s="411"/>
      <c r="H741" s="89">
        <v>6050</v>
      </c>
      <c r="I741" s="60" t="s">
        <v>31</v>
      </c>
      <c r="J741" s="77"/>
      <c r="K741" s="77"/>
      <c r="L741" s="87"/>
      <c r="M741" s="87"/>
      <c r="N741" s="87"/>
      <c r="O741" s="70"/>
      <c r="P741" s="70"/>
      <c r="Q741" s="70"/>
      <c r="R741" s="70"/>
      <c r="S741" s="70"/>
      <c r="T741" s="70"/>
      <c r="U741" s="70"/>
      <c r="V741" s="70"/>
      <c r="W741" s="70"/>
      <c r="X741" s="392"/>
      <c r="Y741" s="40"/>
      <c r="Z741" s="96"/>
      <c r="AA741" s="96"/>
      <c r="AB741" s="96"/>
      <c r="AC741" s="96"/>
      <c r="AD741" s="96"/>
      <c r="AE741" s="96"/>
      <c r="AF741" s="96"/>
      <c r="AG741" s="96"/>
      <c r="AH741" s="96"/>
      <c r="AI741" s="96"/>
      <c r="AJ741" s="96"/>
      <c r="AK741" s="96"/>
      <c r="AL741" s="96"/>
      <c r="AM741" s="96"/>
      <c r="AN741" s="96"/>
      <c r="AO741" s="96"/>
      <c r="AP741" s="96"/>
      <c r="AQ741" s="96"/>
      <c r="AR741" s="96"/>
      <c r="AS741" s="96"/>
      <c r="AT741" s="96"/>
      <c r="AU741" s="96"/>
      <c r="AV741" s="96"/>
      <c r="AW741" s="96"/>
      <c r="AX741" s="96"/>
      <c r="AY741" s="96"/>
      <c r="AZ741" s="96"/>
      <c r="BA741" s="96"/>
      <c r="BB741" s="96"/>
      <c r="BC741" s="96"/>
      <c r="BD741" s="96"/>
      <c r="BE741" s="96"/>
      <c r="BF741" s="96"/>
      <c r="BG741" s="96"/>
      <c r="BH741" s="96"/>
      <c r="BI741" s="96"/>
      <c r="BJ741" s="96"/>
      <c r="BK741" s="96"/>
      <c r="BL741" s="96"/>
      <c r="BM741" s="96"/>
      <c r="BN741" s="96"/>
      <c r="BO741" s="96"/>
      <c r="BP741" s="96"/>
      <c r="BQ741" s="96"/>
      <c r="BR741" s="96"/>
      <c r="BS741" s="96"/>
      <c r="BT741" s="96"/>
      <c r="BU741" s="96"/>
      <c r="BV741" s="96"/>
      <c r="BW741" s="96"/>
      <c r="BX741" s="96"/>
      <c r="BY741" s="96"/>
      <c r="BZ741" s="96"/>
      <c r="CA741" s="96"/>
      <c r="CB741" s="96"/>
      <c r="CC741" s="96"/>
      <c r="CD741" s="96"/>
      <c r="CE741" s="96"/>
      <c r="CF741" s="96"/>
      <c r="CG741" s="96"/>
      <c r="CH741" s="96"/>
      <c r="CI741" s="96"/>
      <c r="CJ741" s="96"/>
      <c r="CK741" s="96"/>
      <c r="CL741" s="96"/>
      <c r="CM741" s="96"/>
      <c r="CN741" s="96"/>
      <c r="CO741" s="96"/>
      <c r="CP741" s="96"/>
      <c r="CQ741" s="96"/>
      <c r="CR741" s="96"/>
      <c r="CS741" s="96"/>
      <c r="CT741" s="96"/>
      <c r="CU741" s="96"/>
      <c r="CV741" s="96"/>
      <c r="CW741" s="96"/>
      <c r="CX741" s="96"/>
      <c r="CY741" s="96"/>
      <c r="CZ741" s="96"/>
      <c r="DA741" s="96"/>
      <c r="DB741" s="96"/>
      <c r="DC741" s="96"/>
      <c r="DD741" s="96"/>
      <c r="DE741" s="96"/>
      <c r="DF741" s="96"/>
      <c r="DG741" s="96"/>
      <c r="DH741" s="96"/>
      <c r="DI741" s="96"/>
      <c r="DJ741" s="96"/>
      <c r="DK741" s="96"/>
      <c r="DL741" s="96"/>
      <c r="DM741" s="96"/>
      <c r="DN741" s="96"/>
      <c r="DO741" s="96"/>
      <c r="DP741" s="96"/>
      <c r="DQ741" s="96"/>
      <c r="DR741" s="96"/>
      <c r="DS741" s="96"/>
      <c r="DT741" s="96"/>
      <c r="DU741" s="96"/>
      <c r="DV741" s="96"/>
      <c r="DW741" s="96"/>
      <c r="DX741" s="96"/>
      <c r="DY741" s="96"/>
      <c r="DZ741" s="96"/>
      <c r="EA741" s="96"/>
      <c r="EB741" s="96"/>
      <c r="EC741" s="96"/>
      <c r="ED741" s="96"/>
      <c r="EE741" s="96"/>
      <c r="EF741" s="96"/>
      <c r="EG741" s="96"/>
      <c r="EH741" s="96"/>
      <c r="EI741" s="96"/>
      <c r="EJ741" s="96"/>
      <c r="EK741" s="96"/>
      <c r="EL741" s="96"/>
      <c r="EM741" s="96"/>
      <c r="EN741" s="96"/>
      <c r="EO741" s="96"/>
      <c r="EP741" s="96"/>
      <c r="EQ741" s="96"/>
      <c r="ER741" s="96"/>
      <c r="ES741" s="96"/>
      <c r="ET741" s="96"/>
      <c r="EU741" s="96"/>
      <c r="EV741" s="96"/>
      <c r="EW741" s="96"/>
      <c r="EX741" s="96"/>
      <c r="EY741" s="96"/>
      <c r="EZ741" s="96"/>
      <c r="FA741" s="96"/>
      <c r="FB741" s="96"/>
      <c r="FC741" s="96"/>
      <c r="FD741" s="96"/>
      <c r="FE741" s="96"/>
      <c r="FF741" s="96"/>
      <c r="FG741" s="96"/>
      <c r="FH741" s="96"/>
      <c r="FI741" s="96"/>
      <c r="FJ741" s="96"/>
      <c r="FK741" s="96"/>
      <c r="FL741" s="96"/>
      <c r="FM741" s="96"/>
      <c r="FN741" s="96"/>
      <c r="FO741" s="96"/>
      <c r="FP741" s="96"/>
      <c r="FQ741" s="96"/>
      <c r="FR741" s="96"/>
      <c r="FS741" s="96"/>
      <c r="FT741" s="96"/>
      <c r="FU741" s="96"/>
      <c r="FV741" s="96"/>
      <c r="FW741" s="96"/>
      <c r="FX741" s="96"/>
      <c r="FY741" s="96"/>
      <c r="FZ741" s="96"/>
      <c r="GA741" s="96"/>
      <c r="GB741" s="96"/>
      <c r="GC741" s="96"/>
      <c r="GD741" s="96"/>
      <c r="GE741" s="96"/>
      <c r="GF741" s="96"/>
      <c r="GG741" s="96"/>
      <c r="GH741" s="96"/>
      <c r="GI741" s="96"/>
      <c r="GJ741" s="96"/>
      <c r="GK741" s="96"/>
      <c r="GL741" s="96"/>
      <c r="GM741" s="96"/>
      <c r="GN741" s="96"/>
      <c r="GO741" s="96"/>
      <c r="GP741" s="96"/>
    </row>
    <row r="742" spans="1:198" ht="13.5" hidden="1" customHeight="1">
      <c r="A742" s="349"/>
      <c r="B742" s="397"/>
      <c r="C742" s="424"/>
      <c r="D742" s="424"/>
      <c r="E742" s="492"/>
      <c r="F742" s="477"/>
      <c r="G742" s="411"/>
      <c r="H742" s="89"/>
      <c r="I742" s="60" t="s">
        <v>30</v>
      </c>
      <c r="J742" s="70"/>
      <c r="K742" s="70"/>
      <c r="L742" s="71"/>
      <c r="M742" s="71"/>
      <c r="N742" s="87"/>
      <c r="O742" s="70"/>
      <c r="P742" s="70"/>
      <c r="Q742" s="70"/>
      <c r="R742" s="70"/>
      <c r="S742" s="70"/>
      <c r="T742" s="70"/>
      <c r="U742" s="70"/>
      <c r="V742" s="70"/>
      <c r="W742" s="70"/>
      <c r="X742" s="392"/>
      <c r="Y742" s="40"/>
      <c r="Z742" s="96"/>
      <c r="AA742" s="96"/>
      <c r="AB742" s="96"/>
      <c r="AC742" s="96"/>
      <c r="AD742" s="96"/>
      <c r="AE742" s="96"/>
      <c r="AF742" s="96"/>
      <c r="AG742" s="96"/>
      <c r="AH742" s="96"/>
      <c r="AI742" s="96"/>
      <c r="AJ742" s="96"/>
      <c r="AK742" s="96"/>
      <c r="AL742" s="96"/>
      <c r="AM742" s="96"/>
      <c r="AN742" s="96"/>
      <c r="AO742" s="96"/>
      <c r="AP742" s="96"/>
      <c r="AQ742" s="96"/>
      <c r="AR742" s="96"/>
      <c r="AS742" s="96"/>
      <c r="AT742" s="96"/>
      <c r="AU742" s="96"/>
      <c r="AV742" s="96"/>
      <c r="AW742" s="96"/>
      <c r="AX742" s="96"/>
      <c r="AY742" s="96"/>
      <c r="AZ742" s="96"/>
      <c r="BA742" s="96"/>
      <c r="BB742" s="96"/>
      <c r="BC742" s="96"/>
      <c r="BD742" s="96"/>
      <c r="BE742" s="96"/>
      <c r="BF742" s="96"/>
      <c r="BG742" s="96"/>
      <c r="BH742" s="96"/>
      <c r="BI742" s="96"/>
      <c r="BJ742" s="96"/>
      <c r="BK742" s="96"/>
      <c r="BL742" s="96"/>
      <c r="BM742" s="96"/>
      <c r="BN742" s="96"/>
      <c r="BO742" s="96"/>
      <c r="BP742" s="96"/>
      <c r="BQ742" s="96"/>
      <c r="BR742" s="96"/>
      <c r="BS742" s="96"/>
      <c r="BT742" s="96"/>
      <c r="BU742" s="96"/>
      <c r="BV742" s="96"/>
      <c r="BW742" s="96"/>
      <c r="BX742" s="96"/>
      <c r="BY742" s="96"/>
      <c r="BZ742" s="96"/>
      <c r="CA742" s="96"/>
      <c r="CB742" s="96"/>
      <c r="CC742" s="96"/>
      <c r="CD742" s="96"/>
      <c r="CE742" s="96"/>
      <c r="CF742" s="96"/>
      <c r="CG742" s="96"/>
      <c r="CH742" s="96"/>
      <c r="CI742" s="96"/>
      <c r="CJ742" s="96"/>
      <c r="CK742" s="96"/>
      <c r="CL742" s="96"/>
      <c r="CM742" s="96"/>
      <c r="CN742" s="96"/>
      <c r="CO742" s="96"/>
      <c r="CP742" s="96"/>
      <c r="CQ742" s="96"/>
      <c r="CR742" s="96"/>
      <c r="CS742" s="96"/>
      <c r="CT742" s="96"/>
      <c r="CU742" s="96"/>
      <c r="CV742" s="96"/>
      <c r="CW742" s="96"/>
      <c r="CX742" s="96"/>
      <c r="CY742" s="96"/>
      <c r="CZ742" s="96"/>
      <c r="DA742" s="96"/>
      <c r="DB742" s="96"/>
      <c r="DC742" s="96"/>
      <c r="DD742" s="96"/>
      <c r="DE742" s="96"/>
      <c r="DF742" s="96"/>
      <c r="DG742" s="96"/>
      <c r="DH742" s="96"/>
      <c r="DI742" s="96"/>
      <c r="DJ742" s="96"/>
      <c r="DK742" s="96"/>
      <c r="DL742" s="96"/>
      <c r="DM742" s="96"/>
      <c r="DN742" s="96"/>
      <c r="DO742" s="96"/>
      <c r="DP742" s="96"/>
      <c r="DQ742" s="96"/>
      <c r="DR742" s="96"/>
      <c r="DS742" s="96"/>
      <c r="DT742" s="96"/>
      <c r="DU742" s="96"/>
      <c r="DV742" s="96"/>
      <c r="DW742" s="96"/>
      <c r="DX742" s="96"/>
      <c r="DY742" s="96"/>
      <c r="DZ742" s="96"/>
      <c r="EA742" s="96"/>
      <c r="EB742" s="96"/>
      <c r="EC742" s="96"/>
      <c r="ED742" s="96"/>
      <c r="EE742" s="96"/>
      <c r="EF742" s="96"/>
      <c r="EG742" s="96"/>
      <c r="EH742" s="96"/>
      <c r="EI742" s="96"/>
      <c r="EJ742" s="96"/>
      <c r="EK742" s="96"/>
      <c r="EL742" s="96"/>
      <c r="EM742" s="96"/>
      <c r="EN742" s="96"/>
      <c r="EO742" s="96"/>
      <c r="EP742" s="96"/>
      <c r="EQ742" s="96"/>
      <c r="ER742" s="96"/>
      <c r="ES742" s="96"/>
      <c r="ET742" s="96"/>
      <c r="EU742" s="96"/>
      <c r="EV742" s="96"/>
      <c r="EW742" s="96"/>
      <c r="EX742" s="96"/>
      <c r="EY742" s="96"/>
      <c r="EZ742" s="96"/>
      <c r="FA742" s="96"/>
      <c r="FB742" s="96"/>
      <c r="FC742" s="96"/>
      <c r="FD742" s="96"/>
      <c r="FE742" s="96"/>
      <c r="FF742" s="96"/>
      <c r="FG742" s="96"/>
      <c r="FH742" s="96"/>
      <c r="FI742" s="96"/>
      <c r="FJ742" s="96"/>
      <c r="FK742" s="96"/>
      <c r="FL742" s="96"/>
      <c r="FM742" s="96"/>
      <c r="FN742" s="96"/>
      <c r="FO742" s="96"/>
      <c r="FP742" s="96"/>
      <c r="FQ742" s="96"/>
      <c r="FR742" s="96"/>
      <c r="FS742" s="96"/>
      <c r="FT742" s="96"/>
      <c r="FU742" s="96"/>
      <c r="FV742" s="96"/>
      <c r="FW742" s="96"/>
      <c r="FX742" s="96"/>
      <c r="FY742" s="96"/>
      <c r="FZ742" s="96"/>
      <c r="GA742" s="96"/>
      <c r="GB742" s="96"/>
      <c r="GC742" s="96"/>
      <c r="GD742" s="96"/>
      <c r="GE742" s="96"/>
      <c r="GF742" s="96"/>
      <c r="GG742" s="96"/>
      <c r="GH742" s="96"/>
      <c r="GI742" s="96"/>
      <c r="GJ742" s="96"/>
      <c r="GK742" s="96"/>
      <c r="GL742" s="96"/>
      <c r="GM742" s="96"/>
      <c r="GN742" s="96"/>
      <c r="GO742" s="96"/>
      <c r="GP742" s="96"/>
    </row>
    <row r="743" spans="1:198" ht="13.5" hidden="1" customHeight="1">
      <c r="A743" s="349"/>
      <c r="B743" s="397"/>
      <c r="C743" s="424"/>
      <c r="D743" s="424"/>
      <c r="E743" s="492"/>
      <c r="F743" s="477"/>
      <c r="G743" s="411"/>
      <c r="H743" s="89">
        <v>6050</v>
      </c>
      <c r="I743" s="60" t="s">
        <v>138</v>
      </c>
      <c r="J743" s="70"/>
      <c r="K743" s="70"/>
      <c r="L743" s="87"/>
      <c r="M743" s="71"/>
      <c r="N743" s="87"/>
      <c r="O743" s="70"/>
      <c r="P743" s="70"/>
      <c r="Q743" s="70"/>
      <c r="R743" s="70"/>
      <c r="S743" s="70"/>
      <c r="T743" s="70"/>
      <c r="U743" s="70"/>
      <c r="V743" s="70"/>
      <c r="W743" s="70"/>
      <c r="X743" s="392"/>
      <c r="Y743" s="40"/>
      <c r="Z743" s="96"/>
      <c r="AA743" s="96"/>
      <c r="AB743" s="96"/>
      <c r="AC743" s="96"/>
      <c r="AD743" s="96"/>
      <c r="AE743" s="96"/>
      <c r="AF743" s="96"/>
      <c r="AG743" s="96"/>
      <c r="AH743" s="96"/>
      <c r="AI743" s="96"/>
      <c r="AJ743" s="96"/>
      <c r="AK743" s="96"/>
      <c r="AL743" s="96"/>
      <c r="AM743" s="96"/>
      <c r="AN743" s="96"/>
      <c r="AO743" s="96"/>
      <c r="AP743" s="96"/>
      <c r="AQ743" s="96"/>
      <c r="AR743" s="96"/>
      <c r="AS743" s="96"/>
      <c r="AT743" s="96"/>
      <c r="AU743" s="96"/>
      <c r="AV743" s="96"/>
      <c r="AW743" s="96"/>
      <c r="AX743" s="96"/>
      <c r="AY743" s="96"/>
      <c r="AZ743" s="96"/>
      <c r="BA743" s="96"/>
      <c r="BB743" s="96"/>
      <c r="BC743" s="96"/>
      <c r="BD743" s="96"/>
      <c r="BE743" s="96"/>
      <c r="BF743" s="96"/>
      <c r="BG743" s="96"/>
      <c r="BH743" s="96"/>
      <c r="BI743" s="96"/>
      <c r="BJ743" s="96"/>
      <c r="BK743" s="96"/>
      <c r="BL743" s="96"/>
      <c r="BM743" s="96"/>
      <c r="BN743" s="96"/>
      <c r="BO743" s="96"/>
      <c r="BP743" s="96"/>
      <c r="BQ743" s="96"/>
      <c r="BR743" s="96"/>
      <c r="BS743" s="96"/>
      <c r="BT743" s="96"/>
      <c r="BU743" s="96"/>
      <c r="BV743" s="96"/>
      <c r="BW743" s="96"/>
      <c r="BX743" s="96"/>
      <c r="BY743" s="96"/>
      <c r="BZ743" s="96"/>
      <c r="CA743" s="96"/>
      <c r="CB743" s="96"/>
      <c r="CC743" s="96"/>
      <c r="CD743" s="96"/>
      <c r="CE743" s="96"/>
      <c r="CF743" s="96"/>
      <c r="CG743" s="96"/>
      <c r="CH743" s="96"/>
      <c r="CI743" s="96"/>
      <c r="CJ743" s="96"/>
      <c r="CK743" s="96"/>
      <c r="CL743" s="96"/>
      <c r="CM743" s="96"/>
      <c r="CN743" s="96"/>
      <c r="CO743" s="96"/>
      <c r="CP743" s="96"/>
      <c r="CQ743" s="96"/>
      <c r="CR743" s="96"/>
      <c r="CS743" s="96"/>
      <c r="CT743" s="96"/>
      <c r="CU743" s="96"/>
      <c r="CV743" s="96"/>
      <c r="CW743" s="96"/>
      <c r="CX743" s="96"/>
      <c r="CY743" s="96"/>
      <c r="CZ743" s="96"/>
      <c r="DA743" s="96"/>
      <c r="DB743" s="96"/>
      <c r="DC743" s="96"/>
      <c r="DD743" s="96"/>
      <c r="DE743" s="96"/>
      <c r="DF743" s="96"/>
      <c r="DG743" s="96"/>
      <c r="DH743" s="96"/>
      <c r="DI743" s="96"/>
      <c r="DJ743" s="96"/>
      <c r="DK743" s="96"/>
      <c r="DL743" s="96"/>
      <c r="DM743" s="96"/>
      <c r="DN743" s="96"/>
      <c r="DO743" s="96"/>
      <c r="DP743" s="96"/>
      <c r="DQ743" s="96"/>
      <c r="DR743" s="96"/>
      <c r="DS743" s="96"/>
      <c r="DT743" s="96"/>
      <c r="DU743" s="96"/>
      <c r="DV743" s="96"/>
      <c r="DW743" s="96"/>
      <c r="DX743" s="96"/>
      <c r="DY743" s="96"/>
      <c r="DZ743" s="96"/>
      <c r="EA743" s="96"/>
      <c r="EB743" s="96"/>
      <c r="EC743" s="96"/>
      <c r="ED743" s="96"/>
      <c r="EE743" s="96"/>
      <c r="EF743" s="96"/>
      <c r="EG743" s="96"/>
      <c r="EH743" s="96"/>
      <c r="EI743" s="96"/>
      <c r="EJ743" s="96"/>
      <c r="EK743" s="96"/>
      <c r="EL743" s="96"/>
      <c r="EM743" s="96"/>
      <c r="EN743" s="96"/>
      <c r="EO743" s="96"/>
      <c r="EP743" s="96"/>
      <c r="EQ743" s="96"/>
      <c r="ER743" s="96"/>
      <c r="ES743" s="96"/>
      <c r="ET743" s="96"/>
      <c r="EU743" s="96"/>
      <c r="EV743" s="96"/>
      <c r="EW743" s="96"/>
      <c r="EX743" s="96"/>
      <c r="EY743" s="96"/>
      <c r="EZ743" s="96"/>
      <c r="FA743" s="96"/>
      <c r="FB743" s="96"/>
      <c r="FC743" s="96"/>
      <c r="FD743" s="96"/>
      <c r="FE743" s="96"/>
      <c r="FF743" s="96"/>
      <c r="FG743" s="96"/>
      <c r="FH743" s="96"/>
      <c r="FI743" s="96"/>
      <c r="FJ743" s="96"/>
      <c r="FK743" s="96"/>
      <c r="FL743" s="96"/>
      <c r="FM743" s="96"/>
      <c r="FN743" s="96"/>
      <c r="FO743" s="96"/>
      <c r="FP743" s="96"/>
      <c r="FQ743" s="96"/>
      <c r="FR743" s="96"/>
      <c r="FS743" s="96"/>
      <c r="FT743" s="96"/>
      <c r="FU743" s="96"/>
      <c r="FV743" s="96"/>
      <c r="FW743" s="96"/>
      <c r="FX743" s="96"/>
      <c r="FY743" s="96"/>
      <c r="FZ743" s="96"/>
      <c r="GA743" s="96"/>
      <c r="GB743" s="96"/>
      <c r="GC743" s="96"/>
      <c r="GD743" s="96"/>
      <c r="GE743" s="96"/>
      <c r="GF743" s="96"/>
      <c r="GG743" s="96"/>
      <c r="GH743" s="96"/>
      <c r="GI743" s="96"/>
      <c r="GJ743" s="96"/>
      <c r="GK743" s="96"/>
      <c r="GL743" s="96"/>
      <c r="GM743" s="96"/>
      <c r="GN743" s="96"/>
      <c r="GO743" s="96"/>
      <c r="GP743" s="96"/>
    </row>
    <row r="744" spans="1:198" ht="12" hidden="1" customHeight="1">
      <c r="A744" s="349"/>
      <c r="B744" s="397"/>
      <c r="C744" s="424"/>
      <c r="D744" s="424"/>
      <c r="E744" s="492"/>
      <c r="F744" s="477"/>
      <c r="G744" s="411"/>
      <c r="H744" s="89"/>
      <c r="I744" s="64" t="s">
        <v>26</v>
      </c>
      <c r="J744" s="65">
        <f t="shared" ref="J744:P744" si="240">SUM(J740:J743)</f>
        <v>0</v>
      </c>
      <c r="K744" s="65">
        <f t="shared" ref="K744" si="241">SUM(K740:K743)</f>
        <v>0</v>
      </c>
      <c r="L744" s="65">
        <f t="shared" ref="L744" si="242">SUM(L740:L743)</f>
        <v>0</v>
      </c>
      <c r="M744" s="66">
        <f t="shared" si="240"/>
        <v>0</v>
      </c>
      <c r="N744" s="65">
        <f t="shared" si="240"/>
        <v>0</v>
      </c>
      <c r="O744" s="66">
        <f>SUM(O740:O743)</f>
        <v>0</v>
      </c>
      <c r="P744" s="66">
        <f t="shared" si="240"/>
        <v>0</v>
      </c>
      <c r="Q744" s="66"/>
      <c r="R744" s="66"/>
      <c r="S744" s="66"/>
      <c r="T744" s="66"/>
      <c r="U744" s="66"/>
      <c r="V744" s="66"/>
      <c r="W744" s="66"/>
      <c r="X744" s="392"/>
      <c r="Y744" s="40"/>
      <c r="Z744" s="96"/>
      <c r="AA744" s="96"/>
      <c r="AB744" s="96"/>
      <c r="AC744" s="96"/>
      <c r="AD744" s="96"/>
      <c r="AE744" s="96"/>
      <c r="AF744" s="96"/>
      <c r="AG744" s="96"/>
      <c r="AH744" s="96"/>
      <c r="AI744" s="96"/>
      <c r="AJ744" s="96"/>
      <c r="AK744" s="96"/>
      <c r="AL744" s="96"/>
      <c r="AM744" s="96"/>
      <c r="AN744" s="96"/>
      <c r="AO744" s="96"/>
      <c r="AP744" s="96"/>
      <c r="AQ744" s="96"/>
      <c r="AR744" s="96"/>
      <c r="AS744" s="96"/>
      <c r="AT744" s="96"/>
      <c r="AU744" s="96"/>
      <c r="AV744" s="96"/>
      <c r="AW744" s="96"/>
      <c r="AX744" s="96"/>
      <c r="AY744" s="96"/>
      <c r="AZ744" s="96"/>
      <c r="BA744" s="96"/>
      <c r="BB744" s="96"/>
      <c r="BC744" s="96"/>
      <c r="BD744" s="96"/>
      <c r="BE744" s="96"/>
      <c r="BF744" s="96"/>
      <c r="BG744" s="96"/>
      <c r="BH744" s="96"/>
      <c r="BI744" s="96"/>
      <c r="BJ744" s="96"/>
      <c r="BK744" s="96"/>
      <c r="BL744" s="96"/>
      <c r="BM744" s="96"/>
      <c r="BN744" s="96"/>
      <c r="BO744" s="96"/>
      <c r="BP744" s="96"/>
      <c r="BQ744" s="96"/>
      <c r="BR744" s="96"/>
      <c r="BS744" s="96"/>
      <c r="BT744" s="96"/>
      <c r="BU744" s="96"/>
      <c r="BV744" s="96"/>
      <c r="BW744" s="96"/>
      <c r="BX744" s="96"/>
      <c r="BY744" s="96"/>
      <c r="BZ744" s="96"/>
      <c r="CA744" s="96"/>
      <c r="CB744" s="96"/>
      <c r="CC744" s="96"/>
      <c r="CD744" s="96"/>
      <c r="CE744" s="96"/>
      <c r="CF744" s="96"/>
      <c r="CG744" s="96"/>
      <c r="CH744" s="96"/>
      <c r="CI744" s="96"/>
      <c r="CJ744" s="96"/>
      <c r="CK744" s="96"/>
      <c r="CL744" s="96"/>
      <c r="CM744" s="96"/>
      <c r="CN744" s="96"/>
      <c r="CO744" s="96"/>
      <c r="CP744" s="96"/>
      <c r="CQ744" s="96"/>
      <c r="CR744" s="96"/>
      <c r="CS744" s="96"/>
      <c r="CT744" s="96"/>
      <c r="CU744" s="96"/>
      <c r="CV744" s="96"/>
      <c r="CW744" s="96"/>
      <c r="CX744" s="96"/>
      <c r="CY744" s="96"/>
      <c r="CZ744" s="96"/>
      <c r="DA744" s="96"/>
      <c r="DB744" s="96"/>
      <c r="DC744" s="96"/>
      <c r="DD744" s="96"/>
      <c r="DE744" s="96"/>
      <c r="DF744" s="96"/>
      <c r="DG744" s="96"/>
      <c r="DH744" s="96"/>
      <c r="DI744" s="96"/>
      <c r="DJ744" s="96"/>
      <c r="DK744" s="96"/>
      <c r="DL744" s="96"/>
      <c r="DM744" s="96"/>
      <c r="DN744" s="96"/>
      <c r="DO744" s="96"/>
      <c r="DP744" s="96"/>
      <c r="DQ744" s="96"/>
      <c r="DR744" s="96"/>
      <c r="DS744" s="96"/>
      <c r="DT744" s="96"/>
      <c r="DU744" s="96"/>
      <c r="DV744" s="96"/>
      <c r="DW744" s="96"/>
      <c r="DX744" s="96"/>
      <c r="DY744" s="96"/>
      <c r="DZ744" s="96"/>
      <c r="EA744" s="96"/>
      <c r="EB744" s="96"/>
      <c r="EC744" s="96"/>
      <c r="ED744" s="96"/>
      <c r="EE744" s="96"/>
      <c r="EF744" s="96"/>
      <c r="EG744" s="96"/>
      <c r="EH744" s="96"/>
      <c r="EI744" s="96"/>
      <c r="EJ744" s="96"/>
      <c r="EK744" s="96"/>
      <c r="EL744" s="96"/>
      <c r="EM744" s="96"/>
      <c r="EN744" s="96"/>
      <c r="EO744" s="96"/>
      <c r="EP744" s="96"/>
      <c r="EQ744" s="96"/>
      <c r="ER744" s="96"/>
      <c r="ES744" s="96"/>
      <c r="ET744" s="96"/>
      <c r="EU744" s="96"/>
      <c r="EV744" s="96"/>
      <c r="EW744" s="96"/>
      <c r="EX744" s="96"/>
      <c r="EY744" s="96"/>
      <c r="EZ744" s="96"/>
      <c r="FA744" s="96"/>
      <c r="FB744" s="96"/>
      <c r="FC744" s="96"/>
      <c r="FD744" s="96"/>
      <c r="FE744" s="96"/>
      <c r="FF744" s="96"/>
      <c r="FG744" s="96"/>
      <c r="FH744" s="96"/>
      <c r="FI744" s="96"/>
      <c r="FJ744" s="96"/>
      <c r="FK744" s="96"/>
      <c r="FL744" s="96"/>
      <c r="FM744" s="96"/>
      <c r="FN744" s="96"/>
      <c r="FO744" s="96"/>
      <c r="FP744" s="96"/>
      <c r="FQ744" s="96"/>
      <c r="FR744" s="96"/>
      <c r="FS744" s="96"/>
      <c r="FT744" s="96"/>
      <c r="FU744" s="96"/>
      <c r="FV744" s="96"/>
      <c r="FW744" s="96"/>
      <c r="FX744" s="96"/>
      <c r="FY744" s="96"/>
      <c r="FZ744" s="96"/>
      <c r="GA744" s="96"/>
      <c r="GB744" s="96"/>
      <c r="GC744" s="96"/>
      <c r="GD744" s="96"/>
      <c r="GE744" s="96"/>
      <c r="GF744" s="96"/>
      <c r="GG744" s="96"/>
      <c r="GH744" s="96"/>
      <c r="GI744" s="96"/>
      <c r="GJ744" s="96"/>
      <c r="GK744" s="96"/>
      <c r="GL744" s="96"/>
      <c r="GM744" s="96"/>
      <c r="GN744" s="96"/>
      <c r="GO744" s="96"/>
      <c r="GP744" s="96"/>
    </row>
    <row r="745" spans="1:198" ht="12.75" customHeight="1">
      <c r="A745" s="349">
        <v>57</v>
      </c>
      <c r="B745" s="397" t="s">
        <v>116</v>
      </c>
      <c r="C745" s="424">
        <v>2017</v>
      </c>
      <c r="D745" s="424">
        <v>2029</v>
      </c>
      <c r="E745" s="353" t="s">
        <v>265</v>
      </c>
      <c r="F745" s="388">
        <f>136350+0+X745</f>
        <v>3605776</v>
      </c>
      <c r="G745" s="406">
        <v>92605</v>
      </c>
      <c r="H745" s="89">
        <v>6050</v>
      </c>
      <c r="I745" s="60" t="s">
        <v>28</v>
      </c>
      <c r="J745" s="87">
        <v>27060</v>
      </c>
      <c r="K745" s="87">
        <v>37000</v>
      </c>
      <c r="L745" s="87">
        <v>0</v>
      </c>
      <c r="O745" s="87"/>
      <c r="P745" s="244"/>
      <c r="Q745" s="87">
        <v>968163</v>
      </c>
      <c r="R745" s="87">
        <v>2501263</v>
      </c>
      <c r="S745" s="71"/>
      <c r="T745" s="71"/>
      <c r="U745" s="71"/>
      <c r="V745" s="71"/>
      <c r="W745" s="71"/>
      <c r="X745" s="385">
        <f>SUM(M749:W749)</f>
        <v>3469426</v>
      </c>
      <c r="Y745" s="138"/>
      <c r="Z745" s="96"/>
      <c r="AA745" s="96"/>
      <c r="AB745" s="96"/>
      <c r="AC745" s="96"/>
      <c r="AD745" s="96"/>
      <c r="AE745" s="96"/>
      <c r="AF745" s="96"/>
      <c r="AG745" s="96"/>
      <c r="AH745" s="96"/>
      <c r="AI745" s="96"/>
      <c r="AJ745" s="96"/>
      <c r="AK745" s="96"/>
      <c r="AL745" s="96"/>
      <c r="AM745" s="96"/>
      <c r="AN745" s="96"/>
      <c r="AO745" s="96"/>
      <c r="AP745" s="96"/>
      <c r="AQ745" s="96"/>
      <c r="AR745" s="96"/>
      <c r="AS745" s="96"/>
      <c r="AT745" s="96"/>
      <c r="AU745" s="96"/>
      <c r="AV745" s="96"/>
      <c r="AW745" s="96"/>
      <c r="AX745" s="96"/>
      <c r="AY745" s="96"/>
      <c r="AZ745" s="96"/>
      <c r="BA745" s="96"/>
      <c r="BB745" s="96"/>
      <c r="BC745" s="96"/>
      <c r="BD745" s="96"/>
      <c r="BE745" s="96"/>
      <c r="BF745" s="96"/>
      <c r="BG745" s="96"/>
      <c r="BH745" s="96"/>
      <c r="BI745" s="96"/>
      <c r="BJ745" s="96"/>
      <c r="BK745" s="96"/>
      <c r="BL745" s="96"/>
      <c r="BM745" s="96"/>
      <c r="BN745" s="96"/>
      <c r="BO745" s="96"/>
      <c r="BP745" s="96"/>
      <c r="BQ745" s="96"/>
      <c r="BR745" s="96"/>
      <c r="BS745" s="96"/>
      <c r="BT745" s="96"/>
      <c r="BU745" s="96"/>
      <c r="BV745" s="96"/>
      <c r="BW745" s="96"/>
      <c r="BX745" s="96"/>
      <c r="BY745" s="96"/>
      <c r="BZ745" s="96"/>
      <c r="CA745" s="96"/>
      <c r="CB745" s="96"/>
      <c r="CC745" s="96"/>
      <c r="CD745" s="96"/>
      <c r="CE745" s="96"/>
      <c r="CF745" s="96"/>
      <c r="CG745" s="96"/>
      <c r="CH745" s="96"/>
      <c r="CI745" s="96"/>
      <c r="CJ745" s="96"/>
      <c r="CK745" s="96"/>
      <c r="CL745" s="96"/>
      <c r="CM745" s="96"/>
      <c r="CN745" s="96"/>
      <c r="CO745" s="96"/>
      <c r="CP745" s="96"/>
      <c r="CQ745" s="96"/>
      <c r="CR745" s="96"/>
      <c r="CS745" s="96"/>
      <c r="CT745" s="96"/>
      <c r="CU745" s="96"/>
      <c r="CV745" s="96"/>
      <c r="CW745" s="96"/>
      <c r="CX745" s="96"/>
      <c r="CY745" s="96"/>
      <c r="CZ745" s="96"/>
      <c r="DA745" s="96"/>
      <c r="DB745" s="96"/>
      <c r="DC745" s="96"/>
      <c r="DD745" s="96"/>
      <c r="DE745" s="96"/>
      <c r="DF745" s="96"/>
      <c r="DG745" s="96"/>
      <c r="DH745" s="96"/>
      <c r="DI745" s="96"/>
      <c r="DJ745" s="96"/>
      <c r="DK745" s="96"/>
      <c r="DL745" s="96"/>
      <c r="DM745" s="96"/>
      <c r="DN745" s="96"/>
      <c r="DO745" s="96"/>
      <c r="DP745" s="96"/>
      <c r="DQ745" s="96"/>
      <c r="DR745" s="96"/>
      <c r="DS745" s="96"/>
      <c r="DT745" s="96"/>
      <c r="DU745" s="96"/>
      <c r="DV745" s="96"/>
      <c r="DW745" s="96"/>
      <c r="DX745" s="96"/>
      <c r="DY745" s="96"/>
      <c r="DZ745" s="96"/>
      <c r="EA745" s="96"/>
      <c r="EB745" s="96"/>
      <c r="EC745" s="96"/>
      <c r="ED745" s="96"/>
      <c r="EE745" s="96"/>
      <c r="EF745" s="96"/>
      <c r="EG745" s="96"/>
      <c r="EH745" s="96"/>
      <c r="EI745" s="96"/>
      <c r="EJ745" s="96"/>
      <c r="EK745" s="96"/>
      <c r="EL745" s="96"/>
      <c r="EM745" s="96"/>
      <c r="EN745" s="96"/>
      <c r="EO745" s="96"/>
      <c r="EP745" s="96"/>
      <c r="EQ745" s="96"/>
      <c r="ER745" s="96"/>
      <c r="ES745" s="96"/>
      <c r="ET745" s="96"/>
      <c r="EU745" s="96"/>
      <c r="EV745" s="96"/>
      <c r="EW745" s="96"/>
      <c r="EX745" s="96"/>
      <c r="EY745" s="96"/>
      <c r="EZ745" s="96"/>
      <c r="FA745" s="96"/>
      <c r="FB745" s="96"/>
      <c r="FC745" s="96"/>
      <c r="FD745" s="96"/>
      <c r="FE745" s="96"/>
      <c r="FF745" s="96"/>
      <c r="FG745" s="96"/>
      <c r="FH745" s="96"/>
      <c r="FI745" s="96"/>
      <c r="FJ745" s="96"/>
      <c r="FK745" s="96"/>
      <c r="FL745" s="96"/>
      <c r="FM745" s="96"/>
      <c r="FN745" s="96"/>
      <c r="FO745" s="96"/>
      <c r="FP745" s="96"/>
      <c r="FQ745" s="96"/>
      <c r="FR745" s="96"/>
      <c r="FS745" s="96"/>
      <c r="FT745" s="96"/>
      <c r="FU745" s="96"/>
      <c r="FV745" s="96"/>
      <c r="FW745" s="96"/>
      <c r="FX745" s="96"/>
      <c r="FY745" s="96"/>
      <c r="FZ745" s="96"/>
      <c r="GA745" s="96"/>
      <c r="GB745" s="96"/>
      <c r="GC745" s="96"/>
      <c r="GD745" s="96"/>
      <c r="GE745" s="96"/>
      <c r="GF745" s="96"/>
      <c r="GG745" s="96"/>
      <c r="GH745" s="96"/>
      <c r="GI745" s="96"/>
      <c r="GJ745" s="96"/>
      <c r="GK745" s="96"/>
      <c r="GL745" s="96"/>
      <c r="GM745" s="96"/>
      <c r="GN745" s="96"/>
      <c r="GO745" s="96"/>
      <c r="GP745" s="96"/>
    </row>
    <row r="746" spans="1:198" ht="12.75" customHeight="1">
      <c r="A746" s="349"/>
      <c r="B746" s="397"/>
      <c r="C746" s="424"/>
      <c r="D746" s="424"/>
      <c r="E746" s="353"/>
      <c r="F746" s="388"/>
      <c r="G746" s="406"/>
      <c r="H746" s="89"/>
      <c r="I746" s="60" t="s">
        <v>31</v>
      </c>
      <c r="J746" s="71"/>
      <c r="K746" s="70"/>
      <c r="L746" s="87">
        <v>0</v>
      </c>
      <c r="M746" s="70"/>
      <c r="N746" s="70"/>
      <c r="O746" s="70"/>
      <c r="P746" s="70"/>
      <c r="Q746" s="70"/>
      <c r="R746" s="71"/>
      <c r="S746" s="71"/>
      <c r="T746" s="70"/>
      <c r="U746" s="70"/>
      <c r="V746" s="70"/>
      <c r="W746" s="70"/>
      <c r="X746" s="385"/>
      <c r="Y746" s="40"/>
      <c r="Z746" s="96"/>
      <c r="AA746" s="96"/>
      <c r="AB746" s="96"/>
      <c r="AC746" s="96"/>
      <c r="AD746" s="96"/>
      <c r="AE746" s="96"/>
      <c r="AF746" s="96"/>
      <c r="AG746" s="96"/>
      <c r="AH746" s="96"/>
      <c r="AI746" s="96"/>
      <c r="AJ746" s="96"/>
      <c r="AK746" s="96"/>
      <c r="AL746" s="96"/>
      <c r="AM746" s="96"/>
      <c r="AN746" s="96"/>
      <c r="AO746" s="96"/>
      <c r="AP746" s="96"/>
      <c r="AQ746" s="96"/>
      <c r="AR746" s="96"/>
      <c r="AS746" s="96"/>
      <c r="AT746" s="96"/>
      <c r="AU746" s="96"/>
      <c r="AV746" s="96"/>
      <c r="AW746" s="96"/>
      <c r="AX746" s="96"/>
      <c r="AY746" s="96"/>
      <c r="AZ746" s="96"/>
      <c r="BA746" s="96"/>
      <c r="BB746" s="96"/>
      <c r="BC746" s="96"/>
      <c r="BD746" s="96"/>
      <c r="BE746" s="96"/>
      <c r="BF746" s="96"/>
      <c r="BG746" s="96"/>
      <c r="BH746" s="96"/>
      <c r="BI746" s="96"/>
      <c r="BJ746" s="96"/>
      <c r="BK746" s="96"/>
      <c r="BL746" s="96"/>
      <c r="BM746" s="96"/>
      <c r="BN746" s="96"/>
      <c r="BO746" s="96"/>
      <c r="BP746" s="96"/>
      <c r="BQ746" s="96"/>
      <c r="BR746" s="96"/>
      <c r="BS746" s="96"/>
      <c r="BT746" s="96"/>
      <c r="BU746" s="96"/>
      <c r="BV746" s="96"/>
      <c r="BW746" s="96"/>
      <c r="BX746" s="96"/>
      <c r="BY746" s="96"/>
      <c r="BZ746" s="96"/>
      <c r="CA746" s="96"/>
      <c r="CB746" s="96"/>
      <c r="CC746" s="96"/>
      <c r="CD746" s="96"/>
      <c r="CE746" s="96"/>
      <c r="CF746" s="96"/>
      <c r="CG746" s="96"/>
      <c r="CH746" s="96"/>
      <c r="CI746" s="96"/>
      <c r="CJ746" s="96"/>
      <c r="CK746" s="96"/>
      <c r="CL746" s="96"/>
      <c r="CM746" s="96"/>
      <c r="CN746" s="96"/>
      <c r="CO746" s="96"/>
      <c r="CP746" s="96"/>
      <c r="CQ746" s="96"/>
      <c r="CR746" s="96"/>
      <c r="CS746" s="96"/>
      <c r="CT746" s="96"/>
      <c r="CU746" s="96"/>
      <c r="CV746" s="96"/>
      <c r="CW746" s="96"/>
      <c r="CX746" s="96"/>
      <c r="CY746" s="96"/>
      <c r="CZ746" s="96"/>
      <c r="DA746" s="96"/>
      <c r="DB746" s="96"/>
      <c r="DC746" s="96"/>
      <c r="DD746" s="96"/>
      <c r="DE746" s="96"/>
      <c r="DF746" s="96"/>
      <c r="DG746" s="96"/>
      <c r="DH746" s="96"/>
      <c r="DI746" s="96"/>
      <c r="DJ746" s="96"/>
      <c r="DK746" s="96"/>
      <c r="DL746" s="96"/>
      <c r="DM746" s="96"/>
      <c r="DN746" s="96"/>
      <c r="DO746" s="96"/>
      <c r="DP746" s="96"/>
      <c r="DQ746" s="96"/>
      <c r="DR746" s="96"/>
      <c r="DS746" s="96"/>
      <c r="DT746" s="96"/>
      <c r="DU746" s="96"/>
      <c r="DV746" s="96"/>
      <c r="DW746" s="96"/>
      <c r="DX746" s="96"/>
      <c r="DY746" s="96"/>
      <c r="DZ746" s="96"/>
      <c r="EA746" s="96"/>
      <c r="EB746" s="96"/>
      <c r="EC746" s="96"/>
      <c r="ED746" s="96"/>
      <c r="EE746" s="96"/>
      <c r="EF746" s="96"/>
      <c r="EG746" s="96"/>
      <c r="EH746" s="96"/>
      <c r="EI746" s="96"/>
      <c r="EJ746" s="96"/>
      <c r="EK746" s="96"/>
      <c r="EL746" s="96"/>
      <c r="EM746" s="96"/>
      <c r="EN746" s="96"/>
      <c r="EO746" s="96"/>
      <c r="EP746" s="96"/>
      <c r="EQ746" s="96"/>
      <c r="ER746" s="96"/>
      <c r="ES746" s="96"/>
      <c r="ET746" s="96"/>
      <c r="EU746" s="96"/>
      <c r="EV746" s="96"/>
      <c r="EW746" s="96"/>
      <c r="EX746" s="96"/>
      <c r="EY746" s="96"/>
      <c r="EZ746" s="96"/>
      <c r="FA746" s="96"/>
      <c r="FB746" s="96"/>
      <c r="FC746" s="96"/>
      <c r="FD746" s="96"/>
      <c r="FE746" s="96"/>
      <c r="FF746" s="96"/>
      <c r="FG746" s="96"/>
      <c r="FH746" s="96"/>
      <c r="FI746" s="96"/>
      <c r="FJ746" s="96"/>
      <c r="FK746" s="96"/>
      <c r="FL746" s="96"/>
      <c r="FM746" s="96"/>
      <c r="FN746" s="96"/>
      <c r="FO746" s="96"/>
      <c r="FP746" s="96"/>
      <c r="FQ746" s="96"/>
      <c r="FR746" s="96"/>
      <c r="FS746" s="96"/>
      <c r="FT746" s="96"/>
      <c r="FU746" s="96"/>
      <c r="FV746" s="96"/>
      <c r="FW746" s="96"/>
      <c r="FX746" s="96"/>
      <c r="FY746" s="96"/>
      <c r="FZ746" s="96"/>
      <c r="GA746" s="96"/>
      <c r="GB746" s="96"/>
      <c r="GC746" s="96"/>
      <c r="GD746" s="96"/>
      <c r="GE746" s="96"/>
      <c r="GF746" s="96"/>
      <c r="GG746" s="96"/>
      <c r="GH746" s="96"/>
      <c r="GI746" s="96"/>
      <c r="GJ746" s="96"/>
      <c r="GK746" s="96"/>
      <c r="GL746" s="96"/>
      <c r="GM746" s="96"/>
      <c r="GN746" s="96"/>
      <c r="GO746" s="96"/>
      <c r="GP746" s="96"/>
    </row>
    <row r="747" spans="1:198" ht="12.75" customHeight="1">
      <c r="A747" s="349"/>
      <c r="B747" s="397"/>
      <c r="C747" s="424"/>
      <c r="D747" s="424"/>
      <c r="E747" s="353"/>
      <c r="F747" s="388"/>
      <c r="G747" s="406"/>
      <c r="H747" s="89"/>
      <c r="I747" s="60" t="s">
        <v>30</v>
      </c>
      <c r="J747" s="71"/>
      <c r="K747" s="70"/>
      <c r="L747" s="71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385"/>
      <c r="Y747" s="40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6"/>
      <c r="AV747" s="96"/>
      <c r="AW747" s="96"/>
      <c r="AX747" s="96"/>
      <c r="AY747" s="96"/>
      <c r="AZ747" s="96"/>
      <c r="BA747" s="96"/>
      <c r="BB747" s="96"/>
      <c r="BC747" s="96"/>
      <c r="BD747" s="96"/>
      <c r="BE747" s="96"/>
      <c r="BF747" s="96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6"/>
      <c r="BS747" s="96"/>
      <c r="BT747" s="96"/>
      <c r="BU747" s="96"/>
      <c r="BV747" s="96"/>
      <c r="BW747" s="96"/>
      <c r="BX747" s="96"/>
      <c r="BY747" s="96"/>
      <c r="BZ747" s="96"/>
      <c r="CA747" s="96"/>
      <c r="CB747" s="96"/>
      <c r="CC747" s="96"/>
      <c r="CD747" s="96"/>
      <c r="CE747" s="96"/>
      <c r="CF747" s="96"/>
      <c r="CG747" s="96"/>
      <c r="CH747" s="96"/>
      <c r="CI747" s="96"/>
      <c r="CJ747" s="96"/>
      <c r="CK747" s="96"/>
      <c r="CL747" s="96"/>
      <c r="CM747" s="96"/>
      <c r="CN747" s="96"/>
      <c r="CO747" s="96"/>
      <c r="CP747" s="96"/>
      <c r="CQ747" s="96"/>
      <c r="CR747" s="96"/>
      <c r="CS747" s="96"/>
      <c r="CT747" s="96"/>
      <c r="CU747" s="96"/>
      <c r="CV747" s="96"/>
      <c r="CW747" s="96"/>
      <c r="CX747" s="96"/>
      <c r="CY747" s="96"/>
      <c r="CZ747" s="96"/>
      <c r="DA747" s="96"/>
      <c r="DB747" s="96"/>
      <c r="DC747" s="96"/>
      <c r="DD747" s="96"/>
      <c r="DE747" s="96"/>
      <c r="DF747" s="96"/>
      <c r="DG747" s="96"/>
      <c r="DH747" s="96"/>
      <c r="DI747" s="96"/>
      <c r="DJ747" s="96"/>
      <c r="DK747" s="96"/>
      <c r="DL747" s="96"/>
      <c r="DM747" s="96"/>
      <c r="DN747" s="96"/>
      <c r="DO747" s="96"/>
      <c r="DP747" s="96"/>
      <c r="DQ747" s="96"/>
      <c r="DR747" s="96"/>
      <c r="DS747" s="96"/>
      <c r="DT747" s="96"/>
      <c r="DU747" s="96"/>
      <c r="DV747" s="96"/>
      <c r="DW747" s="96"/>
      <c r="DX747" s="96"/>
      <c r="DY747" s="96"/>
      <c r="DZ747" s="96"/>
      <c r="EA747" s="96"/>
      <c r="EB747" s="96"/>
      <c r="EC747" s="96"/>
      <c r="ED747" s="96"/>
      <c r="EE747" s="96"/>
      <c r="EF747" s="96"/>
      <c r="EG747" s="96"/>
      <c r="EH747" s="96"/>
      <c r="EI747" s="96"/>
      <c r="EJ747" s="96"/>
      <c r="EK747" s="96"/>
      <c r="EL747" s="96"/>
      <c r="EM747" s="96"/>
      <c r="EN747" s="96"/>
      <c r="EO747" s="96"/>
      <c r="EP747" s="96"/>
      <c r="EQ747" s="96"/>
      <c r="ER747" s="96"/>
      <c r="ES747" s="96"/>
      <c r="ET747" s="96"/>
      <c r="EU747" s="96"/>
      <c r="EV747" s="96"/>
      <c r="EW747" s="96"/>
      <c r="EX747" s="96"/>
      <c r="EY747" s="96"/>
      <c r="EZ747" s="96"/>
      <c r="FA747" s="96"/>
      <c r="FB747" s="96"/>
      <c r="FC747" s="96"/>
      <c r="FD747" s="96"/>
      <c r="FE747" s="96"/>
      <c r="FF747" s="96"/>
      <c r="FG747" s="96"/>
      <c r="FH747" s="96"/>
      <c r="FI747" s="96"/>
      <c r="FJ747" s="96"/>
      <c r="FK747" s="96"/>
      <c r="FL747" s="96"/>
      <c r="FM747" s="96"/>
      <c r="FN747" s="96"/>
      <c r="FO747" s="96"/>
      <c r="FP747" s="96"/>
      <c r="FQ747" s="96"/>
      <c r="FR747" s="96"/>
      <c r="FS747" s="96"/>
      <c r="FT747" s="96"/>
      <c r="FU747" s="96"/>
      <c r="FV747" s="96"/>
      <c r="FW747" s="96"/>
      <c r="FX747" s="96"/>
      <c r="FY747" s="96"/>
      <c r="FZ747" s="96"/>
      <c r="GA747" s="96"/>
      <c r="GB747" s="96"/>
      <c r="GC747" s="96"/>
      <c r="GD747" s="96"/>
      <c r="GE747" s="96"/>
      <c r="GF747" s="96"/>
      <c r="GG747" s="96"/>
      <c r="GH747" s="96"/>
      <c r="GI747" s="96"/>
      <c r="GJ747" s="96"/>
      <c r="GK747" s="96"/>
      <c r="GL747" s="96"/>
      <c r="GM747" s="96"/>
      <c r="GN747" s="96"/>
      <c r="GO747" s="96"/>
      <c r="GP747" s="96"/>
    </row>
    <row r="748" spans="1:198" ht="12.75" customHeight="1">
      <c r="A748" s="349"/>
      <c r="B748" s="397"/>
      <c r="C748" s="424"/>
      <c r="D748" s="424"/>
      <c r="E748" s="353"/>
      <c r="F748" s="388"/>
      <c r="G748" s="406"/>
      <c r="H748" s="89"/>
      <c r="I748" s="60" t="s">
        <v>33</v>
      </c>
      <c r="J748" s="71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385"/>
      <c r="Y748" s="40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6"/>
      <c r="AV748" s="96"/>
      <c r="AW748" s="96"/>
      <c r="AX748" s="96"/>
      <c r="AY748" s="96"/>
      <c r="AZ748" s="96"/>
      <c r="BA748" s="96"/>
      <c r="BB748" s="96"/>
      <c r="BC748" s="96"/>
      <c r="BD748" s="96"/>
      <c r="BE748" s="96"/>
      <c r="BF748" s="96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6"/>
      <c r="BS748" s="96"/>
      <c r="BT748" s="96"/>
      <c r="BU748" s="96"/>
      <c r="BV748" s="96"/>
      <c r="BW748" s="96"/>
      <c r="BX748" s="96"/>
      <c r="BY748" s="96"/>
      <c r="BZ748" s="96"/>
      <c r="CA748" s="96"/>
      <c r="CB748" s="96"/>
      <c r="CC748" s="96"/>
      <c r="CD748" s="96"/>
      <c r="CE748" s="96"/>
      <c r="CF748" s="96"/>
      <c r="CG748" s="96"/>
      <c r="CH748" s="96"/>
      <c r="CI748" s="96"/>
      <c r="CJ748" s="96"/>
      <c r="CK748" s="96"/>
      <c r="CL748" s="96"/>
      <c r="CM748" s="96"/>
      <c r="CN748" s="96"/>
      <c r="CO748" s="96"/>
      <c r="CP748" s="96"/>
      <c r="CQ748" s="96"/>
      <c r="CR748" s="96"/>
      <c r="CS748" s="96"/>
      <c r="CT748" s="96"/>
      <c r="CU748" s="96"/>
      <c r="CV748" s="96"/>
      <c r="CW748" s="96"/>
      <c r="CX748" s="96"/>
      <c r="CY748" s="96"/>
      <c r="CZ748" s="96"/>
      <c r="DA748" s="96"/>
      <c r="DB748" s="96"/>
      <c r="DC748" s="96"/>
      <c r="DD748" s="96"/>
      <c r="DE748" s="96"/>
      <c r="DF748" s="96"/>
      <c r="DG748" s="96"/>
      <c r="DH748" s="96"/>
      <c r="DI748" s="96"/>
      <c r="DJ748" s="96"/>
      <c r="DK748" s="96"/>
      <c r="DL748" s="96"/>
      <c r="DM748" s="96"/>
      <c r="DN748" s="96"/>
      <c r="DO748" s="96"/>
      <c r="DP748" s="96"/>
      <c r="DQ748" s="96"/>
      <c r="DR748" s="96"/>
      <c r="DS748" s="96"/>
      <c r="DT748" s="96"/>
      <c r="DU748" s="96"/>
      <c r="DV748" s="96"/>
      <c r="DW748" s="96"/>
      <c r="DX748" s="96"/>
      <c r="DY748" s="96"/>
      <c r="DZ748" s="96"/>
      <c r="EA748" s="96"/>
      <c r="EB748" s="96"/>
      <c r="EC748" s="96"/>
      <c r="ED748" s="96"/>
      <c r="EE748" s="96"/>
      <c r="EF748" s="96"/>
      <c r="EG748" s="96"/>
      <c r="EH748" s="96"/>
      <c r="EI748" s="96"/>
      <c r="EJ748" s="96"/>
      <c r="EK748" s="96"/>
      <c r="EL748" s="96"/>
      <c r="EM748" s="96"/>
      <c r="EN748" s="96"/>
      <c r="EO748" s="96"/>
      <c r="EP748" s="96"/>
      <c r="EQ748" s="96"/>
      <c r="ER748" s="96"/>
      <c r="ES748" s="96"/>
      <c r="ET748" s="96"/>
      <c r="EU748" s="96"/>
      <c r="EV748" s="96"/>
      <c r="EW748" s="96"/>
      <c r="EX748" s="96"/>
      <c r="EY748" s="96"/>
      <c r="EZ748" s="96"/>
      <c r="FA748" s="96"/>
      <c r="FB748" s="96"/>
      <c r="FC748" s="96"/>
      <c r="FD748" s="96"/>
      <c r="FE748" s="96"/>
      <c r="FF748" s="96"/>
      <c r="FG748" s="96"/>
      <c r="FH748" s="96"/>
      <c r="FI748" s="96"/>
      <c r="FJ748" s="96"/>
      <c r="FK748" s="96"/>
      <c r="FL748" s="96"/>
      <c r="FM748" s="96"/>
      <c r="FN748" s="96"/>
      <c r="FO748" s="96"/>
      <c r="FP748" s="96"/>
      <c r="FQ748" s="96"/>
      <c r="FR748" s="96"/>
      <c r="FS748" s="96"/>
      <c r="FT748" s="96"/>
      <c r="FU748" s="96"/>
      <c r="FV748" s="96"/>
      <c r="FW748" s="96"/>
      <c r="FX748" s="96"/>
      <c r="FY748" s="96"/>
      <c r="FZ748" s="96"/>
      <c r="GA748" s="96"/>
      <c r="GB748" s="96"/>
      <c r="GC748" s="96"/>
      <c r="GD748" s="96"/>
      <c r="GE748" s="96"/>
      <c r="GF748" s="96"/>
      <c r="GG748" s="96"/>
      <c r="GH748" s="96"/>
      <c r="GI748" s="96"/>
      <c r="GJ748" s="96"/>
      <c r="GK748" s="96"/>
      <c r="GL748" s="96"/>
      <c r="GM748" s="96"/>
      <c r="GN748" s="96"/>
      <c r="GO748" s="96"/>
      <c r="GP748" s="96"/>
    </row>
    <row r="749" spans="1:198" ht="12" customHeight="1">
      <c r="A749" s="349"/>
      <c r="B749" s="397"/>
      <c r="C749" s="424"/>
      <c r="D749" s="424"/>
      <c r="E749" s="353"/>
      <c r="F749" s="388"/>
      <c r="G749" s="406"/>
      <c r="H749" s="89"/>
      <c r="I749" s="64" t="s">
        <v>26</v>
      </c>
      <c r="J749" s="65">
        <f t="shared" ref="J749:N749" si="243">SUM(J745:J748)</f>
        <v>27060</v>
      </c>
      <c r="K749" s="65">
        <f t="shared" si="243"/>
        <v>37000</v>
      </c>
      <c r="L749" s="65">
        <f t="shared" si="243"/>
        <v>0</v>
      </c>
      <c r="M749" s="65">
        <f t="shared" si="243"/>
        <v>0</v>
      </c>
      <c r="N749" s="66">
        <f t="shared" si="243"/>
        <v>0</v>
      </c>
      <c r="O749" s="65">
        <f>SUM(O745:O748)</f>
        <v>0</v>
      </c>
      <c r="P749" s="65">
        <f>SUM(P745:P748)</f>
        <v>0</v>
      </c>
      <c r="Q749" s="65">
        <f>SUM(Q745:Q748)</f>
        <v>968163</v>
      </c>
      <c r="R749" s="65">
        <f>SUM(R745:R748)</f>
        <v>2501263</v>
      </c>
      <c r="S749" s="65">
        <f>SUM(S745:S748)</f>
        <v>0</v>
      </c>
      <c r="T749" s="65"/>
      <c r="U749" s="65"/>
      <c r="V749" s="65"/>
      <c r="W749" s="65"/>
      <c r="X749" s="385"/>
      <c r="Y749" s="40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6"/>
      <c r="AV749" s="96"/>
      <c r="AW749" s="96"/>
      <c r="AX749" s="96"/>
      <c r="AY749" s="96"/>
      <c r="AZ749" s="96"/>
      <c r="BA749" s="96"/>
      <c r="BB749" s="96"/>
      <c r="BC749" s="96"/>
      <c r="BD749" s="96"/>
      <c r="BE749" s="96"/>
      <c r="BF749" s="96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6"/>
      <c r="BS749" s="96"/>
      <c r="BT749" s="96"/>
      <c r="BU749" s="96"/>
      <c r="BV749" s="96"/>
      <c r="BW749" s="96"/>
      <c r="BX749" s="96"/>
      <c r="BY749" s="96"/>
      <c r="BZ749" s="96"/>
      <c r="CA749" s="96"/>
      <c r="CB749" s="96"/>
      <c r="CC749" s="96"/>
      <c r="CD749" s="96"/>
      <c r="CE749" s="96"/>
      <c r="CF749" s="96"/>
      <c r="CG749" s="96"/>
      <c r="CH749" s="96"/>
      <c r="CI749" s="96"/>
      <c r="CJ749" s="96"/>
      <c r="CK749" s="96"/>
      <c r="CL749" s="96"/>
      <c r="CM749" s="96"/>
      <c r="CN749" s="96"/>
      <c r="CO749" s="96"/>
      <c r="CP749" s="96"/>
      <c r="CQ749" s="96"/>
      <c r="CR749" s="96"/>
      <c r="CS749" s="96"/>
      <c r="CT749" s="96"/>
      <c r="CU749" s="96"/>
      <c r="CV749" s="96"/>
      <c r="CW749" s="96"/>
      <c r="CX749" s="96"/>
      <c r="CY749" s="96"/>
      <c r="CZ749" s="96"/>
      <c r="DA749" s="96"/>
      <c r="DB749" s="96"/>
      <c r="DC749" s="96"/>
      <c r="DD749" s="96"/>
      <c r="DE749" s="96"/>
      <c r="DF749" s="96"/>
      <c r="DG749" s="96"/>
      <c r="DH749" s="96"/>
      <c r="DI749" s="96"/>
      <c r="DJ749" s="96"/>
      <c r="DK749" s="96"/>
      <c r="DL749" s="96"/>
      <c r="DM749" s="96"/>
      <c r="DN749" s="96"/>
      <c r="DO749" s="96"/>
      <c r="DP749" s="96"/>
      <c r="DQ749" s="96"/>
      <c r="DR749" s="96"/>
      <c r="DS749" s="96"/>
      <c r="DT749" s="96"/>
      <c r="DU749" s="96"/>
      <c r="DV749" s="96"/>
      <c r="DW749" s="96"/>
      <c r="DX749" s="96"/>
      <c r="DY749" s="96"/>
      <c r="DZ749" s="96"/>
      <c r="EA749" s="96"/>
      <c r="EB749" s="96"/>
      <c r="EC749" s="96"/>
      <c r="ED749" s="96"/>
      <c r="EE749" s="96"/>
      <c r="EF749" s="96"/>
      <c r="EG749" s="96"/>
      <c r="EH749" s="96"/>
      <c r="EI749" s="96"/>
      <c r="EJ749" s="96"/>
      <c r="EK749" s="96"/>
      <c r="EL749" s="96"/>
      <c r="EM749" s="96"/>
      <c r="EN749" s="96"/>
      <c r="EO749" s="96"/>
      <c r="EP749" s="96"/>
      <c r="EQ749" s="96"/>
      <c r="ER749" s="96"/>
      <c r="ES749" s="96"/>
      <c r="ET749" s="96"/>
      <c r="EU749" s="96"/>
      <c r="EV749" s="96"/>
      <c r="EW749" s="96"/>
      <c r="EX749" s="96"/>
      <c r="EY749" s="96"/>
      <c r="EZ749" s="96"/>
      <c r="FA749" s="96"/>
      <c r="FB749" s="96"/>
      <c r="FC749" s="96"/>
      <c r="FD749" s="96"/>
      <c r="FE749" s="96"/>
      <c r="FF749" s="96"/>
      <c r="FG749" s="96"/>
      <c r="FH749" s="96"/>
      <c r="FI749" s="96"/>
      <c r="FJ749" s="96"/>
      <c r="FK749" s="96"/>
      <c r="FL749" s="96"/>
      <c r="FM749" s="96"/>
      <c r="FN749" s="96"/>
      <c r="FO749" s="96"/>
      <c r="FP749" s="96"/>
      <c r="FQ749" s="96"/>
      <c r="FR749" s="96"/>
      <c r="FS749" s="96"/>
      <c r="FT749" s="96"/>
      <c r="FU749" s="96"/>
      <c r="FV749" s="96"/>
      <c r="FW749" s="96"/>
      <c r="FX749" s="96"/>
      <c r="FY749" s="96"/>
      <c r="FZ749" s="96"/>
      <c r="GA749" s="96"/>
      <c r="GB749" s="96"/>
      <c r="GC749" s="96"/>
      <c r="GD749" s="96"/>
      <c r="GE749" s="96"/>
      <c r="GF749" s="96"/>
      <c r="GG749" s="96"/>
      <c r="GH749" s="96"/>
      <c r="GI749" s="96"/>
      <c r="GJ749" s="96"/>
      <c r="GK749" s="96"/>
      <c r="GL749" s="96"/>
      <c r="GM749" s="96"/>
      <c r="GN749" s="96"/>
      <c r="GO749" s="96"/>
      <c r="GP749" s="96"/>
    </row>
    <row r="750" spans="1:198" ht="13.5" hidden="1" customHeight="1">
      <c r="A750" s="349">
        <v>53</v>
      </c>
      <c r="B750" s="401" t="s">
        <v>66</v>
      </c>
      <c r="C750" s="351">
        <v>2017</v>
      </c>
      <c r="D750" s="351">
        <v>2026</v>
      </c>
      <c r="E750" s="353" t="s">
        <v>27</v>
      </c>
      <c r="F750" s="354">
        <f>X750</f>
        <v>0</v>
      </c>
      <c r="G750" s="355">
        <v>92605</v>
      </c>
      <c r="H750" s="154">
        <v>6050</v>
      </c>
      <c r="I750" s="163" t="s">
        <v>28</v>
      </c>
      <c r="J750" s="157">
        <v>0</v>
      </c>
      <c r="K750" s="156">
        <v>2250</v>
      </c>
      <c r="L750" s="167"/>
      <c r="M750" s="158">
        <v>0</v>
      </c>
      <c r="P750" s="157"/>
      <c r="Q750" s="186"/>
      <c r="R750" s="186"/>
      <c r="S750" s="186"/>
      <c r="T750" s="186"/>
      <c r="U750" s="186"/>
      <c r="V750" s="186"/>
      <c r="W750" s="186"/>
      <c r="X750" s="527">
        <f>SUM(L754:P754)</f>
        <v>0</v>
      </c>
      <c r="Y750" s="141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6"/>
      <c r="AV750" s="96"/>
      <c r="AW750" s="96"/>
      <c r="AX750" s="96"/>
      <c r="AY750" s="96"/>
      <c r="AZ750" s="96"/>
      <c r="BA750" s="96"/>
      <c r="BB750" s="96"/>
      <c r="BC750" s="96"/>
      <c r="BD750" s="96"/>
      <c r="BE750" s="96"/>
      <c r="BF750" s="96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6"/>
      <c r="BS750" s="96"/>
      <c r="BT750" s="96"/>
      <c r="BU750" s="96"/>
      <c r="BV750" s="96"/>
      <c r="BW750" s="96"/>
      <c r="BX750" s="96"/>
      <c r="BY750" s="96"/>
      <c r="BZ750" s="96"/>
      <c r="CA750" s="96"/>
      <c r="CB750" s="96"/>
      <c r="CC750" s="96"/>
      <c r="CD750" s="96"/>
      <c r="CE750" s="96"/>
      <c r="CF750" s="96"/>
      <c r="CG750" s="96"/>
      <c r="CH750" s="96"/>
      <c r="CI750" s="96"/>
      <c r="CJ750" s="96"/>
      <c r="CK750" s="96"/>
      <c r="CL750" s="96"/>
      <c r="CM750" s="96"/>
      <c r="CN750" s="96"/>
      <c r="CO750" s="96"/>
      <c r="CP750" s="96"/>
      <c r="CQ750" s="96"/>
      <c r="CR750" s="96"/>
      <c r="CS750" s="96"/>
      <c r="CT750" s="96"/>
      <c r="CU750" s="96"/>
      <c r="CV750" s="96"/>
      <c r="CW750" s="96"/>
      <c r="CX750" s="96"/>
      <c r="CY750" s="96"/>
      <c r="CZ750" s="96"/>
      <c r="DA750" s="96"/>
      <c r="DB750" s="96"/>
      <c r="DC750" s="96"/>
      <c r="DD750" s="96"/>
      <c r="DE750" s="96"/>
      <c r="DF750" s="96"/>
      <c r="DG750" s="96"/>
      <c r="DH750" s="96"/>
      <c r="DI750" s="96"/>
      <c r="DJ750" s="96"/>
      <c r="DK750" s="96"/>
      <c r="DL750" s="96"/>
      <c r="DM750" s="96"/>
      <c r="DN750" s="96"/>
      <c r="DO750" s="96"/>
      <c r="DP750" s="96"/>
      <c r="DQ750" s="96"/>
      <c r="DR750" s="96"/>
      <c r="DS750" s="96"/>
      <c r="DT750" s="96"/>
      <c r="DU750" s="96"/>
      <c r="DV750" s="96"/>
      <c r="DW750" s="96"/>
      <c r="DX750" s="96"/>
      <c r="DY750" s="96"/>
      <c r="DZ750" s="96"/>
      <c r="EA750" s="96"/>
      <c r="EB750" s="96"/>
      <c r="EC750" s="96"/>
      <c r="ED750" s="96"/>
      <c r="EE750" s="96"/>
      <c r="EF750" s="96"/>
      <c r="EG750" s="96"/>
      <c r="EH750" s="96"/>
      <c r="EI750" s="96"/>
      <c r="EJ750" s="96"/>
      <c r="EK750" s="96"/>
      <c r="EL750" s="96"/>
      <c r="EM750" s="96"/>
      <c r="EN750" s="96"/>
      <c r="EO750" s="96"/>
      <c r="EP750" s="96"/>
      <c r="EQ750" s="96"/>
      <c r="ER750" s="96"/>
      <c r="ES750" s="96"/>
      <c r="ET750" s="96"/>
      <c r="EU750" s="96"/>
      <c r="EV750" s="96"/>
      <c r="EW750" s="96"/>
      <c r="EX750" s="96"/>
      <c r="EY750" s="96"/>
      <c r="EZ750" s="96"/>
      <c r="FA750" s="96"/>
      <c r="FB750" s="96"/>
      <c r="FC750" s="96"/>
      <c r="FD750" s="96"/>
      <c r="FE750" s="96"/>
      <c r="FF750" s="96"/>
      <c r="FG750" s="96"/>
      <c r="FH750" s="96"/>
      <c r="FI750" s="96"/>
      <c r="FJ750" s="96"/>
      <c r="FK750" s="96"/>
      <c r="FL750" s="96"/>
      <c r="FM750" s="96"/>
      <c r="FN750" s="96"/>
      <c r="FO750" s="96"/>
      <c r="FP750" s="96"/>
      <c r="FQ750" s="96"/>
      <c r="FR750" s="96"/>
      <c r="FS750" s="96"/>
      <c r="FT750" s="96"/>
      <c r="FU750" s="96"/>
      <c r="FV750" s="96"/>
      <c r="FW750" s="96"/>
      <c r="FX750" s="96"/>
      <c r="FY750" s="96"/>
      <c r="FZ750" s="96"/>
      <c r="GA750" s="96"/>
      <c r="GB750" s="96"/>
      <c r="GC750" s="96"/>
      <c r="GD750" s="96"/>
      <c r="GE750" s="96"/>
      <c r="GF750" s="96"/>
      <c r="GG750" s="96"/>
      <c r="GH750" s="96"/>
      <c r="GI750" s="96"/>
      <c r="GJ750" s="96"/>
      <c r="GK750" s="96"/>
      <c r="GL750" s="96"/>
      <c r="GM750" s="96"/>
      <c r="GN750" s="96"/>
      <c r="GO750" s="96"/>
      <c r="GP750" s="96"/>
    </row>
    <row r="751" spans="1:198" ht="13.5" hidden="1" customHeight="1">
      <c r="A751" s="349"/>
      <c r="B751" s="401"/>
      <c r="C751" s="351"/>
      <c r="D751" s="351"/>
      <c r="E751" s="353"/>
      <c r="F751" s="354"/>
      <c r="G751" s="355"/>
      <c r="H751" s="154"/>
      <c r="I751" s="163" t="s">
        <v>31</v>
      </c>
      <c r="J751" s="186"/>
      <c r="K751" s="186"/>
      <c r="L751" s="186"/>
      <c r="M751" s="186"/>
      <c r="N751" s="186"/>
      <c r="O751" s="186"/>
      <c r="P751" s="186"/>
      <c r="Q751" s="186"/>
      <c r="R751" s="186"/>
      <c r="S751" s="186"/>
      <c r="T751" s="186"/>
      <c r="U751" s="186"/>
      <c r="V751" s="186"/>
      <c r="W751" s="186"/>
      <c r="X751" s="527"/>
      <c r="Y751" s="40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6"/>
      <c r="AV751" s="96"/>
      <c r="AW751" s="96"/>
      <c r="AX751" s="96"/>
      <c r="AY751" s="96"/>
      <c r="AZ751" s="96"/>
      <c r="BA751" s="96"/>
      <c r="BB751" s="96"/>
      <c r="BC751" s="96"/>
      <c r="BD751" s="96"/>
      <c r="BE751" s="96"/>
      <c r="BF751" s="96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6"/>
      <c r="BS751" s="96"/>
      <c r="BT751" s="96"/>
      <c r="BU751" s="96"/>
      <c r="BV751" s="96"/>
      <c r="BW751" s="96"/>
      <c r="BX751" s="96"/>
      <c r="BY751" s="96"/>
      <c r="BZ751" s="96"/>
      <c r="CA751" s="96"/>
      <c r="CB751" s="96"/>
      <c r="CC751" s="96"/>
      <c r="CD751" s="96"/>
      <c r="CE751" s="96"/>
      <c r="CF751" s="96"/>
      <c r="CG751" s="96"/>
      <c r="CH751" s="96"/>
      <c r="CI751" s="96"/>
      <c r="CJ751" s="96"/>
      <c r="CK751" s="96"/>
      <c r="CL751" s="96"/>
      <c r="CM751" s="96"/>
      <c r="CN751" s="96"/>
      <c r="CO751" s="96"/>
      <c r="CP751" s="96"/>
      <c r="CQ751" s="96"/>
      <c r="CR751" s="96"/>
      <c r="CS751" s="96"/>
      <c r="CT751" s="96"/>
      <c r="CU751" s="96"/>
      <c r="CV751" s="96"/>
      <c r="CW751" s="96"/>
      <c r="CX751" s="96"/>
      <c r="CY751" s="96"/>
      <c r="CZ751" s="96"/>
      <c r="DA751" s="96"/>
      <c r="DB751" s="96"/>
      <c r="DC751" s="96"/>
      <c r="DD751" s="96"/>
      <c r="DE751" s="96"/>
      <c r="DF751" s="96"/>
      <c r="DG751" s="96"/>
      <c r="DH751" s="96"/>
      <c r="DI751" s="96"/>
      <c r="DJ751" s="96"/>
      <c r="DK751" s="96"/>
      <c r="DL751" s="96"/>
      <c r="DM751" s="96"/>
      <c r="DN751" s="96"/>
      <c r="DO751" s="96"/>
      <c r="DP751" s="96"/>
      <c r="DQ751" s="96"/>
      <c r="DR751" s="96"/>
      <c r="DS751" s="96"/>
      <c r="DT751" s="96"/>
      <c r="DU751" s="96"/>
      <c r="DV751" s="96"/>
      <c r="DW751" s="96"/>
      <c r="DX751" s="96"/>
      <c r="DY751" s="96"/>
      <c r="DZ751" s="96"/>
      <c r="EA751" s="96"/>
      <c r="EB751" s="96"/>
      <c r="EC751" s="96"/>
      <c r="ED751" s="96"/>
      <c r="EE751" s="96"/>
      <c r="EF751" s="96"/>
      <c r="EG751" s="96"/>
      <c r="EH751" s="96"/>
      <c r="EI751" s="96"/>
      <c r="EJ751" s="96"/>
      <c r="EK751" s="96"/>
      <c r="EL751" s="96"/>
      <c r="EM751" s="96"/>
      <c r="EN751" s="96"/>
      <c r="EO751" s="96"/>
      <c r="EP751" s="96"/>
      <c r="EQ751" s="96"/>
      <c r="ER751" s="96"/>
      <c r="ES751" s="96"/>
      <c r="ET751" s="96"/>
      <c r="EU751" s="96"/>
      <c r="EV751" s="96"/>
      <c r="EW751" s="96"/>
      <c r="EX751" s="96"/>
      <c r="EY751" s="96"/>
      <c r="EZ751" s="96"/>
      <c r="FA751" s="96"/>
      <c r="FB751" s="96"/>
      <c r="FC751" s="96"/>
      <c r="FD751" s="96"/>
      <c r="FE751" s="96"/>
      <c r="FF751" s="96"/>
      <c r="FG751" s="96"/>
      <c r="FH751" s="96"/>
      <c r="FI751" s="96"/>
      <c r="FJ751" s="96"/>
      <c r="FK751" s="96"/>
      <c r="FL751" s="96"/>
      <c r="FM751" s="96"/>
      <c r="FN751" s="96"/>
      <c r="FO751" s="96"/>
      <c r="FP751" s="96"/>
      <c r="FQ751" s="96"/>
      <c r="FR751" s="96"/>
      <c r="FS751" s="96"/>
      <c r="FT751" s="96"/>
      <c r="FU751" s="96"/>
      <c r="FV751" s="96"/>
      <c r="FW751" s="96"/>
      <c r="FX751" s="96"/>
      <c r="FY751" s="96"/>
      <c r="FZ751" s="96"/>
      <c r="GA751" s="96"/>
      <c r="GB751" s="96"/>
      <c r="GC751" s="96"/>
      <c r="GD751" s="96"/>
      <c r="GE751" s="96"/>
      <c r="GF751" s="96"/>
      <c r="GG751" s="96"/>
      <c r="GH751" s="96"/>
      <c r="GI751" s="96"/>
      <c r="GJ751" s="96"/>
      <c r="GK751" s="96"/>
      <c r="GL751" s="96"/>
      <c r="GM751" s="96"/>
      <c r="GN751" s="96"/>
      <c r="GO751" s="96"/>
      <c r="GP751" s="96"/>
    </row>
    <row r="752" spans="1:198" ht="13.5" hidden="1" customHeight="1">
      <c r="A752" s="349"/>
      <c r="B752" s="401"/>
      <c r="C752" s="351"/>
      <c r="D752" s="351"/>
      <c r="E752" s="353"/>
      <c r="F752" s="354"/>
      <c r="G752" s="355"/>
      <c r="H752" s="154"/>
      <c r="I752" s="163" t="s">
        <v>30</v>
      </c>
      <c r="J752" s="186"/>
      <c r="K752" s="186"/>
      <c r="L752" s="186"/>
      <c r="M752" s="186"/>
      <c r="N752" s="186"/>
      <c r="O752" s="186"/>
      <c r="P752" s="186"/>
      <c r="Q752" s="186"/>
      <c r="R752" s="186"/>
      <c r="S752" s="186"/>
      <c r="T752" s="186"/>
      <c r="U752" s="186"/>
      <c r="V752" s="186"/>
      <c r="W752" s="186"/>
      <c r="X752" s="527"/>
      <c r="Y752" s="40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6"/>
      <c r="AV752" s="96"/>
      <c r="AW752" s="96"/>
      <c r="AX752" s="96"/>
      <c r="AY752" s="96"/>
      <c r="AZ752" s="96"/>
      <c r="BA752" s="96"/>
      <c r="BB752" s="96"/>
      <c r="BC752" s="96"/>
      <c r="BD752" s="96"/>
      <c r="BE752" s="96"/>
      <c r="BF752" s="96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6"/>
      <c r="BS752" s="96"/>
      <c r="BT752" s="96"/>
      <c r="BU752" s="96"/>
      <c r="BV752" s="96"/>
      <c r="BW752" s="96"/>
      <c r="BX752" s="96"/>
      <c r="BY752" s="96"/>
      <c r="BZ752" s="96"/>
      <c r="CA752" s="96"/>
      <c r="CB752" s="96"/>
      <c r="CC752" s="96"/>
      <c r="CD752" s="96"/>
      <c r="CE752" s="96"/>
      <c r="CF752" s="96"/>
      <c r="CG752" s="96"/>
      <c r="CH752" s="96"/>
      <c r="CI752" s="96"/>
      <c r="CJ752" s="96"/>
      <c r="CK752" s="96"/>
      <c r="CL752" s="96"/>
      <c r="CM752" s="96"/>
      <c r="CN752" s="96"/>
      <c r="CO752" s="96"/>
      <c r="CP752" s="96"/>
      <c r="CQ752" s="96"/>
      <c r="CR752" s="96"/>
      <c r="CS752" s="96"/>
      <c r="CT752" s="96"/>
      <c r="CU752" s="96"/>
      <c r="CV752" s="96"/>
      <c r="CW752" s="96"/>
      <c r="CX752" s="96"/>
      <c r="CY752" s="96"/>
      <c r="CZ752" s="96"/>
      <c r="DA752" s="96"/>
      <c r="DB752" s="96"/>
      <c r="DC752" s="96"/>
      <c r="DD752" s="96"/>
      <c r="DE752" s="96"/>
      <c r="DF752" s="96"/>
      <c r="DG752" s="96"/>
      <c r="DH752" s="96"/>
      <c r="DI752" s="96"/>
      <c r="DJ752" s="96"/>
      <c r="DK752" s="96"/>
      <c r="DL752" s="96"/>
      <c r="DM752" s="96"/>
      <c r="DN752" s="96"/>
      <c r="DO752" s="96"/>
      <c r="DP752" s="96"/>
      <c r="DQ752" s="96"/>
      <c r="DR752" s="96"/>
      <c r="DS752" s="96"/>
      <c r="DT752" s="96"/>
      <c r="DU752" s="96"/>
      <c r="DV752" s="96"/>
      <c r="DW752" s="96"/>
      <c r="DX752" s="96"/>
      <c r="DY752" s="96"/>
      <c r="DZ752" s="96"/>
      <c r="EA752" s="96"/>
      <c r="EB752" s="96"/>
      <c r="EC752" s="96"/>
      <c r="ED752" s="96"/>
      <c r="EE752" s="96"/>
      <c r="EF752" s="96"/>
      <c r="EG752" s="96"/>
      <c r="EH752" s="96"/>
      <c r="EI752" s="96"/>
      <c r="EJ752" s="96"/>
      <c r="EK752" s="96"/>
      <c r="EL752" s="96"/>
      <c r="EM752" s="96"/>
      <c r="EN752" s="96"/>
      <c r="EO752" s="96"/>
      <c r="EP752" s="96"/>
      <c r="EQ752" s="96"/>
      <c r="ER752" s="96"/>
      <c r="ES752" s="96"/>
      <c r="ET752" s="96"/>
      <c r="EU752" s="96"/>
      <c r="EV752" s="96"/>
      <c r="EW752" s="96"/>
      <c r="EX752" s="96"/>
      <c r="EY752" s="96"/>
      <c r="EZ752" s="96"/>
      <c r="FA752" s="96"/>
      <c r="FB752" s="96"/>
      <c r="FC752" s="96"/>
      <c r="FD752" s="96"/>
      <c r="FE752" s="96"/>
      <c r="FF752" s="96"/>
      <c r="FG752" s="96"/>
      <c r="FH752" s="96"/>
      <c r="FI752" s="96"/>
      <c r="FJ752" s="96"/>
      <c r="FK752" s="96"/>
      <c r="FL752" s="96"/>
      <c r="FM752" s="96"/>
      <c r="FN752" s="96"/>
      <c r="FO752" s="96"/>
      <c r="FP752" s="96"/>
      <c r="FQ752" s="96"/>
      <c r="FR752" s="96"/>
      <c r="FS752" s="96"/>
      <c r="FT752" s="96"/>
      <c r="FU752" s="96"/>
      <c r="FV752" s="96"/>
      <c r="FW752" s="96"/>
      <c r="FX752" s="96"/>
      <c r="FY752" s="96"/>
      <c r="FZ752" s="96"/>
      <c r="GA752" s="96"/>
      <c r="GB752" s="96"/>
      <c r="GC752" s="96"/>
      <c r="GD752" s="96"/>
      <c r="GE752" s="96"/>
      <c r="GF752" s="96"/>
      <c r="GG752" s="96"/>
      <c r="GH752" s="96"/>
      <c r="GI752" s="96"/>
      <c r="GJ752" s="96"/>
      <c r="GK752" s="96"/>
      <c r="GL752" s="96"/>
      <c r="GM752" s="96"/>
      <c r="GN752" s="96"/>
      <c r="GO752" s="96"/>
      <c r="GP752" s="96"/>
    </row>
    <row r="753" spans="1:198" ht="13.5" hidden="1" customHeight="1">
      <c r="A753" s="349"/>
      <c r="B753" s="401"/>
      <c r="C753" s="351"/>
      <c r="D753" s="351"/>
      <c r="E753" s="353"/>
      <c r="F753" s="354"/>
      <c r="G753" s="355"/>
      <c r="H753" s="201"/>
      <c r="I753" s="163" t="s">
        <v>33</v>
      </c>
      <c r="J753" s="186"/>
      <c r="K753" s="186"/>
      <c r="L753" s="186"/>
      <c r="M753" s="186"/>
      <c r="N753" s="186"/>
      <c r="O753" s="186"/>
      <c r="P753" s="186"/>
      <c r="Q753" s="186"/>
      <c r="R753" s="186"/>
      <c r="S753" s="186"/>
      <c r="T753" s="186"/>
      <c r="U753" s="186"/>
      <c r="V753" s="186"/>
      <c r="W753" s="186"/>
      <c r="X753" s="527"/>
      <c r="Y753" s="40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6"/>
      <c r="AV753" s="96"/>
      <c r="AW753" s="96"/>
      <c r="AX753" s="96"/>
      <c r="AY753" s="96"/>
      <c r="AZ753" s="96"/>
      <c r="BA753" s="96"/>
      <c r="BB753" s="96"/>
      <c r="BC753" s="96"/>
      <c r="BD753" s="96"/>
      <c r="BE753" s="96"/>
      <c r="BF753" s="96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6"/>
      <c r="BS753" s="96"/>
      <c r="BT753" s="96"/>
      <c r="BU753" s="96"/>
      <c r="BV753" s="96"/>
      <c r="BW753" s="96"/>
      <c r="BX753" s="96"/>
      <c r="BY753" s="96"/>
      <c r="BZ753" s="96"/>
      <c r="CA753" s="96"/>
      <c r="CB753" s="96"/>
      <c r="CC753" s="96"/>
      <c r="CD753" s="96"/>
      <c r="CE753" s="96"/>
      <c r="CF753" s="96"/>
      <c r="CG753" s="96"/>
      <c r="CH753" s="96"/>
      <c r="CI753" s="96"/>
      <c r="CJ753" s="96"/>
      <c r="CK753" s="96"/>
      <c r="CL753" s="96"/>
      <c r="CM753" s="96"/>
      <c r="CN753" s="96"/>
      <c r="CO753" s="96"/>
      <c r="CP753" s="96"/>
      <c r="CQ753" s="96"/>
      <c r="CR753" s="96"/>
      <c r="CS753" s="96"/>
      <c r="CT753" s="96"/>
      <c r="CU753" s="96"/>
      <c r="CV753" s="96"/>
      <c r="CW753" s="96"/>
      <c r="CX753" s="96"/>
      <c r="CY753" s="96"/>
      <c r="CZ753" s="96"/>
      <c r="DA753" s="96"/>
      <c r="DB753" s="96"/>
      <c r="DC753" s="96"/>
      <c r="DD753" s="96"/>
      <c r="DE753" s="96"/>
      <c r="DF753" s="96"/>
      <c r="DG753" s="96"/>
      <c r="DH753" s="96"/>
      <c r="DI753" s="96"/>
      <c r="DJ753" s="96"/>
      <c r="DK753" s="96"/>
      <c r="DL753" s="96"/>
      <c r="DM753" s="96"/>
      <c r="DN753" s="96"/>
      <c r="DO753" s="96"/>
      <c r="DP753" s="96"/>
      <c r="DQ753" s="96"/>
      <c r="DR753" s="96"/>
      <c r="DS753" s="96"/>
      <c r="DT753" s="96"/>
      <c r="DU753" s="96"/>
      <c r="DV753" s="96"/>
      <c r="DW753" s="96"/>
      <c r="DX753" s="96"/>
      <c r="DY753" s="96"/>
      <c r="DZ753" s="96"/>
      <c r="EA753" s="96"/>
      <c r="EB753" s="96"/>
      <c r="EC753" s="96"/>
      <c r="ED753" s="96"/>
      <c r="EE753" s="96"/>
      <c r="EF753" s="96"/>
      <c r="EG753" s="96"/>
      <c r="EH753" s="96"/>
      <c r="EI753" s="96"/>
      <c r="EJ753" s="96"/>
      <c r="EK753" s="96"/>
      <c r="EL753" s="96"/>
      <c r="EM753" s="96"/>
      <c r="EN753" s="96"/>
      <c r="EO753" s="96"/>
      <c r="EP753" s="96"/>
      <c r="EQ753" s="96"/>
      <c r="ER753" s="96"/>
      <c r="ES753" s="96"/>
      <c r="ET753" s="96"/>
      <c r="EU753" s="96"/>
      <c r="EV753" s="96"/>
      <c r="EW753" s="96"/>
      <c r="EX753" s="96"/>
      <c r="EY753" s="96"/>
      <c r="EZ753" s="96"/>
      <c r="FA753" s="96"/>
      <c r="FB753" s="96"/>
      <c r="FC753" s="96"/>
      <c r="FD753" s="96"/>
      <c r="FE753" s="96"/>
      <c r="FF753" s="96"/>
      <c r="FG753" s="96"/>
      <c r="FH753" s="96"/>
      <c r="FI753" s="96"/>
      <c r="FJ753" s="96"/>
      <c r="FK753" s="96"/>
      <c r="FL753" s="96"/>
      <c r="FM753" s="96"/>
      <c r="FN753" s="96"/>
      <c r="FO753" s="96"/>
      <c r="FP753" s="96"/>
      <c r="FQ753" s="96"/>
      <c r="FR753" s="96"/>
      <c r="FS753" s="96"/>
      <c r="FT753" s="96"/>
      <c r="FU753" s="96"/>
      <c r="FV753" s="96"/>
      <c r="FW753" s="96"/>
      <c r="FX753" s="96"/>
      <c r="FY753" s="96"/>
      <c r="FZ753" s="96"/>
      <c r="GA753" s="96"/>
      <c r="GB753" s="96"/>
      <c r="GC753" s="96"/>
      <c r="GD753" s="96"/>
      <c r="GE753" s="96"/>
      <c r="GF753" s="96"/>
      <c r="GG753" s="96"/>
      <c r="GH753" s="96"/>
      <c r="GI753" s="96"/>
      <c r="GJ753" s="96"/>
      <c r="GK753" s="96"/>
      <c r="GL753" s="96"/>
      <c r="GM753" s="96"/>
      <c r="GN753" s="96"/>
      <c r="GO753" s="96"/>
      <c r="GP753" s="96"/>
    </row>
    <row r="754" spans="1:198" ht="13.5" hidden="1" customHeight="1">
      <c r="A754" s="349"/>
      <c r="B754" s="401"/>
      <c r="C754" s="351"/>
      <c r="D754" s="351"/>
      <c r="E754" s="353"/>
      <c r="F754" s="354"/>
      <c r="G754" s="355"/>
      <c r="H754" s="159"/>
      <c r="I754" s="160" t="s">
        <v>26</v>
      </c>
      <c r="J754" s="161">
        <f t="shared" ref="J754:M754" si="244">SUM(J750:J753)</f>
        <v>0</v>
      </c>
      <c r="K754" s="161">
        <f t="shared" si="244"/>
        <v>2250</v>
      </c>
      <c r="L754" s="161">
        <f t="shared" si="244"/>
        <v>0</v>
      </c>
      <c r="M754" s="161">
        <f t="shared" si="244"/>
        <v>0</v>
      </c>
      <c r="N754" s="162">
        <f>SUM(N750:N753)</f>
        <v>0</v>
      </c>
      <c r="O754" s="162">
        <f>SUM(O750:O753)</f>
        <v>0</v>
      </c>
      <c r="P754" s="162">
        <f>SUM(P750:P753)</f>
        <v>0</v>
      </c>
      <c r="Q754" s="162"/>
      <c r="R754" s="162"/>
      <c r="S754" s="162"/>
      <c r="T754" s="162"/>
      <c r="U754" s="162"/>
      <c r="V754" s="162"/>
      <c r="W754" s="162"/>
      <c r="X754" s="527"/>
      <c r="Y754" s="40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6"/>
      <c r="AV754" s="96"/>
      <c r="AW754" s="96"/>
      <c r="AX754" s="96"/>
      <c r="AY754" s="96"/>
      <c r="AZ754" s="96"/>
      <c r="BA754" s="96"/>
      <c r="BB754" s="96"/>
      <c r="BC754" s="96"/>
      <c r="BD754" s="96"/>
      <c r="BE754" s="96"/>
      <c r="BF754" s="96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6"/>
      <c r="BS754" s="96"/>
      <c r="BT754" s="96"/>
      <c r="BU754" s="96"/>
      <c r="BV754" s="96"/>
      <c r="BW754" s="96"/>
      <c r="BX754" s="96"/>
      <c r="BY754" s="96"/>
      <c r="BZ754" s="96"/>
      <c r="CA754" s="96"/>
      <c r="CB754" s="96"/>
      <c r="CC754" s="96"/>
      <c r="CD754" s="96"/>
      <c r="CE754" s="96"/>
      <c r="CF754" s="96"/>
      <c r="CG754" s="96"/>
      <c r="CH754" s="96"/>
      <c r="CI754" s="96"/>
      <c r="CJ754" s="96"/>
      <c r="CK754" s="96"/>
      <c r="CL754" s="96"/>
      <c r="CM754" s="96"/>
      <c r="CN754" s="96"/>
      <c r="CO754" s="96"/>
      <c r="CP754" s="96"/>
      <c r="CQ754" s="96"/>
      <c r="CR754" s="96"/>
      <c r="CS754" s="96"/>
      <c r="CT754" s="96"/>
      <c r="CU754" s="96"/>
      <c r="CV754" s="96"/>
      <c r="CW754" s="96"/>
      <c r="CX754" s="96"/>
      <c r="CY754" s="96"/>
      <c r="CZ754" s="96"/>
      <c r="DA754" s="96"/>
      <c r="DB754" s="96"/>
      <c r="DC754" s="96"/>
      <c r="DD754" s="96"/>
      <c r="DE754" s="96"/>
      <c r="DF754" s="96"/>
      <c r="DG754" s="96"/>
      <c r="DH754" s="96"/>
      <c r="DI754" s="96"/>
      <c r="DJ754" s="96"/>
      <c r="DK754" s="96"/>
      <c r="DL754" s="96"/>
      <c r="DM754" s="96"/>
      <c r="DN754" s="96"/>
      <c r="DO754" s="96"/>
      <c r="DP754" s="96"/>
      <c r="DQ754" s="96"/>
      <c r="DR754" s="96"/>
      <c r="DS754" s="96"/>
      <c r="DT754" s="96"/>
      <c r="DU754" s="96"/>
      <c r="DV754" s="96"/>
      <c r="DW754" s="96"/>
      <c r="DX754" s="96"/>
      <c r="DY754" s="96"/>
      <c r="DZ754" s="96"/>
      <c r="EA754" s="96"/>
      <c r="EB754" s="96"/>
      <c r="EC754" s="96"/>
      <c r="ED754" s="96"/>
      <c r="EE754" s="96"/>
      <c r="EF754" s="96"/>
      <c r="EG754" s="96"/>
      <c r="EH754" s="96"/>
      <c r="EI754" s="96"/>
      <c r="EJ754" s="96"/>
      <c r="EK754" s="96"/>
      <c r="EL754" s="96"/>
      <c r="EM754" s="96"/>
      <c r="EN754" s="96"/>
      <c r="EO754" s="96"/>
      <c r="EP754" s="96"/>
      <c r="EQ754" s="96"/>
      <c r="ER754" s="96"/>
      <c r="ES754" s="96"/>
      <c r="ET754" s="96"/>
      <c r="EU754" s="96"/>
      <c r="EV754" s="96"/>
      <c r="EW754" s="96"/>
      <c r="EX754" s="96"/>
      <c r="EY754" s="96"/>
      <c r="EZ754" s="96"/>
      <c r="FA754" s="96"/>
      <c r="FB754" s="96"/>
      <c r="FC754" s="96"/>
      <c r="FD754" s="96"/>
      <c r="FE754" s="96"/>
      <c r="FF754" s="96"/>
      <c r="FG754" s="96"/>
      <c r="FH754" s="96"/>
      <c r="FI754" s="96"/>
      <c r="FJ754" s="96"/>
      <c r="FK754" s="96"/>
      <c r="FL754" s="96"/>
      <c r="FM754" s="96"/>
      <c r="FN754" s="96"/>
      <c r="FO754" s="96"/>
      <c r="FP754" s="96"/>
      <c r="FQ754" s="96"/>
      <c r="FR754" s="96"/>
      <c r="FS754" s="96"/>
      <c r="FT754" s="96"/>
      <c r="FU754" s="96"/>
      <c r="FV754" s="96"/>
      <c r="FW754" s="96"/>
      <c r="FX754" s="96"/>
      <c r="FY754" s="96"/>
      <c r="FZ754" s="96"/>
      <c r="GA754" s="96"/>
      <c r="GB754" s="96"/>
      <c r="GC754" s="96"/>
      <c r="GD754" s="96"/>
      <c r="GE754" s="96"/>
      <c r="GF754" s="96"/>
      <c r="GG754" s="96"/>
      <c r="GH754" s="96"/>
      <c r="GI754" s="96"/>
      <c r="GJ754" s="96"/>
      <c r="GK754" s="96"/>
      <c r="GL754" s="96"/>
      <c r="GM754" s="96"/>
      <c r="GN754" s="96"/>
      <c r="GO754" s="96"/>
      <c r="GP754" s="96"/>
    </row>
    <row r="755" spans="1:198" ht="13.5" hidden="1" customHeight="1">
      <c r="A755" s="349">
        <v>54</v>
      </c>
      <c r="B755" s="401" t="s">
        <v>114</v>
      </c>
      <c r="C755" s="351">
        <v>2013</v>
      </c>
      <c r="D755" s="351">
        <v>2028</v>
      </c>
      <c r="E755" s="353" t="s">
        <v>27</v>
      </c>
      <c r="F755" s="388">
        <f>X755</f>
        <v>0</v>
      </c>
      <c r="G755" s="355">
        <v>92605</v>
      </c>
      <c r="H755" s="154">
        <v>6050</v>
      </c>
      <c r="I755" s="155" t="s">
        <v>28</v>
      </c>
      <c r="J755" s="157">
        <v>80000</v>
      </c>
      <c r="K755" s="157">
        <v>90000</v>
      </c>
      <c r="L755" s="167"/>
      <c r="M755" s="167"/>
      <c r="N755" s="157"/>
      <c r="P755" s="157"/>
      <c r="Q755" s="157"/>
      <c r="R755" s="157"/>
      <c r="S755" s="164"/>
      <c r="T755" s="157"/>
      <c r="U755" s="157"/>
      <c r="V755" s="157"/>
      <c r="W755" s="157"/>
      <c r="X755" s="527">
        <f>SUM(P759:W759)</f>
        <v>0</v>
      </c>
      <c r="Y755" s="141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6"/>
      <c r="AV755" s="96"/>
      <c r="AW755" s="96"/>
      <c r="AX755" s="96"/>
      <c r="AY755" s="96"/>
      <c r="AZ755" s="96"/>
      <c r="BA755" s="96"/>
      <c r="BB755" s="96"/>
      <c r="BC755" s="96"/>
      <c r="BD755" s="96"/>
      <c r="BE755" s="96"/>
      <c r="BF755" s="96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6"/>
      <c r="BS755" s="96"/>
      <c r="BT755" s="96"/>
      <c r="BU755" s="96"/>
      <c r="BV755" s="96"/>
      <c r="BW755" s="96"/>
      <c r="BX755" s="96"/>
      <c r="BY755" s="96"/>
      <c r="BZ755" s="96"/>
      <c r="CA755" s="96"/>
      <c r="CB755" s="96"/>
      <c r="CC755" s="96"/>
      <c r="CD755" s="96"/>
      <c r="CE755" s="96"/>
      <c r="CF755" s="96"/>
      <c r="CG755" s="96"/>
      <c r="CH755" s="96"/>
      <c r="CI755" s="96"/>
      <c r="CJ755" s="96"/>
      <c r="CK755" s="96"/>
      <c r="CL755" s="96"/>
      <c r="CM755" s="96"/>
      <c r="CN755" s="96"/>
      <c r="CO755" s="96"/>
      <c r="CP755" s="96"/>
      <c r="CQ755" s="96"/>
      <c r="CR755" s="96"/>
      <c r="CS755" s="96"/>
      <c r="CT755" s="96"/>
      <c r="CU755" s="96"/>
      <c r="CV755" s="96"/>
      <c r="CW755" s="96"/>
      <c r="CX755" s="96"/>
      <c r="CY755" s="96"/>
      <c r="CZ755" s="96"/>
      <c r="DA755" s="96"/>
      <c r="DB755" s="96"/>
      <c r="DC755" s="96"/>
      <c r="DD755" s="96"/>
      <c r="DE755" s="96"/>
      <c r="DF755" s="96"/>
      <c r="DG755" s="96"/>
      <c r="DH755" s="96"/>
      <c r="DI755" s="96"/>
      <c r="DJ755" s="96"/>
      <c r="DK755" s="96"/>
      <c r="DL755" s="96"/>
      <c r="DM755" s="96"/>
      <c r="DN755" s="96"/>
      <c r="DO755" s="96"/>
      <c r="DP755" s="96"/>
      <c r="DQ755" s="96"/>
      <c r="DR755" s="96"/>
      <c r="DS755" s="96"/>
      <c r="DT755" s="96"/>
      <c r="DU755" s="96"/>
      <c r="DV755" s="96"/>
      <c r="DW755" s="96"/>
      <c r="DX755" s="96"/>
      <c r="DY755" s="96"/>
      <c r="DZ755" s="96"/>
      <c r="EA755" s="96"/>
      <c r="EB755" s="96"/>
      <c r="EC755" s="96"/>
      <c r="ED755" s="96"/>
      <c r="EE755" s="96"/>
      <c r="EF755" s="96"/>
      <c r="EG755" s="96"/>
      <c r="EH755" s="96"/>
      <c r="EI755" s="96"/>
      <c r="EJ755" s="96"/>
      <c r="EK755" s="96"/>
      <c r="EL755" s="96"/>
      <c r="EM755" s="96"/>
      <c r="EN755" s="96"/>
      <c r="EO755" s="96"/>
      <c r="EP755" s="96"/>
      <c r="EQ755" s="96"/>
      <c r="ER755" s="96"/>
      <c r="ES755" s="96"/>
      <c r="ET755" s="96"/>
      <c r="EU755" s="96"/>
      <c r="EV755" s="96"/>
      <c r="EW755" s="96"/>
      <c r="EX755" s="96"/>
      <c r="EY755" s="96"/>
      <c r="EZ755" s="96"/>
      <c r="FA755" s="96"/>
      <c r="FB755" s="96"/>
      <c r="FC755" s="96"/>
      <c r="FD755" s="96"/>
      <c r="FE755" s="96"/>
      <c r="FF755" s="96"/>
      <c r="FG755" s="96"/>
      <c r="FH755" s="96"/>
      <c r="FI755" s="96"/>
      <c r="FJ755" s="96"/>
      <c r="FK755" s="96"/>
      <c r="FL755" s="96"/>
      <c r="FM755" s="96"/>
      <c r="FN755" s="96"/>
      <c r="FO755" s="96"/>
      <c r="FP755" s="96"/>
      <c r="FQ755" s="96"/>
      <c r="FR755" s="96"/>
      <c r="FS755" s="96"/>
      <c r="FT755" s="96"/>
      <c r="FU755" s="96"/>
      <c r="FV755" s="96"/>
      <c r="FW755" s="96"/>
      <c r="FX755" s="96"/>
      <c r="FY755" s="96"/>
      <c r="FZ755" s="96"/>
      <c r="GA755" s="96"/>
      <c r="GB755" s="96"/>
      <c r="GC755" s="96"/>
      <c r="GD755" s="96"/>
      <c r="GE755" s="96"/>
      <c r="GF755" s="96"/>
      <c r="GG755" s="96"/>
      <c r="GH755" s="96"/>
      <c r="GI755" s="96"/>
      <c r="GJ755" s="96"/>
      <c r="GK755" s="96"/>
      <c r="GL755" s="96"/>
      <c r="GM755" s="96"/>
      <c r="GN755" s="96"/>
      <c r="GO755" s="96"/>
      <c r="GP755" s="96"/>
    </row>
    <row r="756" spans="1:198" ht="13.5" hidden="1" customHeight="1">
      <c r="A756" s="349"/>
      <c r="B756" s="401"/>
      <c r="C756" s="351"/>
      <c r="D756" s="351"/>
      <c r="E756" s="353"/>
      <c r="F756" s="388"/>
      <c r="G756" s="355"/>
      <c r="H756" s="154"/>
      <c r="I756" s="155" t="s">
        <v>28</v>
      </c>
      <c r="J756" s="164">
        <v>109090</v>
      </c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527"/>
      <c r="Y756" s="40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6"/>
      <c r="AV756" s="96"/>
      <c r="AW756" s="96"/>
      <c r="AX756" s="96"/>
      <c r="AY756" s="96"/>
      <c r="AZ756" s="96"/>
      <c r="BA756" s="96"/>
      <c r="BB756" s="96"/>
      <c r="BC756" s="96"/>
      <c r="BD756" s="96"/>
      <c r="BE756" s="96"/>
      <c r="BF756" s="96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6"/>
      <c r="BS756" s="96"/>
      <c r="BT756" s="96"/>
      <c r="BU756" s="96"/>
      <c r="BV756" s="96"/>
      <c r="BW756" s="96"/>
      <c r="BX756" s="96"/>
      <c r="BY756" s="96"/>
      <c r="BZ756" s="96"/>
      <c r="CA756" s="96"/>
      <c r="CB756" s="96"/>
      <c r="CC756" s="96"/>
      <c r="CD756" s="96"/>
      <c r="CE756" s="96"/>
      <c r="CF756" s="96"/>
      <c r="CG756" s="96"/>
      <c r="CH756" s="96"/>
      <c r="CI756" s="96"/>
      <c r="CJ756" s="96"/>
      <c r="CK756" s="96"/>
      <c r="CL756" s="96"/>
      <c r="CM756" s="96"/>
      <c r="CN756" s="96"/>
      <c r="CO756" s="96"/>
      <c r="CP756" s="96"/>
      <c r="CQ756" s="96"/>
      <c r="CR756" s="96"/>
      <c r="CS756" s="96"/>
      <c r="CT756" s="96"/>
      <c r="CU756" s="96"/>
      <c r="CV756" s="96"/>
      <c r="CW756" s="96"/>
      <c r="CX756" s="96"/>
      <c r="CY756" s="96"/>
      <c r="CZ756" s="96"/>
      <c r="DA756" s="96"/>
      <c r="DB756" s="96"/>
      <c r="DC756" s="96"/>
      <c r="DD756" s="96"/>
      <c r="DE756" s="96"/>
      <c r="DF756" s="96"/>
      <c r="DG756" s="96"/>
      <c r="DH756" s="96"/>
      <c r="DI756" s="96"/>
      <c r="DJ756" s="96"/>
      <c r="DK756" s="96"/>
      <c r="DL756" s="96"/>
      <c r="DM756" s="96"/>
      <c r="DN756" s="96"/>
      <c r="DO756" s="96"/>
      <c r="DP756" s="96"/>
      <c r="DQ756" s="96"/>
      <c r="DR756" s="96"/>
      <c r="DS756" s="96"/>
      <c r="DT756" s="96"/>
      <c r="DU756" s="96"/>
      <c r="DV756" s="96"/>
      <c r="DW756" s="96"/>
      <c r="DX756" s="96"/>
      <c r="DY756" s="96"/>
      <c r="DZ756" s="96"/>
      <c r="EA756" s="96"/>
      <c r="EB756" s="96"/>
      <c r="EC756" s="96"/>
      <c r="ED756" s="96"/>
      <c r="EE756" s="96"/>
      <c r="EF756" s="96"/>
      <c r="EG756" s="96"/>
      <c r="EH756" s="96"/>
      <c r="EI756" s="96"/>
      <c r="EJ756" s="96"/>
      <c r="EK756" s="96"/>
      <c r="EL756" s="96"/>
      <c r="EM756" s="96"/>
      <c r="EN756" s="96"/>
      <c r="EO756" s="96"/>
      <c r="EP756" s="96"/>
      <c r="EQ756" s="96"/>
      <c r="ER756" s="96"/>
      <c r="ES756" s="96"/>
      <c r="ET756" s="96"/>
      <c r="EU756" s="96"/>
      <c r="EV756" s="96"/>
      <c r="EW756" s="96"/>
      <c r="EX756" s="96"/>
      <c r="EY756" s="96"/>
      <c r="EZ756" s="96"/>
      <c r="FA756" s="96"/>
      <c r="FB756" s="96"/>
      <c r="FC756" s="96"/>
      <c r="FD756" s="96"/>
      <c r="FE756" s="96"/>
      <c r="FF756" s="96"/>
      <c r="FG756" s="96"/>
      <c r="FH756" s="96"/>
      <c r="FI756" s="96"/>
      <c r="FJ756" s="96"/>
      <c r="FK756" s="96"/>
      <c r="FL756" s="96"/>
      <c r="FM756" s="96"/>
      <c r="FN756" s="96"/>
      <c r="FO756" s="96"/>
      <c r="FP756" s="96"/>
      <c r="FQ756" s="96"/>
      <c r="FR756" s="96"/>
      <c r="FS756" s="96"/>
      <c r="FT756" s="96"/>
      <c r="FU756" s="96"/>
      <c r="FV756" s="96"/>
      <c r="FW756" s="96"/>
      <c r="FX756" s="96"/>
      <c r="FY756" s="96"/>
      <c r="FZ756" s="96"/>
      <c r="GA756" s="96"/>
      <c r="GB756" s="96"/>
      <c r="GC756" s="96"/>
      <c r="GD756" s="96"/>
      <c r="GE756" s="96"/>
      <c r="GF756" s="96"/>
      <c r="GG756" s="96"/>
      <c r="GH756" s="96"/>
      <c r="GI756" s="96"/>
      <c r="GJ756" s="96"/>
      <c r="GK756" s="96"/>
      <c r="GL756" s="96"/>
      <c r="GM756" s="96"/>
      <c r="GN756" s="96"/>
      <c r="GO756" s="96"/>
      <c r="GP756" s="96"/>
    </row>
    <row r="757" spans="1:198" ht="13.5" hidden="1" customHeight="1">
      <c r="A757" s="349"/>
      <c r="B757" s="401"/>
      <c r="C757" s="351"/>
      <c r="D757" s="351"/>
      <c r="E757" s="353"/>
      <c r="F757" s="388"/>
      <c r="G757" s="355"/>
      <c r="H757" s="154"/>
      <c r="I757" s="155" t="s">
        <v>30</v>
      </c>
      <c r="J757" s="164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527"/>
      <c r="Y757" s="40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6"/>
      <c r="AV757" s="96"/>
      <c r="AW757" s="96"/>
      <c r="AX757" s="96"/>
      <c r="AY757" s="96"/>
      <c r="AZ757" s="96"/>
      <c r="BA757" s="96"/>
      <c r="BB757" s="96"/>
      <c r="BC757" s="96"/>
      <c r="BD757" s="96"/>
      <c r="BE757" s="96"/>
      <c r="BF757" s="96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6"/>
      <c r="BS757" s="96"/>
      <c r="BT757" s="96"/>
      <c r="BU757" s="96"/>
      <c r="BV757" s="96"/>
      <c r="BW757" s="96"/>
      <c r="BX757" s="96"/>
      <c r="BY757" s="96"/>
      <c r="BZ757" s="96"/>
      <c r="CA757" s="96"/>
      <c r="CB757" s="96"/>
      <c r="CC757" s="96"/>
      <c r="CD757" s="96"/>
      <c r="CE757" s="96"/>
      <c r="CF757" s="96"/>
      <c r="CG757" s="96"/>
      <c r="CH757" s="96"/>
      <c r="CI757" s="96"/>
      <c r="CJ757" s="96"/>
      <c r="CK757" s="96"/>
      <c r="CL757" s="96"/>
      <c r="CM757" s="96"/>
      <c r="CN757" s="96"/>
      <c r="CO757" s="96"/>
      <c r="CP757" s="96"/>
      <c r="CQ757" s="96"/>
      <c r="CR757" s="96"/>
      <c r="CS757" s="96"/>
      <c r="CT757" s="96"/>
      <c r="CU757" s="96"/>
      <c r="CV757" s="96"/>
      <c r="CW757" s="96"/>
      <c r="CX757" s="96"/>
      <c r="CY757" s="96"/>
      <c r="CZ757" s="96"/>
      <c r="DA757" s="96"/>
      <c r="DB757" s="96"/>
      <c r="DC757" s="96"/>
      <c r="DD757" s="96"/>
      <c r="DE757" s="96"/>
      <c r="DF757" s="96"/>
      <c r="DG757" s="96"/>
      <c r="DH757" s="96"/>
      <c r="DI757" s="96"/>
      <c r="DJ757" s="96"/>
      <c r="DK757" s="96"/>
      <c r="DL757" s="96"/>
      <c r="DM757" s="96"/>
      <c r="DN757" s="96"/>
      <c r="DO757" s="96"/>
      <c r="DP757" s="96"/>
      <c r="DQ757" s="96"/>
      <c r="DR757" s="96"/>
      <c r="DS757" s="96"/>
      <c r="DT757" s="96"/>
      <c r="DU757" s="96"/>
      <c r="DV757" s="96"/>
      <c r="DW757" s="96"/>
      <c r="DX757" s="96"/>
      <c r="DY757" s="96"/>
      <c r="DZ757" s="96"/>
      <c r="EA757" s="96"/>
      <c r="EB757" s="96"/>
      <c r="EC757" s="96"/>
      <c r="ED757" s="96"/>
      <c r="EE757" s="96"/>
      <c r="EF757" s="96"/>
      <c r="EG757" s="96"/>
      <c r="EH757" s="96"/>
      <c r="EI757" s="96"/>
      <c r="EJ757" s="96"/>
      <c r="EK757" s="96"/>
      <c r="EL757" s="96"/>
      <c r="EM757" s="96"/>
      <c r="EN757" s="96"/>
      <c r="EO757" s="96"/>
      <c r="EP757" s="96"/>
      <c r="EQ757" s="96"/>
      <c r="ER757" s="96"/>
      <c r="ES757" s="96"/>
      <c r="ET757" s="96"/>
      <c r="EU757" s="96"/>
      <c r="EV757" s="96"/>
      <c r="EW757" s="96"/>
      <c r="EX757" s="96"/>
      <c r="EY757" s="96"/>
      <c r="EZ757" s="96"/>
      <c r="FA757" s="96"/>
      <c r="FB757" s="96"/>
      <c r="FC757" s="96"/>
      <c r="FD757" s="96"/>
      <c r="FE757" s="96"/>
      <c r="FF757" s="96"/>
      <c r="FG757" s="96"/>
      <c r="FH757" s="96"/>
      <c r="FI757" s="96"/>
      <c r="FJ757" s="96"/>
      <c r="FK757" s="96"/>
      <c r="FL757" s="96"/>
      <c r="FM757" s="96"/>
      <c r="FN757" s="96"/>
      <c r="FO757" s="96"/>
      <c r="FP757" s="96"/>
      <c r="FQ757" s="96"/>
      <c r="FR757" s="96"/>
      <c r="FS757" s="96"/>
      <c r="FT757" s="96"/>
      <c r="FU757" s="96"/>
      <c r="FV757" s="96"/>
      <c r="FW757" s="96"/>
      <c r="FX757" s="96"/>
      <c r="FY757" s="96"/>
      <c r="FZ757" s="96"/>
      <c r="GA757" s="96"/>
      <c r="GB757" s="96"/>
      <c r="GC757" s="96"/>
      <c r="GD757" s="96"/>
      <c r="GE757" s="96"/>
      <c r="GF757" s="96"/>
      <c r="GG757" s="96"/>
      <c r="GH757" s="96"/>
      <c r="GI757" s="96"/>
      <c r="GJ757" s="96"/>
      <c r="GK757" s="96"/>
      <c r="GL757" s="96"/>
      <c r="GM757" s="96"/>
      <c r="GN757" s="96"/>
      <c r="GO757" s="96"/>
      <c r="GP757" s="96"/>
    </row>
    <row r="758" spans="1:198" ht="13.5" hidden="1" customHeight="1">
      <c r="A758" s="349"/>
      <c r="B758" s="401"/>
      <c r="C758" s="351"/>
      <c r="D758" s="351"/>
      <c r="E758" s="353"/>
      <c r="F758" s="388"/>
      <c r="G758" s="355"/>
      <c r="H758" s="201"/>
      <c r="I758" s="155" t="s">
        <v>33</v>
      </c>
      <c r="J758" s="164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527"/>
      <c r="Y758" s="40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6"/>
      <c r="AV758" s="96"/>
      <c r="AW758" s="96"/>
      <c r="AX758" s="96"/>
      <c r="AY758" s="96"/>
      <c r="AZ758" s="96"/>
      <c r="BA758" s="96"/>
      <c r="BB758" s="96"/>
      <c r="BC758" s="96"/>
      <c r="BD758" s="96"/>
      <c r="BE758" s="96"/>
      <c r="BF758" s="96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6"/>
      <c r="BS758" s="96"/>
      <c r="BT758" s="96"/>
      <c r="BU758" s="96"/>
      <c r="BV758" s="96"/>
      <c r="BW758" s="96"/>
      <c r="BX758" s="96"/>
      <c r="BY758" s="96"/>
      <c r="BZ758" s="96"/>
      <c r="CA758" s="96"/>
      <c r="CB758" s="96"/>
      <c r="CC758" s="96"/>
      <c r="CD758" s="96"/>
      <c r="CE758" s="96"/>
      <c r="CF758" s="96"/>
      <c r="CG758" s="96"/>
      <c r="CH758" s="96"/>
      <c r="CI758" s="96"/>
      <c r="CJ758" s="96"/>
      <c r="CK758" s="96"/>
      <c r="CL758" s="96"/>
      <c r="CM758" s="96"/>
      <c r="CN758" s="96"/>
      <c r="CO758" s="96"/>
      <c r="CP758" s="96"/>
      <c r="CQ758" s="96"/>
      <c r="CR758" s="96"/>
      <c r="CS758" s="96"/>
      <c r="CT758" s="96"/>
      <c r="CU758" s="96"/>
      <c r="CV758" s="96"/>
      <c r="CW758" s="96"/>
      <c r="CX758" s="96"/>
      <c r="CY758" s="96"/>
      <c r="CZ758" s="96"/>
      <c r="DA758" s="96"/>
      <c r="DB758" s="96"/>
      <c r="DC758" s="96"/>
      <c r="DD758" s="96"/>
      <c r="DE758" s="96"/>
      <c r="DF758" s="96"/>
      <c r="DG758" s="96"/>
      <c r="DH758" s="96"/>
      <c r="DI758" s="96"/>
      <c r="DJ758" s="96"/>
      <c r="DK758" s="96"/>
      <c r="DL758" s="96"/>
      <c r="DM758" s="96"/>
      <c r="DN758" s="96"/>
      <c r="DO758" s="96"/>
      <c r="DP758" s="96"/>
      <c r="DQ758" s="96"/>
      <c r="DR758" s="96"/>
      <c r="DS758" s="96"/>
      <c r="DT758" s="96"/>
      <c r="DU758" s="96"/>
      <c r="DV758" s="96"/>
      <c r="DW758" s="96"/>
      <c r="DX758" s="96"/>
      <c r="DY758" s="96"/>
      <c r="DZ758" s="96"/>
      <c r="EA758" s="96"/>
      <c r="EB758" s="96"/>
      <c r="EC758" s="96"/>
      <c r="ED758" s="96"/>
      <c r="EE758" s="96"/>
      <c r="EF758" s="96"/>
      <c r="EG758" s="96"/>
      <c r="EH758" s="96"/>
      <c r="EI758" s="96"/>
      <c r="EJ758" s="96"/>
      <c r="EK758" s="96"/>
      <c r="EL758" s="96"/>
      <c r="EM758" s="96"/>
      <c r="EN758" s="96"/>
      <c r="EO758" s="96"/>
      <c r="EP758" s="96"/>
      <c r="EQ758" s="96"/>
      <c r="ER758" s="96"/>
      <c r="ES758" s="96"/>
      <c r="ET758" s="96"/>
      <c r="EU758" s="96"/>
      <c r="EV758" s="96"/>
      <c r="EW758" s="96"/>
      <c r="EX758" s="96"/>
      <c r="EY758" s="96"/>
      <c r="EZ758" s="96"/>
      <c r="FA758" s="96"/>
      <c r="FB758" s="96"/>
      <c r="FC758" s="96"/>
      <c r="FD758" s="96"/>
      <c r="FE758" s="96"/>
      <c r="FF758" s="96"/>
      <c r="FG758" s="96"/>
      <c r="FH758" s="96"/>
      <c r="FI758" s="96"/>
      <c r="FJ758" s="96"/>
      <c r="FK758" s="96"/>
      <c r="FL758" s="96"/>
      <c r="FM758" s="96"/>
      <c r="FN758" s="96"/>
      <c r="FO758" s="96"/>
      <c r="FP758" s="96"/>
      <c r="FQ758" s="96"/>
      <c r="FR758" s="96"/>
      <c r="FS758" s="96"/>
      <c r="FT758" s="96"/>
      <c r="FU758" s="96"/>
      <c r="FV758" s="96"/>
      <c r="FW758" s="96"/>
      <c r="FX758" s="96"/>
      <c r="FY758" s="96"/>
      <c r="FZ758" s="96"/>
      <c r="GA758" s="96"/>
      <c r="GB758" s="96"/>
      <c r="GC758" s="96"/>
      <c r="GD758" s="96"/>
      <c r="GE758" s="96"/>
      <c r="GF758" s="96"/>
      <c r="GG758" s="96"/>
      <c r="GH758" s="96"/>
      <c r="GI758" s="96"/>
      <c r="GJ758" s="96"/>
      <c r="GK758" s="96"/>
      <c r="GL758" s="96"/>
      <c r="GM758" s="96"/>
      <c r="GN758" s="96"/>
      <c r="GO758" s="96"/>
      <c r="GP758" s="96"/>
    </row>
    <row r="759" spans="1:198" ht="13.5" hidden="1" customHeight="1">
      <c r="A759" s="349"/>
      <c r="B759" s="401"/>
      <c r="C759" s="351"/>
      <c r="D759" s="351"/>
      <c r="E759" s="353"/>
      <c r="F759" s="388"/>
      <c r="G759" s="355"/>
      <c r="H759" s="159"/>
      <c r="I759" s="160" t="s">
        <v>26</v>
      </c>
      <c r="J759" s="161">
        <f t="shared" ref="J759:N759" si="245">SUM(J755:J758)</f>
        <v>189090</v>
      </c>
      <c r="K759" s="162">
        <f t="shared" si="245"/>
        <v>90000</v>
      </c>
      <c r="L759" s="162">
        <f t="shared" si="245"/>
        <v>0</v>
      </c>
      <c r="M759" s="162">
        <f t="shared" si="245"/>
        <v>0</v>
      </c>
      <c r="N759" s="162">
        <f t="shared" si="245"/>
        <v>0</v>
      </c>
      <c r="O759" s="162">
        <f>SUM(O755:O758)</f>
        <v>0</v>
      </c>
      <c r="P759" s="162">
        <f>SUM(P755:P758)</f>
        <v>0</v>
      </c>
      <c r="Q759" s="161">
        <f>SUM(Q755:R755)</f>
        <v>0</v>
      </c>
      <c r="R759" s="161">
        <f>SUM(R755:S755)</f>
        <v>0</v>
      </c>
      <c r="S759" s="162"/>
      <c r="T759" s="162"/>
      <c r="U759" s="162"/>
      <c r="V759" s="162"/>
      <c r="W759" s="162"/>
      <c r="X759" s="527"/>
      <c r="Y759" s="40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6"/>
      <c r="AV759" s="96"/>
      <c r="AW759" s="96"/>
      <c r="AX759" s="96"/>
      <c r="AY759" s="96"/>
      <c r="AZ759" s="96"/>
      <c r="BA759" s="96"/>
      <c r="BB759" s="96"/>
      <c r="BC759" s="96"/>
      <c r="BD759" s="96"/>
      <c r="BE759" s="96"/>
      <c r="BF759" s="96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6"/>
      <c r="BS759" s="96"/>
      <c r="BT759" s="96"/>
      <c r="BU759" s="96"/>
      <c r="BV759" s="96"/>
      <c r="BW759" s="96"/>
      <c r="BX759" s="96"/>
      <c r="BY759" s="96"/>
      <c r="BZ759" s="96"/>
      <c r="CA759" s="96"/>
      <c r="CB759" s="96"/>
      <c r="CC759" s="96"/>
      <c r="CD759" s="96"/>
      <c r="CE759" s="96"/>
      <c r="CF759" s="96"/>
      <c r="CG759" s="96"/>
      <c r="CH759" s="96"/>
      <c r="CI759" s="96"/>
      <c r="CJ759" s="96"/>
      <c r="CK759" s="96"/>
      <c r="CL759" s="96"/>
      <c r="CM759" s="96"/>
      <c r="CN759" s="96"/>
      <c r="CO759" s="96"/>
      <c r="CP759" s="96"/>
      <c r="CQ759" s="96"/>
      <c r="CR759" s="96"/>
      <c r="CS759" s="96"/>
      <c r="CT759" s="96"/>
      <c r="CU759" s="96"/>
      <c r="CV759" s="96"/>
      <c r="CW759" s="96"/>
      <c r="CX759" s="96"/>
      <c r="CY759" s="96"/>
      <c r="CZ759" s="96"/>
      <c r="DA759" s="96"/>
      <c r="DB759" s="96"/>
      <c r="DC759" s="96"/>
      <c r="DD759" s="96"/>
      <c r="DE759" s="96"/>
      <c r="DF759" s="96"/>
      <c r="DG759" s="96"/>
      <c r="DH759" s="96"/>
      <c r="DI759" s="96"/>
      <c r="DJ759" s="96"/>
      <c r="DK759" s="96"/>
      <c r="DL759" s="96"/>
      <c r="DM759" s="96"/>
      <c r="DN759" s="96"/>
      <c r="DO759" s="96"/>
      <c r="DP759" s="96"/>
      <c r="DQ759" s="96"/>
      <c r="DR759" s="96"/>
      <c r="DS759" s="96"/>
      <c r="DT759" s="96"/>
      <c r="DU759" s="96"/>
      <c r="DV759" s="96"/>
      <c r="DW759" s="96"/>
      <c r="DX759" s="96"/>
      <c r="DY759" s="96"/>
      <c r="DZ759" s="96"/>
      <c r="EA759" s="96"/>
      <c r="EB759" s="96"/>
      <c r="EC759" s="96"/>
      <c r="ED759" s="96"/>
      <c r="EE759" s="96"/>
      <c r="EF759" s="96"/>
      <c r="EG759" s="96"/>
      <c r="EH759" s="96"/>
      <c r="EI759" s="96"/>
      <c r="EJ759" s="96"/>
      <c r="EK759" s="96"/>
      <c r="EL759" s="96"/>
      <c r="EM759" s="96"/>
      <c r="EN759" s="96"/>
      <c r="EO759" s="96"/>
      <c r="EP759" s="96"/>
      <c r="EQ759" s="96"/>
      <c r="ER759" s="96"/>
      <c r="ES759" s="96"/>
      <c r="ET759" s="96"/>
      <c r="EU759" s="96"/>
      <c r="EV759" s="96"/>
      <c r="EW759" s="96"/>
      <c r="EX759" s="96"/>
      <c r="EY759" s="96"/>
      <c r="EZ759" s="96"/>
      <c r="FA759" s="96"/>
      <c r="FB759" s="96"/>
      <c r="FC759" s="96"/>
      <c r="FD759" s="96"/>
      <c r="FE759" s="96"/>
      <c r="FF759" s="96"/>
      <c r="FG759" s="96"/>
      <c r="FH759" s="96"/>
      <c r="FI759" s="96"/>
      <c r="FJ759" s="96"/>
      <c r="FK759" s="96"/>
      <c r="FL759" s="96"/>
      <c r="FM759" s="96"/>
      <c r="FN759" s="96"/>
      <c r="FO759" s="96"/>
      <c r="FP759" s="96"/>
      <c r="FQ759" s="96"/>
      <c r="FR759" s="96"/>
      <c r="FS759" s="96"/>
      <c r="FT759" s="96"/>
      <c r="FU759" s="96"/>
      <c r="FV759" s="96"/>
      <c r="FW759" s="96"/>
      <c r="FX759" s="96"/>
      <c r="FY759" s="96"/>
      <c r="FZ759" s="96"/>
      <c r="GA759" s="96"/>
      <c r="GB759" s="96"/>
      <c r="GC759" s="96"/>
      <c r="GD759" s="96"/>
      <c r="GE759" s="96"/>
      <c r="GF759" s="96"/>
      <c r="GG759" s="96"/>
      <c r="GH759" s="96"/>
      <c r="GI759" s="96"/>
      <c r="GJ759" s="96"/>
      <c r="GK759" s="96"/>
      <c r="GL759" s="96"/>
      <c r="GM759" s="96"/>
      <c r="GN759" s="96"/>
      <c r="GO759" s="96"/>
      <c r="GP759" s="96"/>
    </row>
    <row r="760" spans="1:198" ht="12.75" customHeight="1">
      <c r="A760" s="349">
        <v>58</v>
      </c>
      <c r="B760" s="397" t="s">
        <v>107</v>
      </c>
      <c r="C760" s="351">
        <v>2014</v>
      </c>
      <c r="D760" s="351">
        <v>2029</v>
      </c>
      <c r="E760" s="353" t="s">
        <v>265</v>
      </c>
      <c r="F760" s="388">
        <f>699457+0+X760</f>
        <v>1149457</v>
      </c>
      <c r="G760" s="383">
        <v>92605</v>
      </c>
      <c r="H760" s="154">
        <v>6050</v>
      </c>
      <c r="I760" s="155" t="s">
        <v>28</v>
      </c>
      <c r="J760" s="156">
        <v>59579</v>
      </c>
      <c r="K760" s="157"/>
      <c r="L760" s="158"/>
      <c r="M760" s="158">
        <v>0</v>
      </c>
      <c r="N760" s="157"/>
      <c r="P760" s="164"/>
      <c r="Q760" s="164">
        <v>200000</v>
      </c>
      <c r="R760" s="157">
        <v>250000</v>
      </c>
      <c r="S760" s="157"/>
      <c r="T760" s="164"/>
      <c r="U760" s="164"/>
      <c r="V760" s="157"/>
      <c r="W760" s="157"/>
      <c r="X760" s="435">
        <f>SUM(M764:W764)</f>
        <v>450000</v>
      </c>
      <c r="Y760" s="141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6"/>
      <c r="AV760" s="96"/>
      <c r="AW760" s="96"/>
      <c r="AX760" s="96"/>
      <c r="AY760" s="96"/>
      <c r="AZ760" s="96"/>
      <c r="BA760" s="96"/>
      <c r="BB760" s="96"/>
      <c r="BC760" s="96"/>
      <c r="BD760" s="96"/>
      <c r="BE760" s="96"/>
      <c r="BF760" s="96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6"/>
      <c r="BS760" s="96"/>
      <c r="BT760" s="96"/>
      <c r="BU760" s="96"/>
      <c r="BV760" s="96"/>
      <c r="BW760" s="96"/>
      <c r="BX760" s="96"/>
      <c r="BY760" s="96"/>
      <c r="BZ760" s="96"/>
      <c r="CA760" s="96"/>
      <c r="CB760" s="96"/>
      <c r="CC760" s="96"/>
      <c r="CD760" s="96"/>
      <c r="CE760" s="96"/>
      <c r="CF760" s="96"/>
      <c r="CG760" s="96"/>
      <c r="CH760" s="96"/>
      <c r="CI760" s="96"/>
      <c r="CJ760" s="96"/>
      <c r="CK760" s="96"/>
      <c r="CL760" s="96"/>
      <c r="CM760" s="96"/>
      <c r="CN760" s="96"/>
      <c r="CO760" s="96"/>
      <c r="CP760" s="96"/>
      <c r="CQ760" s="96"/>
      <c r="CR760" s="96"/>
      <c r="CS760" s="96"/>
      <c r="CT760" s="96"/>
      <c r="CU760" s="96"/>
      <c r="CV760" s="96"/>
      <c r="CW760" s="96"/>
      <c r="CX760" s="96"/>
      <c r="CY760" s="96"/>
      <c r="CZ760" s="96"/>
      <c r="DA760" s="96"/>
      <c r="DB760" s="96"/>
      <c r="DC760" s="96"/>
      <c r="DD760" s="96"/>
      <c r="DE760" s="96"/>
      <c r="DF760" s="96"/>
      <c r="DG760" s="96"/>
      <c r="DH760" s="96"/>
      <c r="DI760" s="96"/>
      <c r="DJ760" s="96"/>
      <c r="DK760" s="96"/>
      <c r="DL760" s="96"/>
      <c r="DM760" s="96"/>
      <c r="DN760" s="96"/>
      <c r="DO760" s="96"/>
      <c r="DP760" s="96"/>
      <c r="DQ760" s="96"/>
      <c r="DR760" s="96"/>
      <c r="DS760" s="96"/>
      <c r="DT760" s="96"/>
      <c r="DU760" s="96"/>
      <c r="DV760" s="96"/>
      <c r="DW760" s="96"/>
      <c r="DX760" s="96"/>
      <c r="DY760" s="96"/>
      <c r="DZ760" s="96"/>
      <c r="EA760" s="96"/>
      <c r="EB760" s="96"/>
      <c r="EC760" s="96"/>
      <c r="ED760" s="96"/>
      <c r="EE760" s="96"/>
      <c r="EF760" s="96"/>
      <c r="EG760" s="96"/>
      <c r="EH760" s="96"/>
      <c r="EI760" s="96"/>
      <c r="EJ760" s="96"/>
      <c r="EK760" s="96"/>
      <c r="EL760" s="96"/>
      <c r="EM760" s="96"/>
      <c r="EN760" s="96"/>
      <c r="EO760" s="96"/>
      <c r="EP760" s="96"/>
      <c r="EQ760" s="96"/>
      <c r="ER760" s="96"/>
      <c r="ES760" s="96"/>
      <c r="ET760" s="96"/>
      <c r="EU760" s="96"/>
      <c r="EV760" s="96"/>
      <c r="EW760" s="96"/>
      <c r="EX760" s="96"/>
      <c r="EY760" s="96"/>
      <c r="EZ760" s="96"/>
      <c r="FA760" s="96"/>
      <c r="FB760" s="96"/>
      <c r="FC760" s="96"/>
      <c r="FD760" s="96"/>
      <c r="FE760" s="96"/>
      <c r="FF760" s="96"/>
      <c r="FG760" s="96"/>
      <c r="FH760" s="96"/>
      <c r="FI760" s="96"/>
      <c r="FJ760" s="96"/>
      <c r="FK760" s="96"/>
      <c r="FL760" s="96"/>
      <c r="FM760" s="96"/>
      <c r="FN760" s="96"/>
      <c r="FO760" s="96"/>
      <c r="FP760" s="96"/>
      <c r="FQ760" s="96"/>
      <c r="FR760" s="96"/>
      <c r="FS760" s="96"/>
      <c r="FT760" s="96"/>
      <c r="FU760" s="96"/>
      <c r="FV760" s="96"/>
      <c r="FW760" s="96"/>
      <c r="FX760" s="96"/>
      <c r="FY760" s="96"/>
      <c r="FZ760" s="96"/>
      <c r="GA760" s="96"/>
      <c r="GB760" s="96"/>
      <c r="GC760" s="96"/>
      <c r="GD760" s="96"/>
      <c r="GE760" s="96"/>
      <c r="GF760" s="96"/>
      <c r="GG760" s="96"/>
      <c r="GH760" s="96"/>
      <c r="GI760" s="96"/>
      <c r="GJ760" s="96"/>
      <c r="GK760" s="96"/>
      <c r="GL760" s="96"/>
      <c r="GM760" s="96"/>
      <c r="GN760" s="96"/>
      <c r="GO760" s="96"/>
      <c r="GP760" s="96"/>
    </row>
    <row r="761" spans="1:198" ht="12.75" customHeight="1">
      <c r="A761" s="349"/>
      <c r="B761" s="397"/>
      <c r="C761" s="351"/>
      <c r="D761" s="351"/>
      <c r="E761" s="353"/>
      <c r="F761" s="388"/>
      <c r="G761" s="383"/>
      <c r="H761" s="154"/>
      <c r="I761" s="155" t="s">
        <v>31</v>
      </c>
      <c r="J761" s="158"/>
      <c r="K761" s="158"/>
      <c r="L761" s="158"/>
      <c r="M761" s="158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435"/>
      <c r="Y761" s="40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6"/>
      <c r="AV761" s="96"/>
      <c r="AW761" s="96"/>
      <c r="AX761" s="96"/>
      <c r="AY761" s="96"/>
      <c r="AZ761" s="96"/>
      <c r="BA761" s="96"/>
      <c r="BB761" s="96"/>
      <c r="BC761" s="96"/>
      <c r="BD761" s="96"/>
      <c r="BE761" s="96"/>
      <c r="BF761" s="96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6"/>
      <c r="BS761" s="96"/>
      <c r="BT761" s="96"/>
      <c r="BU761" s="96"/>
      <c r="BV761" s="96"/>
      <c r="BW761" s="96"/>
      <c r="BX761" s="96"/>
      <c r="BY761" s="96"/>
      <c r="BZ761" s="96"/>
      <c r="CA761" s="96"/>
      <c r="CB761" s="96"/>
      <c r="CC761" s="96"/>
      <c r="CD761" s="96"/>
      <c r="CE761" s="96"/>
      <c r="CF761" s="96"/>
      <c r="CG761" s="96"/>
      <c r="CH761" s="96"/>
      <c r="CI761" s="96"/>
      <c r="CJ761" s="96"/>
      <c r="CK761" s="96"/>
      <c r="CL761" s="96"/>
      <c r="CM761" s="96"/>
      <c r="CN761" s="96"/>
      <c r="CO761" s="96"/>
      <c r="CP761" s="96"/>
      <c r="CQ761" s="96"/>
      <c r="CR761" s="96"/>
      <c r="CS761" s="96"/>
      <c r="CT761" s="96"/>
      <c r="CU761" s="96"/>
      <c r="CV761" s="96"/>
      <c r="CW761" s="96"/>
      <c r="CX761" s="96"/>
      <c r="CY761" s="96"/>
      <c r="CZ761" s="96"/>
      <c r="DA761" s="96"/>
      <c r="DB761" s="96"/>
      <c r="DC761" s="96"/>
      <c r="DD761" s="96"/>
      <c r="DE761" s="96"/>
      <c r="DF761" s="96"/>
      <c r="DG761" s="96"/>
      <c r="DH761" s="96"/>
      <c r="DI761" s="96"/>
      <c r="DJ761" s="96"/>
      <c r="DK761" s="96"/>
      <c r="DL761" s="96"/>
      <c r="DM761" s="96"/>
      <c r="DN761" s="96"/>
      <c r="DO761" s="96"/>
      <c r="DP761" s="96"/>
      <c r="DQ761" s="96"/>
      <c r="DR761" s="96"/>
      <c r="DS761" s="96"/>
      <c r="DT761" s="96"/>
      <c r="DU761" s="96"/>
      <c r="DV761" s="96"/>
      <c r="DW761" s="96"/>
      <c r="DX761" s="96"/>
      <c r="DY761" s="96"/>
      <c r="DZ761" s="96"/>
      <c r="EA761" s="96"/>
      <c r="EB761" s="96"/>
      <c r="EC761" s="96"/>
      <c r="ED761" s="96"/>
      <c r="EE761" s="96"/>
      <c r="EF761" s="96"/>
      <c r="EG761" s="96"/>
      <c r="EH761" s="96"/>
      <c r="EI761" s="96"/>
      <c r="EJ761" s="96"/>
      <c r="EK761" s="96"/>
      <c r="EL761" s="96"/>
      <c r="EM761" s="96"/>
      <c r="EN761" s="96"/>
      <c r="EO761" s="96"/>
      <c r="EP761" s="96"/>
      <c r="EQ761" s="96"/>
      <c r="ER761" s="96"/>
      <c r="ES761" s="96"/>
      <c r="ET761" s="96"/>
      <c r="EU761" s="96"/>
      <c r="EV761" s="96"/>
      <c r="EW761" s="96"/>
      <c r="EX761" s="96"/>
      <c r="EY761" s="96"/>
      <c r="EZ761" s="96"/>
      <c r="FA761" s="96"/>
      <c r="FB761" s="96"/>
      <c r="FC761" s="96"/>
      <c r="FD761" s="96"/>
      <c r="FE761" s="96"/>
      <c r="FF761" s="96"/>
      <c r="FG761" s="96"/>
      <c r="FH761" s="96"/>
      <c r="FI761" s="96"/>
      <c r="FJ761" s="96"/>
      <c r="FK761" s="96"/>
      <c r="FL761" s="96"/>
      <c r="FM761" s="96"/>
      <c r="FN761" s="96"/>
      <c r="FO761" s="96"/>
      <c r="FP761" s="96"/>
      <c r="FQ761" s="96"/>
      <c r="FR761" s="96"/>
      <c r="FS761" s="96"/>
      <c r="FT761" s="96"/>
      <c r="FU761" s="96"/>
      <c r="FV761" s="96"/>
      <c r="FW761" s="96"/>
      <c r="FX761" s="96"/>
      <c r="FY761" s="96"/>
      <c r="FZ761" s="96"/>
      <c r="GA761" s="96"/>
      <c r="GB761" s="96"/>
      <c r="GC761" s="96"/>
      <c r="GD761" s="96"/>
      <c r="GE761" s="96"/>
      <c r="GF761" s="96"/>
      <c r="GG761" s="96"/>
      <c r="GH761" s="96"/>
      <c r="GI761" s="96"/>
      <c r="GJ761" s="96"/>
      <c r="GK761" s="96"/>
      <c r="GL761" s="96"/>
      <c r="GM761" s="96"/>
      <c r="GN761" s="96"/>
      <c r="GO761" s="96"/>
      <c r="GP761" s="96"/>
    </row>
    <row r="762" spans="1:198" ht="12.75" customHeight="1">
      <c r="A762" s="349"/>
      <c r="B762" s="397"/>
      <c r="C762" s="351"/>
      <c r="D762" s="351"/>
      <c r="E762" s="353"/>
      <c r="F762" s="388"/>
      <c r="G762" s="383"/>
      <c r="H762" s="154"/>
      <c r="I762" s="155" t="s">
        <v>30</v>
      </c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435"/>
      <c r="Y762" s="40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6"/>
      <c r="AV762" s="96"/>
      <c r="AW762" s="96"/>
      <c r="AX762" s="96"/>
      <c r="AY762" s="96"/>
      <c r="AZ762" s="96"/>
      <c r="BA762" s="96"/>
      <c r="BB762" s="96"/>
      <c r="BC762" s="96"/>
      <c r="BD762" s="96"/>
      <c r="BE762" s="96"/>
      <c r="BF762" s="96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6"/>
      <c r="BS762" s="96"/>
      <c r="BT762" s="96"/>
      <c r="BU762" s="96"/>
      <c r="BV762" s="96"/>
      <c r="BW762" s="96"/>
      <c r="BX762" s="96"/>
      <c r="BY762" s="96"/>
      <c r="BZ762" s="96"/>
      <c r="CA762" s="96"/>
      <c r="CB762" s="96"/>
      <c r="CC762" s="96"/>
      <c r="CD762" s="96"/>
      <c r="CE762" s="96"/>
      <c r="CF762" s="96"/>
      <c r="CG762" s="96"/>
      <c r="CH762" s="96"/>
      <c r="CI762" s="96"/>
      <c r="CJ762" s="96"/>
      <c r="CK762" s="96"/>
      <c r="CL762" s="96"/>
      <c r="CM762" s="96"/>
      <c r="CN762" s="96"/>
      <c r="CO762" s="96"/>
      <c r="CP762" s="96"/>
      <c r="CQ762" s="96"/>
      <c r="CR762" s="96"/>
      <c r="CS762" s="96"/>
      <c r="CT762" s="96"/>
      <c r="CU762" s="96"/>
      <c r="CV762" s="96"/>
      <c r="CW762" s="96"/>
      <c r="CX762" s="96"/>
      <c r="CY762" s="96"/>
      <c r="CZ762" s="96"/>
      <c r="DA762" s="96"/>
      <c r="DB762" s="96"/>
      <c r="DC762" s="96"/>
      <c r="DD762" s="96"/>
      <c r="DE762" s="96"/>
      <c r="DF762" s="96"/>
      <c r="DG762" s="96"/>
      <c r="DH762" s="96"/>
      <c r="DI762" s="96"/>
      <c r="DJ762" s="96"/>
      <c r="DK762" s="96"/>
      <c r="DL762" s="96"/>
      <c r="DM762" s="96"/>
      <c r="DN762" s="96"/>
      <c r="DO762" s="96"/>
      <c r="DP762" s="96"/>
      <c r="DQ762" s="96"/>
      <c r="DR762" s="96"/>
      <c r="DS762" s="96"/>
      <c r="DT762" s="96"/>
      <c r="DU762" s="96"/>
      <c r="DV762" s="96"/>
      <c r="DW762" s="96"/>
      <c r="DX762" s="96"/>
      <c r="DY762" s="96"/>
      <c r="DZ762" s="96"/>
      <c r="EA762" s="96"/>
      <c r="EB762" s="96"/>
      <c r="EC762" s="96"/>
      <c r="ED762" s="96"/>
      <c r="EE762" s="96"/>
      <c r="EF762" s="96"/>
      <c r="EG762" s="96"/>
      <c r="EH762" s="96"/>
      <c r="EI762" s="96"/>
      <c r="EJ762" s="96"/>
      <c r="EK762" s="96"/>
      <c r="EL762" s="96"/>
      <c r="EM762" s="96"/>
      <c r="EN762" s="96"/>
      <c r="EO762" s="96"/>
      <c r="EP762" s="96"/>
      <c r="EQ762" s="96"/>
      <c r="ER762" s="96"/>
      <c r="ES762" s="96"/>
      <c r="ET762" s="96"/>
      <c r="EU762" s="96"/>
      <c r="EV762" s="96"/>
      <c r="EW762" s="96"/>
      <c r="EX762" s="96"/>
      <c r="EY762" s="96"/>
      <c r="EZ762" s="96"/>
      <c r="FA762" s="96"/>
      <c r="FB762" s="96"/>
      <c r="FC762" s="96"/>
      <c r="FD762" s="96"/>
      <c r="FE762" s="96"/>
      <c r="FF762" s="96"/>
      <c r="FG762" s="96"/>
      <c r="FH762" s="96"/>
      <c r="FI762" s="96"/>
      <c r="FJ762" s="96"/>
      <c r="FK762" s="96"/>
      <c r="FL762" s="96"/>
      <c r="FM762" s="96"/>
      <c r="FN762" s="96"/>
      <c r="FO762" s="96"/>
      <c r="FP762" s="96"/>
      <c r="FQ762" s="96"/>
      <c r="FR762" s="96"/>
      <c r="FS762" s="96"/>
      <c r="FT762" s="96"/>
      <c r="FU762" s="96"/>
      <c r="FV762" s="96"/>
      <c r="FW762" s="96"/>
      <c r="FX762" s="96"/>
      <c r="FY762" s="96"/>
      <c r="FZ762" s="96"/>
      <c r="GA762" s="96"/>
      <c r="GB762" s="96"/>
      <c r="GC762" s="96"/>
      <c r="GD762" s="96"/>
      <c r="GE762" s="96"/>
      <c r="GF762" s="96"/>
      <c r="GG762" s="96"/>
      <c r="GH762" s="96"/>
      <c r="GI762" s="96"/>
      <c r="GJ762" s="96"/>
      <c r="GK762" s="96"/>
      <c r="GL762" s="96"/>
      <c r="GM762" s="96"/>
      <c r="GN762" s="96"/>
      <c r="GO762" s="96"/>
      <c r="GP762" s="96"/>
    </row>
    <row r="763" spans="1:198" ht="12.75" customHeight="1">
      <c r="A763" s="349"/>
      <c r="B763" s="397"/>
      <c r="C763" s="351"/>
      <c r="D763" s="351"/>
      <c r="E763" s="353"/>
      <c r="F763" s="388"/>
      <c r="G763" s="383"/>
      <c r="H763" s="154"/>
      <c r="I763" s="155" t="s">
        <v>70</v>
      </c>
      <c r="J763" s="157">
        <v>10000</v>
      </c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435"/>
      <c r="Y763" s="40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6"/>
      <c r="AV763" s="96"/>
      <c r="AW763" s="96"/>
      <c r="AX763" s="96"/>
      <c r="AY763" s="96"/>
      <c r="AZ763" s="96"/>
      <c r="BA763" s="96"/>
      <c r="BB763" s="96"/>
      <c r="BC763" s="96"/>
      <c r="BD763" s="96"/>
      <c r="BE763" s="96"/>
      <c r="BF763" s="96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6"/>
      <c r="BS763" s="96"/>
      <c r="BT763" s="96"/>
      <c r="BU763" s="96"/>
      <c r="BV763" s="96"/>
      <c r="BW763" s="96"/>
      <c r="BX763" s="96"/>
      <c r="BY763" s="96"/>
      <c r="BZ763" s="96"/>
      <c r="CA763" s="96"/>
      <c r="CB763" s="96"/>
      <c r="CC763" s="96"/>
      <c r="CD763" s="96"/>
      <c r="CE763" s="96"/>
      <c r="CF763" s="96"/>
      <c r="CG763" s="96"/>
      <c r="CH763" s="96"/>
      <c r="CI763" s="96"/>
      <c r="CJ763" s="96"/>
      <c r="CK763" s="96"/>
      <c r="CL763" s="96"/>
      <c r="CM763" s="96"/>
      <c r="CN763" s="96"/>
      <c r="CO763" s="96"/>
      <c r="CP763" s="96"/>
      <c r="CQ763" s="96"/>
      <c r="CR763" s="96"/>
      <c r="CS763" s="96"/>
      <c r="CT763" s="96"/>
      <c r="CU763" s="96"/>
      <c r="CV763" s="96"/>
      <c r="CW763" s="96"/>
      <c r="CX763" s="96"/>
      <c r="CY763" s="96"/>
      <c r="CZ763" s="96"/>
      <c r="DA763" s="96"/>
      <c r="DB763" s="96"/>
      <c r="DC763" s="96"/>
      <c r="DD763" s="96"/>
      <c r="DE763" s="96"/>
      <c r="DF763" s="96"/>
      <c r="DG763" s="96"/>
      <c r="DH763" s="96"/>
      <c r="DI763" s="96"/>
      <c r="DJ763" s="96"/>
      <c r="DK763" s="96"/>
      <c r="DL763" s="96"/>
      <c r="DM763" s="96"/>
      <c r="DN763" s="96"/>
      <c r="DO763" s="96"/>
      <c r="DP763" s="96"/>
      <c r="DQ763" s="96"/>
      <c r="DR763" s="96"/>
      <c r="DS763" s="96"/>
      <c r="DT763" s="96"/>
      <c r="DU763" s="96"/>
      <c r="DV763" s="96"/>
      <c r="DW763" s="96"/>
      <c r="DX763" s="96"/>
      <c r="DY763" s="96"/>
      <c r="DZ763" s="96"/>
      <c r="EA763" s="96"/>
      <c r="EB763" s="96"/>
      <c r="EC763" s="96"/>
      <c r="ED763" s="96"/>
      <c r="EE763" s="96"/>
      <c r="EF763" s="96"/>
      <c r="EG763" s="96"/>
      <c r="EH763" s="96"/>
      <c r="EI763" s="96"/>
      <c r="EJ763" s="96"/>
      <c r="EK763" s="96"/>
      <c r="EL763" s="96"/>
      <c r="EM763" s="96"/>
      <c r="EN763" s="96"/>
      <c r="EO763" s="96"/>
      <c r="EP763" s="96"/>
      <c r="EQ763" s="96"/>
      <c r="ER763" s="96"/>
      <c r="ES763" s="96"/>
      <c r="ET763" s="96"/>
      <c r="EU763" s="96"/>
      <c r="EV763" s="96"/>
      <c r="EW763" s="96"/>
      <c r="EX763" s="96"/>
      <c r="EY763" s="96"/>
      <c r="EZ763" s="96"/>
      <c r="FA763" s="96"/>
      <c r="FB763" s="96"/>
      <c r="FC763" s="96"/>
      <c r="FD763" s="96"/>
      <c r="FE763" s="96"/>
      <c r="FF763" s="96"/>
      <c r="FG763" s="96"/>
      <c r="FH763" s="96"/>
      <c r="FI763" s="96"/>
      <c r="FJ763" s="96"/>
      <c r="FK763" s="96"/>
      <c r="FL763" s="96"/>
      <c r="FM763" s="96"/>
      <c r="FN763" s="96"/>
      <c r="FO763" s="96"/>
      <c r="FP763" s="96"/>
      <c r="FQ763" s="96"/>
      <c r="FR763" s="96"/>
      <c r="FS763" s="96"/>
      <c r="FT763" s="96"/>
      <c r="FU763" s="96"/>
      <c r="FV763" s="96"/>
      <c r="FW763" s="96"/>
      <c r="FX763" s="96"/>
      <c r="FY763" s="96"/>
      <c r="FZ763" s="96"/>
      <c r="GA763" s="96"/>
      <c r="GB763" s="96"/>
      <c r="GC763" s="96"/>
      <c r="GD763" s="96"/>
      <c r="GE763" s="96"/>
      <c r="GF763" s="96"/>
      <c r="GG763" s="96"/>
      <c r="GH763" s="96"/>
      <c r="GI763" s="96"/>
      <c r="GJ763" s="96"/>
      <c r="GK763" s="96"/>
      <c r="GL763" s="96"/>
      <c r="GM763" s="96"/>
      <c r="GN763" s="96"/>
      <c r="GO763" s="96"/>
      <c r="GP763" s="96"/>
    </row>
    <row r="764" spans="1:198" ht="10.5" customHeight="1">
      <c r="A764" s="349"/>
      <c r="B764" s="397"/>
      <c r="C764" s="351"/>
      <c r="D764" s="351"/>
      <c r="E764" s="353"/>
      <c r="F764" s="388"/>
      <c r="G764" s="383"/>
      <c r="H764" s="159"/>
      <c r="I764" s="160" t="s">
        <v>26</v>
      </c>
      <c r="J764" s="161">
        <f>SUM(J760:J763)</f>
        <v>69579</v>
      </c>
      <c r="K764" s="161">
        <f t="shared" ref="K764:O764" si="246">SUM(K760:K763)</f>
        <v>0</v>
      </c>
      <c r="L764" s="162">
        <f t="shared" si="246"/>
        <v>0</v>
      </c>
      <c r="M764" s="162">
        <f t="shared" si="246"/>
        <v>0</v>
      </c>
      <c r="N764" s="162">
        <f t="shared" si="246"/>
        <v>0</v>
      </c>
      <c r="O764" s="162">
        <f t="shared" si="246"/>
        <v>0</v>
      </c>
      <c r="P764" s="162">
        <f>SUM(P760:P763)</f>
        <v>0</v>
      </c>
      <c r="Q764" s="161">
        <f>SUM(Q760:Q763)</f>
        <v>200000</v>
      </c>
      <c r="R764" s="161">
        <f t="shared" ref="R764:W764" si="247">SUM(R760:R763)</f>
        <v>250000</v>
      </c>
      <c r="S764" s="161">
        <f t="shared" si="247"/>
        <v>0</v>
      </c>
      <c r="T764" s="161">
        <f t="shared" si="247"/>
        <v>0</v>
      </c>
      <c r="U764" s="161">
        <f t="shared" si="247"/>
        <v>0</v>
      </c>
      <c r="V764" s="161">
        <f t="shared" si="247"/>
        <v>0</v>
      </c>
      <c r="W764" s="161">
        <f t="shared" si="247"/>
        <v>0</v>
      </c>
      <c r="X764" s="435"/>
      <c r="Y764" s="40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6"/>
      <c r="AV764" s="96"/>
      <c r="AW764" s="96"/>
      <c r="AX764" s="96"/>
      <c r="AY764" s="96"/>
      <c r="AZ764" s="96"/>
      <c r="BA764" s="96"/>
      <c r="BB764" s="96"/>
      <c r="BC764" s="96"/>
      <c r="BD764" s="96"/>
      <c r="BE764" s="96"/>
      <c r="BF764" s="96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6"/>
      <c r="BS764" s="96"/>
      <c r="BT764" s="96"/>
      <c r="BU764" s="96"/>
      <c r="BV764" s="96"/>
      <c r="BW764" s="96"/>
      <c r="BX764" s="96"/>
      <c r="BY764" s="96"/>
      <c r="BZ764" s="96"/>
      <c r="CA764" s="96"/>
      <c r="CB764" s="96"/>
      <c r="CC764" s="96"/>
      <c r="CD764" s="96"/>
      <c r="CE764" s="96"/>
      <c r="CF764" s="96"/>
      <c r="CG764" s="96"/>
      <c r="CH764" s="96"/>
      <c r="CI764" s="96"/>
      <c r="CJ764" s="96"/>
      <c r="CK764" s="96"/>
      <c r="CL764" s="96"/>
      <c r="CM764" s="96"/>
      <c r="CN764" s="96"/>
      <c r="CO764" s="96"/>
      <c r="CP764" s="96"/>
      <c r="CQ764" s="96"/>
      <c r="CR764" s="96"/>
      <c r="CS764" s="96"/>
      <c r="CT764" s="96"/>
      <c r="CU764" s="96"/>
      <c r="CV764" s="96"/>
      <c r="CW764" s="96"/>
      <c r="CX764" s="96"/>
      <c r="CY764" s="96"/>
      <c r="CZ764" s="96"/>
      <c r="DA764" s="96"/>
      <c r="DB764" s="96"/>
      <c r="DC764" s="96"/>
      <c r="DD764" s="96"/>
      <c r="DE764" s="96"/>
      <c r="DF764" s="96"/>
      <c r="DG764" s="96"/>
      <c r="DH764" s="96"/>
      <c r="DI764" s="96"/>
      <c r="DJ764" s="96"/>
      <c r="DK764" s="96"/>
      <c r="DL764" s="96"/>
      <c r="DM764" s="96"/>
      <c r="DN764" s="96"/>
      <c r="DO764" s="96"/>
      <c r="DP764" s="96"/>
      <c r="DQ764" s="96"/>
      <c r="DR764" s="96"/>
      <c r="DS764" s="96"/>
      <c r="DT764" s="96"/>
      <c r="DU764" s="96"/>
      <c r="DV764" s="96"/>
      <c r="DW764" s="96"/>
      <c r="DX764" s="96"/>
      <c r="DY764" s="96"/>
      <c r="DZ764" s="96"/>
      <c r="EA764" s="96"/>
      <c r="EB764" s="96"/>
      <c r="EC764" s="96"/>
      <c r="ED764" s="96"/>
      <c r="EE764" s="96"/>
      <c r="EF764" s="96"/>
      <c r="EG764" s="96"/>
      <c r="EH764" s="96"/>
      <c r="EI764" s="96"/>
      <c r="EJ764" s="96"/>
      <c r="EK764" s="96"/>
      <c r="EL764" s="96"/>
      <c r="EM764" s="96"/>
      <c r="EN764" s="96"/>
      <c r="EO764" s="96"/>
      <c r="EP764" s="96"/>
      <c r="EQ764" s="96"/>
      <c r="ER764" s="96"/>
      <c r="ES764" s="96"/>
      <c r="ET764" s="96"/>
      <c r="EU764" s="96"/>
      <c r="EV764" s="96"/>
      <c r="EW764" s="96"/>
      <c r="EX764" s="96"/>
      <c r="EY764" s="96"/>
      <c r="EZ764" s="96"/>
      <c r="FA764" s="96"/>
      <c r="FB764" s="96"/>
      <c r="FC764" s="96"/>
      <c r="FD764" s="96"/>
      <c r="FE764" s="96"/>
      <c r="FF764" s="96"/>
      <c r="FG764" s="96"/>
      <c r="FH764" s="96"/>
      <c r="FI764" s="96"/>
      <c r="FJ764" s="96"/>
      <c r="FK764" s="96"/>
      <c r="FL764" s="96"/>
      <c r="FM764" s="96"/>
      <c r="FN764" s="96"/>
      <c r="FO764" s="96"/>
      <c r="FP764" s="96"/>
      <c r="FQ764" s="96"/>
      <c r="FR764" s="96"/>
      <c r="FS764" s="96"/>
      <c r="FT764" s="96"/>
      <c r="FU764" s="96"/>
      <c r="FV764" s="96"/>
      <c r="FW764" s="96"/>
      <c r="FX764" s="96"/>
      <c r="FY764" s="96"/>
      <c r="FZ764" s="96"/>
      <c r="GA764" s="96"/>
      <c r="GB764" s="96"/>
      <c r="GC764" s="96"/>
      <c r="GD764" s="96"/>
      <c r="GE764" s="96"/>
      <c r="GF764" s="96"/>
      <c r="GG764" s="96"/>
      <c r="GH764" s="96"/>
      <c r="GI764" s="96"/>
      <c r="GJ764" s="96"/>
      <c r="GK764" s="96"/>
      <c r="GL764" s="96"/>
      <c r="GM764" s="96"/>
      <c r="GN764" s="96"/>
      <c r="GO764" s="96"/>
      <c r="GP764" s="96"/>
    </row>
    <row r="765" spans="1:198" ht="14.25" hidden="1" customHeight="1">
      <c r="A765" s="349">
        <v>89</v>
      </c>
      <c r="B765" s="401" t="s">
        <v>77</v>
      </c>
      <c r="C765" s="463">
        <v>2016</v>
      </c>
      <c r="D765" s="351">
        <v>2027</v>
      </c>
      <c r="E765" s="501" t="s">
        <v>27</v>
      </c>
      <c r="F765" s="354">
        <f>X765</f>
        <v>0</v>
      </c>
      <c r="G765" s="471">
        <v>92605</v>
      </c>
      <c r="H765" s="154">
        <v>6050</v>
      </c>
      <c r="I765" s="163" t="s">
        <v>28</v>
      </c>
      <c r="J765" s="158">
        <v>0</v>
      </c>
      <c r="K765" s="158"/>
      <c r="L765" s="157">
        <v>0</v>
      </c>
      <c r="M765" s="167"/>
      <c r="N765" s="157"/>
      <c r="O765" s="157"/>
      <c r="P765" s="208"/>
      <c r="Q765" s="208"/>
      <c r="R765" s="164"/>
      <c r="S765" s="157"/>
      <c r="T765" s="157"/>
      <c r="U765" s="157"/>
      <c r="V765" s="157"/>
      <c r="W765" s="157"/>
      <c r="X765" s="435">
        <f t="shared" ref="X765" si="248">SUM(M769:W769)</f>
        <v>0</v>
      </c>
      <c r="Y765" s="141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6"/>
      <c r="AV765" s="96"/>
      <c r="AW765" s="96"/>
      <c r="AX765" s="96"/>
      <c r="AY765" s="96"/>
      <c r="AZ765" s="96"/>
      <c r="BA765" s="96"/>
      <c r="BB765" s="96"/>
      <c r="BC765" s="96"/>
      <c r="BD765" s="96"/>
      <c r="BE765" s="96"/>
      <c r="BF765" s="96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6"/>
      <c r="BS765" s="96"/>
      <c r="BT765" s="96"/>
      <c r="BU765" s="96"/>
      <c r="BV765" s="96"/>
      <c r="BW765" s="96"/>
      <c r="BX765" s="96"/>
      <c r="BY765" s="96"/>
      <c r="BZ765" s="96"/>
      <c r="CA765" s="96"/>
      <c r="CB765" s="96"/>
      <c r="CC765" s="96"/>
      <c r="CD765" s="96"/>
      <c r="CE765" s="96"/>
      <c r="CF765" s="96"/>
      <c r="CG765" s="96"/>
      <c r="CH765" s="96"/>
      <c r="CI765" s="96"/>
      <c r="CJ765" s="96"/>
      <c r="CK765" s="96"/>
      <c r="CL765" s="96"/>
      <c r="CM765" s="96"/>
      <c r="CN765" s="96"/>
      <c r="CO765" s="96"/>
      <c r="CP765" s="96"/>
      <c r="CQ765" s="96"/>
      <c r="CR765" s="96"/>
      <c r="CS765" s="96"/>
      <c r="CT765" s="96"/>
      <c r="CU765" s="96"/>
      <c r="CV765" s="96"/>
      <c r="CW765" s="96"/>
      <c r="CX765" s="96"/>
      <c r="CY765" s="96"/>
      <c r="CZ765" s="96"/>
      <c r="DA765" s="96"/>
      <c r="DB765" s="96"/>
      <c r="DC765" s="96"/>
      <c r="DD765" s="96"/>
      <c r="DE765" s="96"/>
      <c r="DF765" s="96"/>
      <c r="DG765" s="96"/>
      <c r="DH765" s="96"/>
      <c r="DI765" s="96"/>
      <c r="DJ765" s="96"/>
      <c r="DK765" s="96"/>
      <c r="DL765" s="96"/>
      <c r="DM765" s="96"/>
      <c r="DN765" s="96"/>
      <c r="DO765" s="96"/>
      <c r="DP765" s="96"/>
      <c r="DQ765" s="96"/>
      <c r="DR765" s="96"/>
      <c r="DS765" s="96"/>
      <c r="DT765" s="96"/>
      <c r="DU765" s="96"/>
      <c r="DV765" s="96"/>
      <c r="DW765" s="96"/>
      <c r="DX765" s="96"/>
      <c r="DY765" s="96"/>
      <c r="DZ765" s="96"/>
      <c r="EA765" s="96"/>
      <c r="EB765" s="96"/>
      <c r="EC765" s="96"/>
      <c r="ED765" s="96"/>
      <c r="EE765" s="96"/>
      <c r="EF765" s="96"/>
      <c r="EG765" s="96"/>
      <c r="EH765" s="96"/>
      <c r="EI765" s="96"/>
      <c r="EJ765" s="96"/>
      <c r="EK765" s="96"/>
      <c r="EL765" s="96"/>
      <c r="EM765" s="96"/>
      <c r="EN765" s="96"/>
      <c r="EO765" s="96"/>
      <c r="EP765" s="96"/>
      <c r="EQ765" s="96"/>
      <c r="ER765" s="96"/>
      <c r="ES765" s="96"/>
      <c r="ET765" s="96"/>
      <c r="EU765" s="96"/>
      <c r="EV765" s="96"/>
      <c r="EW765" s="96"/>
      <c r="EX765" s="96"/>
      <c r="EY765" s="96"/>
      <c r="EZ765" s="96"/>
      <c r="FA765" s="96"/>
      <c r="FB765" s="96"/>
      <c r="FC765" s="96"/>
      <c r="FD765" s="96"/>
      <c r="FE765" s="96"/>
      <c r="FF765" s="96"/>
      <c r="FG765" s="96"/>
      <c r="FH765" s="96"/>
      <c r="FI765" s="96"/>
      <c r="FJ765" s="96"/>
      <c r="FK765" s="96"/>
      <c r="FL765" s="96"/>
      <c r="FM765" s="96"/>
      <c r="FN765" s="96"/>
      <c r="FO765" s="96"/>
      <c r="FP765" s="96"/>
      <c r="FQ765" s="96"/>
      <c r="FR765" s="96"/>
      <c r="FS765" s="96"/>
      <c r="FT765" s="96"/>
      <c r="FU765" s="96"/>
      <c r="FV765" s="96"/>
      <c r="FW765" s="96"/>
      <c r="FX765" s="96"/>
      <c r="FY765" s="96"/>
      <c r="FZ765" s="96"/>
      <c r="GA765" s="96"/>
      <c r="GB765" s="96"/>
      <c r="GC765" s="96"/>
      <c r="GD765" s="96"/>
      <c r="GE765" s="96"/>
      <c r="GF765" s="96"/>
      <c r="GG765" s="96"/>
      <c r="GH765" s="96"/>
      <c r="GI765" s="96"/>
      <c r="GJ765" s="96"/>
      <c r="GK765" s="96"/>
      <c r="GL765" s="96"/>
      <c r="GM765" s="96"/>
      <c r="GN765" s="96"/>
      <c r="GO765" s="96"/>
      <c r="GP765" s="96"/>
    </row>
    <row r="766" spans="1:198" ht="14.25" hidden="1" customHeight="1">
      <c r="A766" s="349"/>
      <c r="B766" s="401"/>
      <c r="C766" s="463"/>
      <c r="D766" s="351"/>
      <c r="E766" s="501"/>
      <c r="F766" s="354"/>
      <c r="G766" s="471"/>
      <c r="H766" s="159"/>
      <c r="I766" s="163" t="s">
        <v>31</v>
      </c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435"/>
      <c r="Y766" s="40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6"/>
      <c r="AV766" s="96"/>
      <c r="AW766" s="96"/>
      <c r="AX766" s="96"/>
      <c r="AY766" s="96"/>
      <c r="AZ766" s="96"/>
      <c r="BA766" s="96"/>
      <c r="BB766" s="96"/>
      <c r="BC766" s="96"/>
      <c r="BD766" s="96"/>
      <c r="BE766" s="96"/>
      <c r="BF766" s="96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6"/>
      <c r="BS766" s="96"/>
      <c r="BT766" s="96"/>
      <c r="BU766" s="96"/>
      <c r="BV766" s="96"/>
      <c r="BW766" s="96"/>
      <c r="BX766" s="96"/>
      <c r="BY766" s="96"/>
      <c r="BZ766" s="96"/>
      <c r="CA766" s="96"/>
      <c r="CB766" s="96"/>
      <c r="CC766" s="96"/>
      <c r="CD766" s="96"/>
      <c r="CE766" s="96"/>
      <c r="CF766" s="96"/>
      <c r="CG766" s="96"/>
      <c r="CH766" s="96"/>
      <c r="CI766" s="96"/>
      <c r="CJ766" s="96"/>
      <c r="CK766" s="96"/>
      <c r="CL766" s="96"/>
      <c r="CM766" s="96"/>
      <c r="CN766" s="96"/>
      <c r="CO766" s="96"/>
      <c r="CP766" s="96"/>
      <c r="CQ766" s="96"/>
      <c r="CR766" s="96"/>
      <c r="CS766" s="96"/>
      <c r="CT766" s="96"/>
      <c r="CU766" s="96"/>
      <c r="CV766" s="96"/>
      <c r="CW766" s="96"/>
      <c r="CX766" s="96"/>
      <c r="CY766" s="96"/>
      <c r="CZ766" s="96"/>
      <c r="DA766" s="96"/>
      <c r="DB766" s="96"/>
      <c r="DC766" s="96"/>
      <c r="DD766" s="96"/>
      <c r="DE766" s="96"/>
      <c r="DF766" s="96"/>
      <c r="DG766" s="96"/>
      <c r="DH766" s="96"/>
      <c r="DI766" s="96"/>
      <c r="DJ766" s="96"/>
      <c r="DK766" s="96"/>
      <c r="DL766" s="96"/>
      <c r="DM766" s="96"/>
      <c r="DN766" s="96"/>
      <c r="DO766" s="96"/>
      <c r="DP766" s="96"/>
      <c r="DQ766" s="96"/>
      <c r="DR766" s="96"/>
      <c r="DS766" s="96"/>
      <c r="DT766" s="96"/>
      <c r="DU766" s="96"/>
      <c r="DV766" s="96"/>
      <c r="DW766" s="96"/>
      <c r="DX766" s="96"/>
      <c r="DY766" s="96"/>
      <c r="DZ766" s="96"/>
      <c r="EA766" s="96"/>
      <c r="EB766" s="96"/>
      <c r="EC766" s="96"/>
      <c r="ED766" s="96"/>
      <c r="EE766" s="96"/>
      <c r="EF766" s="96"/>
      <c r="EG766" s="96"/>
      <c r="EH766" s="96"/>
      <c r="EI766" s="96"/>
      <c r="EJ766" s="96"/>
      <c r="EK766" s="96"/>
      <c r="EL766" s="96"/>
      <c r="EM766" s="96"/>
      <c r="EN766" s="96"/>
      <c r="EO766" s="96"/>
      <c r="EP766" s="96"/>
      <c r="EQ766" s="96"/>
      <c r="ER766" s="96"/>
      <c r="ES766" s="96"/>
      <c r="ET766" s="96"/>
      <c r="EU766" s="96"/>
      <c r="EV766" s="96"/>
      <c r="EW766" s="96"/>
      <c r="EX766" s="96"/>
      <c r="EY766" s="96"/>
      <c r="EZ766" s="96"/>
      <c r="FA766" s="96"/>
      <c r="FB766" s="96"/>
      <c r="FC766" s="96"/>
      <c r="FD766" s="96"/>
      <c r="FE766" s="96"/>
      <c r="FF766" s="96"/>
      <c r="FG766" s="96"/>
      <c r="FH766" s="96"/>
      <c r="FI766" s="96"/>
      <c r="FJ766" s="96"/>
      <c r="FK766" s="96"/>
      <c r="FL766" s="96"/>
      <c r="FM766" s="96"/>
      <c r="FN766" s="96"/>
      <c r="FO766" s="96"/>
      <c r="FP766" s="96"/>
      <c r="FQ766" s="96"/>
      <c r="FR766" s="96"/>
      <c r="FS766" s="96"/>
      <c r="FT766" s="96"/>
      <c r="FU766" s="96"/>
      <c r="FV766" s="96"/>
      <c r="FW766" s="96"/>
      <c r="FX766" s="96"/>
      <c r="FY766" s="96"/>
      <c r="FZ766" s="96"/>
      <c r="GA766" s="96"/>
      <c r="GB766" s="96"/>
      <c r="GC766" s="96"/>
      <c r="GD766" s="96"/>
      <c r="GE766" s="96"/>
      <c r="GF766" s="96"/>
      <c r="GG766" s="96"/>
      <c r="GH766" s="96"/>
      <c r="GI766" s="96"/>
      <c r="GJ766" s="96"/>
      <c r="GK766" s="96"/>
      <c r="GL766" s="96"/>
      <c r="GM766" s="96"/>
      <c r="GN766" s="96"/>
      <c r="GO766" s="96"/>
      <c r="GP766" s="96"/>
    </row>
    <row r="767" spans="1:198" ht="14.25" hidden="1" customHeight="1">
      <c r="A767" s="349"/>
      <c r="B767" s="401"/>
      <c r="C767" s="463"/>
      <c r="D767" s="351"/>
      <c r="E767" s="501"/>
      <c r="F767" s="354"/>
      <c r="G767" s="471"/>
      <c r="H767" s="159"/>
      <c r="I767" s="163" t="s">
        <v>30</v>
      </c>
      <c r="J767" s="157"/>
      <c r="K767" s="157"/>
      <c r="L767" s="157"/>
      <c r="M767" s="157"/>
      <c r="N767" s="157"/>
      <c r="O767" s="164"/>
      <c r="P767" s="157"/>
      <c r="Q767" s="157"/>
      <c r="R767" s="157"/>
      <c r="S767" s="157"/>
      <c r="T767" s="157"/>
      <c r="U767" s="157"/>
      <c r="V767" s="157"/>
      <c r="W767" s="157"/>
      <c r="X767" s="435"/>
      <c r="Y767" s="40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6"/>
      <c r="AV767" s="96"/>
      <c r="AW767" s="96"/>
      <c r="AX767" s="96"/>
      <c r="AY767" s="96"/>
      <c r="AZ767" s="96"/>
      <c r="BA767" s="96"/>
      <c r="BB767" s="96"/>
      <c r="BC767" s="96"/>
      <c r="BD767" s="96"/>
      <c r="BE767" s="96"/>
      <c r="BF767" s="96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6"/>
      <c r="BS767" s="96"/>
      <c r="BT767" s="96"/>
      <c r="BU767" s="96"/>
      <c r="BV767" s="96"/>
      <c r="BW767" s="96"/>
      <c r="BX767" s="96"/>
      <c r="BY767" s="96"/>
      <c r="BZ767" s="96"/>
      <c r="CA767" s="96"/>
      <c r="CB767" s="96"/>
      <c r="CC767" s="96"/>
      <c r="CD767" s="96"/>
      <c r="CE767" s="96"/>
      <c r="CF767" s="96"/>
      <c r="CG767" s="96"/>
      <c r="CH767" s="96"/>
      <c r="CI767" s="96"/>
      <c r="CJ767" s="96"/>
      <c r="CK767" s="96"/>
      <c r="CL767" s="96"/>
      <c r="CM767" s="96"/>
      <c r="CN767" s="96"/>
      <c r="CO767" s="96"/>
      <c r="CP767" s="96"/>
      <c r="CQ767" s="96"/>
      <c r="CR767" s="96"/>
      <c r="CS767" s="96"/>
      <c r="CT767" s="96"/>
      <c r="CU767" s="96"/>
      <c r="CV767" s="96"/>
      <c r="CW767" s="96"/>
      <c r="CX767" s="96"/>
      <c r="CY767" s="96"/>
      <c r="CZ767" s="96"/>
      <c r="DA767" s="96"/>
      <c r="DB767" s="96"/>
      <c r="DC767" s="96"/>
      <c r="DD767" s="96"/>
      <c r="DE767" s="96"/>
      <c r="DF767" s="96"/>
      <c r="DG767" s="96"/>
      <c r="DH767" s="96"/>
      <c r="DI767" s="96"/>
      <c r="DJ767" s="96"/>
      <c r="DK767" s="96"/>
      <c r="DL767" s="96"/>
      <c r="DM767" s="96"/>
      <c r="DN767" s="96"/>
      <c r="DO767" s="96"/>
      <c r="DP767" s="96"/>
      <c r="DQ767" s="96"/>
      <c r="DR767" s="96"/>
      <c r="DS767" s="96"/>
      <c r="DT767" s="96"/>
      <c r="DU767" s="96"/>
      <c r="DV767" s="96"/>
      <c r="DW767" s="96"/>
      <c r="DX767" s="96"/>
      <c r="DY767" s="96"/>
      <c r="DZ767" s="96"/>
      <c r="EA767" s="96"/>
      <c r="EB767" s="96"/>
      <c r="EC767" s="96"/>
      <c r="ED767" s="96"/>
      <c r="EE767" s="96"/>
      <c r="EF767" s="96"/>
      <c r="EG767" s="96"/>
      <c r="EH767" s="96"/>
      <c r="EI767" s="96"/>
      <c r="EJ767" s="96"/>
      <c r="EK767" s="96"/>
      <c r="EL767" s="96"/>
      <c r="EM767" s="96"/>
      <c r="EN767" s="96"/>
      <c r="EO767" s="96"/>
      <c r="EP767" s="96"/>
      <c r="EQ767" s="96"/>
      <c r="ER767" s="96"/>
      <c r="ES767" s="96"/>
      <c r="ET767" s="96"/>
      <c r="EU767" s="96"/>
      <c r="EV767" s="96"/>
      <c r="EW767" s="96"/>
      <c r="EX767" s="96"/>
      <c r="EY767" s="96"/>
      <c r="EZ767" s="96"/>
      <c r="FA767" s="96"/>
      <c r="FB767" s="96"/>
      <c r="FC767" s="96"/>
      <c r="FD767" s="96"/>
      <c r="FE767" s="96"/>
      <c r="FF767" s="96"/>
      <c r="FG767" s="96"/>
      <c r="FH767" s="96"/>
      <c r="FI767" s="96"/>
      <c r="FJ767" s="96"/>
      <c r="FK767" s="96"/>
      <c r="FL767" s="96"/>
      <c r="FM767" s="96"/>
      <c r="FN767" s="96"/>
      <c r="FO767" s="96"/>
      <c r="FP767" s="96"/>
      <c r="FQ767" s="96"/>
      <c r="FR767" s="96"/>
      <c r="FS767" s="96"/>
      <c r="FT767" s="96"/>
      <c r="FU767" s="96"/>
      <c r="FV767" s="96"/>
      <c r="FW767" s="96"/>
      <c r="FX767" s="96"/>
      <c r="FY767" s="96"/>
      <c r="FZ767" s="96"/>
      <c r="GA767" s="96"/>
      <c r="GB767" s="96"/>
      <c r="GC767" s="96"/>
      <c r="GD767" s="96"/>
      <c r="GE767" s="96"/>
      <c r="GF767" s="96"/>
      <c r="GG767" s="96"/>
      <c r="GH767" s="96"/>
      <c r="GI767" s="96"/>
      <c r="GJ767" s="96"/>
      <c r="GK767" s="96"/>
      <c r="GL767" s="96"/>
      <c r="GM767" s="96"/>
      <c r="GN767" s="96"/>
      <c r="GO767" s="96"/>
      <c r="GP767" s="96"/>
    </row>
    <row r="768" spans="1:198" ht="14.25" hidden="1" customHeight="1">
      <c r="A768" s="349"/>
      <c r="B768" s="401"/>
      <c r="C768" s="463"/>
      <c r="D768" s="351"/>
      <c r="E768" s="501"/>
      <c r="F768" s="354"/>
      <c r="G768" s="471"/>
      <c r="H768" s="154"/>
      <c r="I768" s="155" t="s">
        <v>32</v>
      </c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435"/>
      <c r="Y768" s="40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6"/>
      <c r="AV768" s="96"/>
      <c r="AW768" s="96"/>
      <c r="AX768" s="96"/>
      <c r="AY768" s="96"/>
      <c r="AZ768" s="96"/>
      <c r="BA768" s="96"/>
      <c r="BB768" s="96"/>
      <c r="BC768" s="96"/>
      <c r="BD768" s="96"/>
      <c r="BE768" s="96"/>
      <c r="BF768" s="96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6"/>
      <c r="BS768" s="96"/>
      <c r="BT768" s="96"/>
      <c r="BU768" s="96"/>
      <c r="BV768" s="96"/>
      <c r="BW768" s="96"/>
      <c r="BX768" s="96"/>
      <c r="BY768" s="96"/>
      <c r="BZ768" s="96"/>
      <c r="CA768" s="96"/>
      <c r="CB768" s="96"/>
      <c r="CC768" s="96"/>
      <c r="CD768" s="96"/>
      <c r="CE768" s="96"/>
      <c r="CF768" s="96"/>
      <c r="CG768" s="96"/>
      <c r="CH768" s="96"/>
      <c r="CI768" s="96"/>
      <c r="CJ768" s="96"/>
      <c r="CK768" s="96"/>
      <c r="CL768" s="96"/>
      <c r="CM768" s="96"/>
      <c r="CN768" s="96"/>
      <c r="CO768" s="96"/>
      <c r="CP768" s="96"/>
      <c r="CQ768" s="96"/>
      <c r="CR768" s="96"/>
      <c r="CS768" s="96"/>
      <c r="CT768" s="96"/>
      <c r="CU768" s="96"/>
      <c r="CV768" s="96"/>
      <c r="CW768" s="96"/>
      <c r="CX768" s="96"/>
      <c r="CY768" s="96"/>
      <c r="CZ768" s="96"/>
      <c r="DA768" s="96"/>
      <c r="DB768" s="96"/>
      <c r="DC768" s="96"/>
      <c r="DD768" s="96"/>
      <c r="DE768" s="96"/>
      <c r="DF768" s="96"/>
      <c r="DG768" s="96"/>
      <c r="DH768" s="96"/>
      <c r="DI768" s="96"/>
      <c r="DJ768" s="96"/>
      <c r="DK768" s="96"/>
      <c r="DL768" s="96"/>
      <c r="DM768" s="96"/>
      <c r="DN768" s="96"/>
      <c r="DO768" s="96"/>
      <c r="DP768" s="96"/>
      <c r="DQ768" s="96"/>
      <c r="DR768" s="96"/>
      <c r="DS768" s="96"/>
      <c r="DT768" s="96"/>
      <c r="DU768" s="96"/>
      <c r="DV768" s="96"/>
      <c r="DW768" s="96"/>
      <c r="DX768" s="96"/>
      <c r="DY768" s="96"/>
      <c r="DZ768" s="96"/>
      <c r="EA768" s="96"/>
      <c r="EB768" s="96"/>
      <c r="EC768" s="96"/>
      <c r="ED768" s="96"/>
      <c r="EE768" s="96"/>
      <c r="EF768" s="96"/>
      <c r="EG768" s="96"/>
      <c r="EH768" s="96"/>
      <c r="EI768" s="96"/>
      <c r="EJ768" s="96"/>
      <c r="EK768" s="96"/>
      <c r="EL768" s="96"/>
      <c r="EM768" s="96"/>
      <c r="EN768" s="96"/>
      <c r="EO768" s="96"/>
      <c r="EP768" s="96"/>
      <c r="EQ768" s="96"/>
      <c r="ER768" s="96"/>
      <c r="ES768" s="96"/>
      <c r="ET768" s="96"/>
      <c r="EU768" s="96"/>
      <c r="EV768" s="96"/>
      <c r="EW768" s="96"/>
      <c r="EX768" s="96"/>
      <c r="EY768" s="96"/>
      <c r="EZ768" s="96"/>
      <c r="FA768" s="96"/>
      <c r="FB768" s="96"/>
      <c r="FC768" s="96"/>
      <c r="FD768" s="96"/>
      <c r="FE768" s="96"/>
      <c r="FF768" s="96"/>
      <c r="FG768" s="96"/>
      <c r="FH768" s="96"/>
      <c r="FI768" s="96"/>
      <c r="FJ768" s="96"/>
      <c r="FK768" s="96"/>
      <c r="FL768" s="96"/>
      <c r="FM768" s="96"/>
      <c r="FN768" s="96"/>
      <c r="FO768" s="96"/>
      <c r="FP768" s="96"/>
      <c r="FQ768" s="96"/>
      <c r="FR768" s="96"/>
      <c r="FS768" s="96"/>
      <c r="FT768" s="96"/>
      <c r="FU768" s="96"/>
      <c r="FV768" s="96"/>
      <c r="FW768" s="96"/>
      <c r="FX768" s="96"/>
      <c r="FY768" s="96"/>
      <c r="FZ768" s="96"/>
      <c r="GA768" s="96"/>
      <c r="GB768" s="96"/>
      <c r="GC768" s="96"/>
      <c r="GD768" s="96"/>
      <c r="GE768" s="96"/>
      <c r="GF768" s="96"/>
      <c r="GG768" s="96"/>
      <c r="GH768" s="96"/>
      <c r="GI768" s="96"/>
      <c r="GJ768" s="96"/>
      <c r="GK768" s="96"/>
      <c r="GL768" s="96"/>
      <c r="GM768" s="96"/>
      <c r="GN768" s="96"/>
      <c r="GO768" s="96"/>
      <c r="GP768" s="96"/>
    </row>
    <row r="769" spans="1:198" ht="14.25" hidden="1" customHeight="1">
      <c r="A769" s="349"/>
      <c r="B769" s="401"/>
      <c r="C769" s="463"/>
      <c r="D769" s="351"/>
      <c r="E769" s="501"/>
      <c r="F769" s="354"/>
      <c r="G769" s="471"/>
      <c r="H769" s="159"/>
      <c r="I769" s="160" t="s">
        <v>26</v>
      </c>
      <c r="J769" s="161">
        <f t="shared" ref="J769:P769" si="249">SUM(J765:J768)</f>
        <v>0</v>
      </c>
      <c r="K769" s="161">
        <f t="shared" si="249"/>
        <v>0</v>
      </c>
      <c r="L769" s="161">
        <f t="shared" si="249"/>
        <v>0</v>
      </c>
      <c r="M769" s="161">
        <f t="shared" si="249"/>
        <v>0</v>
      </c>
      <c r="N769" s="161">
        <f t="shared" si="249"/>
        <v>0</v>
      </c>
      <c r="O769" s="162">
        <f>SUM(O765:O768)</f>
        <v>0</v>
      </c>
      <c r="P769" s="162">
        <f t="shared" si="249"/>
        <v>0</v>
      </c>
      <c r="Q769" s="161">
        <f>SUM(Q765:Q768)</f>
        <v>0</v>
      </c>
      <c r="R769" s="162"/>
      <c r="S769" s="162"/>
      <c r="T769" s="162"/>
      <c r="U769" s="162"/>
      <c r="V769" s="162"/>
      <c r="W769" s="162"/>
      <c r="X769" s="435"/>
      <c r="Y769" s="40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6"/>
      <c r="AV769" s="96"/>
      <c r="AW769" s="96"/>
      <c r="AX769" s="96"/>
      <c r="AY769" s="96"/>
      <c r="AZ769" s="96"/>
      <c r="BA769" s="96"/>
      <c r="BB769" s="96"/>
      <c r="BC769" s="96"/>
      <c r="BD769" s="96"/>
      <c r="BE769" s="96"/>
      <c r="BF769" s="96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6"/>
      <c r="BS769" s="96"/>
      <c r="BT769" s="96"/>
      <c r="BU769" s="96"/>
      <c r="BV769" s="96"/>
      <c r="BW769" s="96"/>
      <c r="BX769" s="96"/>
      <c r="BY769" s="96"/>
      <c r="BZ769" s="96"/>
      <c r="CA769" s="96"/>
      <c r="CB769" s="96"/>
      <c r="CC769" s="96"/>
      <c r="CD769" s="96"/>
      <c r="CE769" s="96"/>
      <c r="CF769" s="96"/>
      <c r="CG769" s="96"/>
      <c r="CH769" s="96"/>
      <c r="CI769" s="96"/>
      <c r="CJ769" s="96"/>
      <c r="CK769" s="96"/>
      <c r="CL769" s="96"/>
      <c r="CM769" s="96"/>
      <c r="CN769" s="96"/>
      <c r="CO769" s="96"/>
      <c r="CP769" s="96"/>
      <c r="CQ769" s="96"/>
      <c r="CR769" s="96"/>
      <c r="CS769" s="96"/>
      <c r="CT769" s="96"/>
      <c r="CU769" s="96"/>
      <c r="CV769" s="96"/>
      <c r="CW769" s="96"/>
      <c r="CX769" s="96"/>
      <c r="CY769" s="96"/>
      <c r="CZ769" s="96"/>
      <c r="DA769" s="96"/>
      <c r="DB769" s="96"/>
      <c r="DC769" s="96"/>
      <c r="DD769" s="96"/>
      <c r="DE769" s="96"/>
      <c r="DF769" s="96"/>
      <c r="DG769" s="96"/>
      <c r="DH769" s="96"/>
      <c r="DI769" s="96"/>
      <c r="DJ769" s="96"/>
      <c r="DK769" s="96"/>
      <c r="DL769" s="96"/>
      <c r="DM769" s="96"/>
      <c r="DN769" s="96"/>
      <c r="DO769" s="96"/>
      <c r="DP769" s="96"/>
      <c r="DQ769" s="96"/>
      <c r="DR769" s="96"/>
      <c r="DS769" s="96"/>
      <c r="DT769" s="96"/>
      <c r="DU769" s="96"/>
      <c r="DV769" s="96"/>
      <c r="DW769" s="96"/>
      <c r="DX769" s="96"/>
      <c r="DY769" s="96"/>
      <c r="DZ769" s="96"/>
      <c r="EA769" s="96"/>
      <c r="EB769" s="96"/>
      <c r="EC769" s="96"/>
      <c r="ED769" s="96"/>
      <c r="EE769" s="96"/>
      <c r="EF769" s="96"/>
      <c r="EG769" s="96"/>
      <c r="EH769" s="96"/>
      <c r="EI769" s="96"/>
      <c r="EJ769" s="96"/>
      <c r="EK769" s="96"/>
      <c r="EL769" s="96"/>
      <c r="EM769" s="96"/>
      <c r="EN769" s="96"/>
      <c r="EO769" s="96"/>
      <c r="EP769" s="96"/>
      <c r="EQ769" s="96"/>
      <c r="ER769" s="96"/>
      <c r="ES769" s="96"/>
      <c r="ET769" s="96"/>
      <c r="EU769" s="96"/>
      <c r="EV769" s="96"/>
      <c r="EW769" s="96"/>
      <c r="EX769" s="96"/>
      <c r="EY769" s="96"/>
      <c r="EZ769" s="96"/>
      <c r="FA769" s="96"/>
      <c r="FB769" s="96"/>
      <c r="FC769" s="96"/>
      <c r="FD769" s="96"/>
      <c r="FE769" s="96"/>
      <c r="FF769" s="96"/>
      <c r="FG769" s="96"/>
      <c r="FH769" s="96"/>
      <c r="FI769" s="96"/>
      <c r="FJ769" s="96"/>
      <c r="FK769" s="96"/>
      <c r="FL769" s="96"/>
      <c r="FM769" s="96"/>
      <c r="FN769" s="96"/>
      <c r="FO769" s="96"/>
      <c r="FP769" s="96"/>
      <c r="FQ769" s="96"/>
      <c r="FR769" s="96"/>
      <c r="FS769" s="96"/>
      <c r="FT769" s="96"/>
      <c r="FU769" s="96"/>
      <c r="FV769" s="96"/>
      <c r="FW769" s="96"/>
      <c r="FX769" s="96"/>
      <c r="FY769" s="96"/>
      <c r="FZ769" s="96"/>
      <c r="GA769" s="96"/>
      <c r="GB769" s="96"/>
      <c r="GC769" s="96"/>
      <c r="GD769" s="96"/>
      <c r="GE769" s="96"/>
      <c r="GF769" s="96"/>
      <c r="GG769" s="96"/>
      <c r="GH769" s="96"/>
      <c r="GI769" s="96"/>
      <c r="GJ769" s="96"/>
      <c r="GK769" s="96"/>
      <c r="GL769" s="96"/>
      <c r="GM769" s="96"/>
      <c r="GN769" s="96"/>
      <c r="GO769" s="96"/>
      <c r="GP769" s="96"/>
    </row>
    <row r="770" spans="1:198" ht="14.25" hidden="1" customHeight="1">
      <c r="A770" s="349">
        <v>88</v>
      </c>
      <c r="B770" s="401" t="s">
        <v>74</v>
      </c>
      <c r="C770" s="476">
        <v>2014</v>
      </c>
      <c r="D770" s="475">
        <v>2026</v>
      </c>
      <c r="E770" s="474" t="s">
        <v>27</v>
      </c>
      <c r="F770" s="472">
        <v>0</v>
      </c>
      <c r="G770" s="473">
        <v>92605</v>
      </c>
      <c r="H770" s="113">
        <v>6050</v>
      </c>
      <c r="I770" s="114" t="s">
        <v>28</v>
      </c>
      <c r="J770" s="95">
        <v>0</v>
      </c>
      <c r="K770" s="95">
        <v>0</v>
      </c>
      <c r="L770" s="93"/>
      <c r="M770" s="93">
        <v>0</v>
      </c>
      <c r="N770" s="93"/>
      <c r="O770" s="93"/>
      <c r="P770" s="93"/>
      <c r="Q770" s="93"/>
      <c r="R770" s="93"/>
      <c r="S770" s="93"/>
      <c r="T770" s="93"/>
      <c r="U770" s="93"/>
      <c r="V770" s="93"/>
      <c r="W770" s="93"/>
      <c r="X770" s="435">
        <f t="shared" ref="X770" si="250">SUM(M774:W774)</f>
        <v>0</v>
      </c>
      <c r="Y770" s="141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6"/>
      <c r="AV770" s="96"/>
      <c r="AW770" s="96"/>
      <c r="AX770" s="96"/>
      <c r="AY770" s="96"/>
      <c r="AZ770" s="96"/>
      <c r="BA770" s="96"/>
      <c r="BB770" s="96"/>
      <c r="BC770" s="96"/>
      <c r="BD770" s="96"/>
      <c r="BE770" s="96"/>
      <c r="BF770" s="96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6"/>
      <c r="BS770" s="96"/>
      <c r="BT770" s="96"/>
      <c r="BU770" s="96"/>
      <c r="BV770" s="96"/>
      <c r="BW770" s="96"/>
      <c r="BX770" s="96"/>
      <c r="BY770" s="96"/>
      <c r="BZ770" s="96"/>
      <c r="CA770" s="96"/>
      <c r="CB770" s="96"/>
      <c r="CC770" s="96"/>
      <c r="CD770" s="96"/>
      <c r="CE770" s="96"/>
      <c r="CF770" s="96"/>
      <c r="CG770" s="96"/>
      <c r="CH770" s="96"/>
      <c r="CI770" s="96"/>
      <c r="CJ770" s="96"/>
      <c r="CK770" s="96"/>
      <c r="CL770" s="96"/>
      <c r="CM770" s="96"/>
      <c r="CN770" s="96"/>
      <c r="CO770" s="96"/>
      <c r="CP770" s="96"/>
      <c r="CQ770" s="96"/>
      <c r="CR770" s="96"/>
      <c r="CS770" s="96"/>
      <c r="CT770" s="96"/>
      <c r="CU770" s="96"/>
      <c r="CV770" s="96"/>
      <c r="CW770" s="96"/>
      <c r="CX770" s="96"/>
      <c r="CY770" s="96"/>
      <c r="CZ770" s="96"/>
      <c r="DA770" s="96"/>
      <c r="DB770" s="96"/>
      <c r="DC770" s="96"/>
      <c r="DD770" s="96"/>
      <c r="DE770" s="96"/>
      <c r="DF770" s="96"/>
      <c r="DG770" s="96"/>
      <c r="DH770" s="96"/>
      <c r="DI770" s="96"/>
      <c r="DJ770" s="96"/>
      <c r="DK770" s="96"/>
      <c r="DL770" s="96"/>
      <c r="DM770" s="96"/>
      <c r="DN770" s="96"/>
      <c r="DO770" s="96"/>
      <c r="DP770" s="96"/>
      <c r="DQ770" s="96"/>
      <c r="DR770" s="96"/>
      <c r="DS770" s="96"/>
      <c r="DT770" s="96"/>
      <c r="DU770" s="96"/>
      <c r="DV770" s="96"/>
      <c r="DW770" s="96"/>
      <c r="DX770" s="96"/>
      <c r="DY770" s="96"/>
      <c r="DZ770" s="96"/>
      <c r="EA770" s="96"/>
      <c r="EB770" s="96"/>
      <c r="EC770" s="96"/>
      <c r="ED770" s="96"/>
      <c r="EE770" s="96"/>
      <c r="EF770" s="96"/>
      <c r="EG770" s="96"/>
      <c r="EH770" s="96"/>
      <c r="EI770" s="96"/>
      <c r="EJ770" s="96"/>
      <c r="EK770" s="96"/>
      <c r="EL770" s="96"/>
      <c r="EM770" s="96"/>
      <c r="EN770" s="96"/>
      <c r="EO770" s="96"/>
      <c r="EP770" s="96"/>
      <c r="EQ770" s="96"/>
      <c r="ER770" s="96"/>
      <c r="ES770" s="96"/>
      <c r="ET770" s="96"/>
      <c r="EU770" s="96"/>
      <c r="EV770" s="96"/>
      <c r="EW770" s="96"/>
      <c r="EX770" s="96"/>
      <c r="EY770" s="96"/>
      <c r="EZ770" s="96"/>
      <c r="FA770" s="96"/>
      <c r="FB770" s="96"/>
      <c r="FC770" s="96"/>
      <c r="FD770" s="96"/>
      <c r="FE770" s="96"/>
      <c r="FF770" s="96"/>
      <c r="FG770" s="96"/>
      <c r="FH770" s="96"/>
      <c r="FI770" s="96"/>
      <c r="FJ770" s="96"/>
      <c r="FK770" s="96"/>
      <c r="FL770" s="96"/>
      <c r="FM770" s="96"/>
      <c r="FN770" s="96"/>
      <c r="FO770" s="96"/>
      <c r="FP770" s="96"/>
      <c r="FQ770" s="96"/>
      <c r="FR770" s="96"/>
      <c r="FS770" s="96"/>
      <c r="FT770" s="96"/>
      <c r="FU770" s="96"/>
      <c r="FV770" s="96"/>
      <c r="FW770" s="96"/>
      <c r="FX770" s="96"/>
      <c r="FY770" s="96"/>
      <c r="FZ770" s="96"/>
      <c r="GA770" s="96"/>
      <c r="GB770" s="96"/>
      <c r="GC770" s="96"/>
      <c r="GD770" s="96"/>
      <c r="GE770" s="96"/>
      <c r="GF770" s="96"/>
      <c r="GG770" s="96"/>
      <c r="GH770" s="96"/>
      <c r="GI770" s="96"/>
      <c r="GJ770" s="96"/>
      <c r="GK770" s="96"/>
      <c r="GL770" s="96"/>
      <c r="GM770" s="96"/>
      <c r="GN770" s="96"/>
      <c r="GO770" s="96"/>
      <c r="GP770" s="96"/>
    </row>
    <row r="771" spans="1:198" ht="14.25" hidden="1" customHeight="1">
      <c r="A771" s="349"/>
      <c r="B771" s="401"/>
      <c r="C771" s="476"/>
      <c r="D771" s="475"/>
      <c r="E771" s="474"/>
      <c r="F771" s="472"/>
      <c r="G771" s="473"/>
      <c r="H771" s="113"/>
      <c r="I771" s="114" t="s">
        <v>31</v>
      </c>
      <c r="J771" s="93"/>
      <c r="K771" s="93"/>
      <c r="L771" s="93"/>
      <c r="M771" s="93"/>
      <c r="N771" s="93"/>
      <c r="O771" s="93"/>
      <c r="P771" s="93"/>
      <c r="Q771" s="93"/>
      <c r="R771" s="93"/>
      <c r="S771" s="93"/>
      <c r="T771" s="93"/>
      <c r="U771" s="93"/>
      <c r="V771" s="93"/>
      <c r="W771" s="93"/>
      <c r="X771" s="435"/>
      <c r="Y771" s="40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6"/>
      <c r="AV771" s="96"/>
      <c r="AW771" s="96"/>
      <c r="AX771" s="96"/>
      <c r="AY771" s="96"/>
      <c r="AZ771" s="96"/>
      <c r="BA771" s="96"/>
      <c r="BB771" s="96"/>
      <c r="BC771" s="96"/>
      <c r="BD771" s="96"/>
      <c r="BE771" s="96"/>
      <c r="BF771" s="96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6"/>
      <c r="BS771" s="96"/>
      <c r="BT771" s="96"/>
      <c r="BU771" s="96"/>
      <c r="BV771" s="96"/>
      <c r="BW771" s="96"/>
      <c r="BX771" s="96"/>
      <c r="BY771" s="96"/>
      <c r="BZ771" s="96"/>
      <c r="CA771" s="96"/>
      <c r="CB771" s="96"/>
      <c r="CC771" s="96"/>
      <c r="CD771" s="96"/>
      <c r="CE771" s="96"/>
      <c r="CF771" s="96"/>
      <c r="CG771" s="96"/>
      <c r="CH771" s="96"/>
      <c r="CI771" s="96"/>
      <c r="CJ771" s="96"/>
      <c r="CK771" s="96"/>
      <c r="CL771" s="96"/>
      <c r="CM771" s="96"/>
      <c r="CN771" s="96"/>
      <c r="CO771" s="96"/>
      <c r="CP771" s="96"/>
      <c r="CQ771" s="96"/>
      <c r="CR771" s="96"/>
      <c r="CS771" s="96"/>
      <c r="CT771" s="96"/>
      <c r="CU771" s="96"/>
      <c r="CV771" s="96"/>
      <c r="CW771" s="96"/>
      <c r="CX771" s="96"/>
      <c r="CY771" s="96"/>
      <c r="CZ771" s="96"/>
      <c r="DA771" s="96"/>
      <c r="DB771" s="96"/>
      <c r="DC771" s="96"/>
      <c r="DD771" s="96"/>
      <c r="DE771" s="96"/>
      <c r="DF771" s="96"/>
      <c r="DG771" s="96"/>
      <c r="DH771" s="96"/>
      <c r="DI771" s="96"/>
      <c r="DJ771" s="96"/>
      <c r="DK771" s="96"/>
      <c r="DL771" s="96"/>
      <c r="DM771" s="96"/>
      <c r="DN771" s="96"/>
      <c r="DO771" s="96"/>
      <c r="DP771" s="96"/>
      <c r="DQ771" s="96"/>
      <c r="DR771" s="96"/>
      <c r="DS771" s="96"/>
      <c r="DT771" s="96"/>
      <c r="DU771" s="96"/>
      <c r="DV771" s="96"/>
      <c r="DW771" s="96"/>
      <c r="DX771" s="96"/>
      <c r="DY771" s="96"/>
      <c r="DZ771" s="96"/>
      <c r="EA771" s="96"/>
      <c r="EB771" s="96"/>
      <c r="EC771" s="96"/>
      <c r="ED771" s="96"/>
      <c r="EE771" s="96"/>
      <c r="EF771" s="96"/>
      <c r="EG771" s="96"/>
      <c r="EH771" s="96"/>
      <c r="EI771" s="96"/>
      <c r="EJ771" s="96"/>
      <c r="EK771" s="96"/>
      <c r="EL771" s="96"/>
      <c r="EM771" s="96"/>
      <c r="EN771" s="96"/>
      <c r="EO771" s="96"/>
      <c r="EP771" s="96"/>
      <c r="EQ771" s="96"/>
      <c r="ER771" s="96"/>
      <c r="ES771" s="96"/>
      <c r="ET771" s="96"/>
      <c r="EU771" s="96"/>
      <c r="EV771" s="96"/>
      <c r="EW771" s="96"/>
      <c r="EX771" s="96"/>
      <c r="EY771" s="96"/>
      <c r="EZ771" s="96"/>
      <c r="FA771" s="96"/>
      <c r="FB771" s="96"/>
      <c r="FC771" s="96"/>
      <c r="FD771" s="96"/>
      <c r="FE771" s="96"/>
      <c r="FF771" s="96"/>
      <c r="FG771" s="96"/>
      <c r="FH771" s="96"/>
      <c r="FI771" s="96"/>
      <c r="FJ771" s="96"/>
      <c r="FK771" s="96"/>
      <c r="FL771" s="96"/>
      <c r="FM771" s="96"/>
      <c r="FN771" s="96"/>
      <c r="FO771" s="96"/>
      <c r="FP771" s="96"/>
      <c r="FQ771" s="96"/>
      <c r="FR771" s="96"/>
      <c r="FS771" s="96"/>
      <c r="FT771" s="96"/>
      <c r="FU771" s="96"/>
      <c r="FV771" s="96"/>
      <c r="FW771" s="96"/>
      <c r="FX771" s="96"/>
      <c r="FY771" s="96"/>
      <c r="FZ771" s="96"/>
      <c r="GA771" s="96"/>
      <c r="GB771" s="96"/>
      <c r="GC771" s="96"/>
      <c r="GD771" s="96"/>
      <c r="GE771" s="96"/>
      <c r="GF771" s="96"/>
      <c r="GG771" s="96"/>
      <c r="GH771" s="96"/>
      <c r="GI771" s="96"/>
      <c r="GJ771" s="96"/>
      <c r="GK771" s="96"/>
      <c r="GL771" s="96"/>
      <c r="GM771" s="96"/>
      <c r="GN771" s="96"/>
      <c r="GO771" s="96"/>
      <c r="GP771" s="96"/>
    </row>
    <row r="772" spans="1:198" ht="14.25" hidden="1" customHeight="1">
      <c r="A772" s="349"/>
      <c r="B772" s="401"/>
      <c r="C772" s="476"/>
      <c r="D772" s="475"/>
      <c r="E772" s="474"/>
      <c r="F772" s="472"/>
      <c r="G772" s="473"/>
      <c r="H772" s="113"/>
      <c r="I772" s="114" t="s">
        <v>30</v>
      </c>
      <c r="J772" s="93"/>
      <c r="K772" s="93"/>
      <c r="L772" s="93"/>
      <c r="M772" s="93"/>
      <c r="N772" s="93"/>
      <c r="O772" s="93"/>
      <c r="P772" s="93"/>
      <c r="Q772" s="93"/>
      <c r="R772" s="93"/>
      <c r="S772" s="93"/>
      <c r="T772" s="93"/>
      <c r="U772" s="93"/>
      <c r="V772" s="93"/>
      <c r="W772" s="93"/>
      <c r="X772" s="435"/>
      <c r="Y772" s="40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  <c r="AJ772" s="96"/>
      <c r="AK772" s="96"/>
      <c r="AL772" s="96"/>
      <c r="AM772" s="96"/>
      <c r="AN772" s="96"/>
      <c r="AO772" s="96"/>
      <c r="AP772" s="96"/>
      <c r="AQ772" s="96"/>
      <c r="AR772" s="96"/>
      <c r="AS772" s="96"/>
      <c r="AT772" s="96"/>
      <c r="AU772" s="96"/>
      <c r="AV772" s="96"/>
      <c r="AW772" s="96"/>
      <c r="AX772" s="96"/>
      <c r="AY772" s="96"/>
      <c r="AZ772" s="96"/>
      <c r="BA772" s="96"/>
      <c r="BB772" s="96"/>
      <c r="BC772" s="96"/>
      <c r="BD772" s="96"/>
      <c r="BE772" s="96"/>
      <c r="BF772" s="96"/>
      <c r="BG772" s="96"/>
      <c r="BH772" s="96"/>
      <c r="BI772" s="96"/>
      <c r="BJ772" s="96"/>
      <c r="BK772" s="96"/>
      <c r="BL772" s="96"/>
      <c r="BM772" s="96"/>
      <c r="BN772" s="96"/>
      <c r="BO772" s="96"/>
      <c r="BP772" s="96"/>
      <c r="BQ772" s="96"/>
      <c r="BR772" s="96"/>
      <c r="BS772" s="96"/>
      <c r="BT772" s="96"/>
      <c r="BU772" s="96"/>
      <c r="BV772" s="96"/>
      <c r="BW772" s="96"/>
      <c r="BX772" s="96"/>
      <c r="BY772" s="96"/>
      <c r="BZ772" s="96"/>
      <c r="CA772" s="96"/>
      <c r="CB772" s="96"/>
      <c r="CC772" s="96"/>
      <c r="CD772" s="96"/>
      <c r="CE772" s="96"/>
      <c r="CF772" s="96"/>
      <c r="CG772" s="96"/>
      <c r="CH772" s="96"/>
      <c r="CI772" s="96"/>
      <c r="CJ772" s="96"/>
      <c r="CK772" s="96"/>
      <c r="CL772" s="96"/>
      <c r="CM772" s="96"/>
      <c r="CN772" s="96"/>
      <c r="CO772" s="96"/>
      <c r="CP772" s="96"/>
      <c r="CQ772" s="96"/>
      <c r="CR772" s="96"/>
      <c r="CS772" s="96"/>
      <c r="CT772" s="96"/>
      <c r="CU772" s="96"/>
      <c r="CV772" s="96"/>
      <c r="CW772" s="96"/>
      <c r="CX772" s="96"/>
      <c r="CY772" s="96"/>
      <c r="CZ772" s="96"/>
      <c r="DA772" s="96"/>
      <c r="DB772" s="96"/>
      <c r="DC772" s="96"/>
      <c r="DD772" s="96"/>
      <c r="DE772" s="96"/>
      <c r="DF772" s="96"/>
      <c r="DG772" s="96"/>
      <c r="DH772" s="96"/>
      <c r="DI772" s="96"/>
      <c r="DJ772" s="96"/>
      <c r="DK772" s="96"/>
      <c r="DL772" s="96"/>
      <c r="DM772" s="96"/>
      <c r="DN772" s="96"/>
      <c r="DO772" s="96"/>
      <c r="DP772" s="96"/>
      <c r="DQ772" s="96"/>
      <c r="DR772" s="96"/>
      <c r="DS772" s="96"/>
      <c r="DT772" s="96"/>
      <c r="DU772" s="96"/>
      <c r="DV772" s="96"/>
      <c r="DW772" s="96"/>
      <c r="DX772" s="96"/>
      <c r="DY772" s="96"/>
      <c r="DZ772" s="96"/>
      <c r="EA772" s="96"/>
      <c r="EB772" s="96"/>
      <c r="EC772" s="96"/>
      <c r="ED772" s="96"/>
      <c r="EE772" s="96"/>
      <c r="EF772" s="96"/>
      <c r="EG772" s="96"/>
      <c r="EH772" s="96"/>
      <c r="EI772" s="96"/>
      <c r="EJ772" s="96"/>
      <c r="EK772" s="96"/>
      <c r="EL772" s="96"/>
      <c r="EM772" s="96"/>
      <c r="EN772" s="96"/>
      <c r="EO772" s="96"/>
      <c r="EP772" s="96"/>
      <c r="EQ772" s="96"/>
      <c r="ER772" s="96"/>
      <c r="ES772" s="96"/>
      <c r="ET772" s="96"/>
      <c r="EU772" s="96"/>
      <c r="EV772" s="96"/>
      <c r="EW772" s="96"/>
      <c r="EX772" s="96"/>
      <c r="EY772" s="96"/>
      <c r="EZ772" s="96"/>
      <c r="FA772" s="96"/>
      <c r="FB772" s="96"/>
      <c r="FC772" s="96"/>
      <c r="FD772" s="96"/>
      <c r="FE772" s="96"/>
      <c r="FF772" s="96"/>
      <c r="FG772" s="96"/>
      <c r="FH772" s="96"/>
      <c r="FI772" s="96"/>
      <c r="FJ772" s="96"/>
      <c r="FK772" s="96"/>
      <c r="FL772" s="96"/>
      <c r="FM772" s="96"/>
      <c r="FN772" s="96"/>
      <c r="FO772" s="96"/>
      <c r="FP772" s="96"/>
      <c r="FQ772" s="96"/>
      <c r="FR772" s="96"/>
      <c r="FS772" s="96"/>
      <c r="FT772" s="96"/>
      <c r="FU772" s="96"/>
      <c r="FV772" s="96"/>
      <c r="FW772" s="96"/>
      <c r="FX772" s="96"/>
      <c r="FY772" s="96"/>
      <c r="FZ772" s="96"/>
      <c r="GA772" s="96"/>
      <c r="GB772" s="96"/>
      <c r="GC772" s="96"/>
      <c r="GD772" s="96"/>
      <c r="GE772" s="96"/>
      <c r="GF772" s="96"/>
      <c r="GG772" s="96"/>
      <c r="GH772" s="96"/>
      <c r="GI772" s="96"/>
      <c r="GJ772" s="96"/>
      <c r="GK772" s="96"/>
      <c r="GL772" s="96"/>
      <c r="GM772" s="96"/>
      <c r="GN772" s="96"/>
      <c r="GO772" s="96"/>
      <c r="GP772" s="96"/>
    </row>
    <row r="773" spans="1:198" ht="14.25" hidden="1" customHeight="1">
      <c r="A773" s="349"/>
      <c r="B773" s="401"/>
      <c r="C773" s="476"/>
      <c r="D773" s="475"/>
      <c r="E773" s="474"/>
      <c r="F773" s="472"/>
      <c r="G773" s="473"/>
      <c r="H773" s="113"/>
      <c r="I773" s="114" t="s">
        <v>55</v>
      </c>
      <c r="J773" s="93"/>
      <c r="K773" s="93"/>
      <c r="L773" s="93"/>
      <c r="M773" s="93"/>
      <c r="N773" s="93"/>
      <c r="O773" s="93"/>
      <c r="P773" s="93"/>
      <c r="Q773" s="93"/>
      <c r="R773" s="93"/>
      <c r="S773" s="93"/>
      <c r="T773" s="93"/>
      <c r="U773" s="93"/>
      <c r="V773" s="93"/>
      <c r="W773" s="93"/>
      <c r="X773" s="435"/>
      <c r="Y773" s="40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6"/>
      <c r="AV773" s="96"/>
      <c r="AW773" s="96"/>
      <c r="AX773" s="96"/>
      <c r="AY773" s="96"/>
      <c r="AZ773" s="96"/>
      <c r="BA773" s="96"/>
      <c r="BB773" s="96"/>
      <c r="BC773" s="96"/>
      <c r="BD773" s="96"/>
      <c r="BE773" s="96"/>
      <c r="BF773" s="96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6"/>
      <c r="BS773" s="96"/>
      <c r="BT773" s="96"/>
      <c r="BU773" s="96"/>
      <c r="BV773" s="96"/>
      <c r="BW773" s="96"/>
      <c r="BX773" s="96"/>
      <c r="BY773" s="96"/>
      <c r="BZ773" s="96"/>
      <c r="CA773" s="96"/>
      <c r="CB773" s="96"/>
      <c r="CC773" s="96"/>
      <c r="CD773" s="96"/>
      <c r="CE773" s="96"/>
      <c r="CF773" s="96"/>
      <c r="CG773" s="96"/>
      <c r="CH773" s="96"/>
      <c r="CI773" s="96"/>
      <c r="CJ773" s="96"/>
      <c r="CK773" s="96"/>
      <c r="CL773" s="96"/>
      <c r="CM773" s="96"/>
      <c r="CN773" s="96"/>
      <c r="CO773" s="96"/>
      <c r="CP773" s="96"/>
      <c r="CQ773" s="96"/>
      <c r="CR773" s="96"/>
      <c r="CS773" s="96"/>
      <c r="CT773" s="96"/>
      <c r="CU773" s="96"/>
      <c r="CV773" s="96"/>
      <c r="CW773" s="96"/>
      <c r="CX773" s="96"/>
      <c r="CY773" s="96"/>
      <c r="CZ773" s="96"/>
      <c r="DA773" s="96"/>
      <c r="DB773" s="96"/>
      <c r="DC773" s="96"/>
      <c r="DD773" s="96"/>
      <c r="DE773" s="96"/>
      <c r="DF773" s="96"/>
      <c r="DG773" s="96"/>
      <c r="DH773" s="96"/>
      <c r="DI773" s="96"/>
      <c r="DJ773" s="96"/>
      <c r="DK773" s="96"/>
      <c r="DL773" s="96"/>
      <c r="DM773" s="96"/>
      <c r="DN773" s="96"/>
      <c r="DO773" s="96"/>
      <c r="DP773" s="96"/>
      <c r="DQ773" s="96"/>
      <c r="DR773" s="96"/>
      <c r="DS773" s="96"/>
      <c r="DT773" s="96"/>
      <c r="DU773" s="96"/>
      <c r="DV773" s="96"/>
      <c r="DW773" s="96"/>
      <c r="DX773" s="96"/>
      <c r="DY773" s="96"/>
      <c r="DZ773" s="96"/>
      <c r="EA773" s="96"/>
      <c r="EB773" s="96"/>
      <c r="EC773" s="96"/>
      <c r="ED773" s="96"/>
      <c r="EE773" s="96"/>
      <c r="EF773" s="96"/>
      <c r="EG773" s="96"/>
      <c r="EH773" s="96"/>
      <c r="EI773" s="96"/>
      <c r="EJ773" s="96"/>
      <c r="EK773" s="96"/>
      <c r="EL773" s="96"/>
      <c r="EM773" s="96"/>
      <c r="EN773" s="96"/>
      <c r="EO773" s="96"/>
      <c r="EP773" s="96"/>
      <c r="EQ773" s="96"/>
      <c r="ER773" s="96"/>
      <c r="ES773" s="96"/>
      <c r="ET773" s="96"/>
      <c r="EU773" s="96"/>
      <c r="EV773" s="96"/>
      <c r="EW773" s="96"/>
      <c r="EX773" s="96"/>
      <c r="EY773" s="96"/>
      <c r="EZ773" s="96"/>
      <c r="FA773" s="96"/>
      <c r="FB773" s="96"/>
      <c r="FC773" s="96"/>
      <c r="FD773" s="96"/>
      <c r="FE773" s="96"/>
      <c r="FF773" s="96"/>
      <c r="FG773" s="96"/>
      <c r="FH773" s="96"/>
      <c r="FI773" s="96"/>
      <c r="FJ773" s="96"/>
      <c r="FK773" s="96"/>
      <c r="FL773" s="96"/>
      <c r="FM773" s="96"/>
      <c r="FN773" s="96"/>
      <c r="FO773" s="96"/>
      <c r="FP773" s="96"/>
      <c r="FQ773" s="96"/>
      <c r="FR773" s="96"/>
      <c r="FS773" s="96"/>
      <c r="FT773" s="96"/>
      <c r="FU773" s="96"/>
      <c r="FV773" s="96"/>
      <c r="FW773" s="96"/>
      <c r="FX773" s="96"/>
      <c r="FY773" s="96"/>
      <c r="FZ773" s="96"/>
      <c r="GA773" s="96"/>
      <c r="GB773" s="96"/>
      <c r="GC773" s="96"/>
      <c r="GD773" s="96"/>
      <c r="GE773" s="96"/>
      <c r="GF773" s="96"/>
      <c r="GG773" s="96"/>
      <c r="GH773" s="96"/>
      <c r="GI773" s="96"/>
      <c r="GJ773" s="96"/>
      <c r="GK773" s="96"/>
      <c r="GL773" s="96"/>
      <c r="GM773" s="96"/>
      <c r="GN773" s="96"/>
      <c r="GO773" s="96"/>
      <c r="GP773" s="96"/>
    </row>
    <row r="774" spans="1:198" ht="14.25" hidden="1" customHeight="1">
      <c r="A774" s="349"/>
      <c r="B774" s="401"/>
      <c r="C774" s="476"/>
      <c r="D774" s="475"/>
      <c r="E774" s="474"/>
      <c r="F774" s="472"/>
      <c r="G774" s="473"/>
      <c r="H774" s="151"/>
      <c r="I774" s="145" t="s">
        <v>26</v>
      </c>
      <c r="J774" s="103">
        <f t="shared" ref="J774:O774" si="251">SUM(J770:J773)</f>
        <v>0</v>
      </c>
      <c r="K774" s="103">
        <f t="shared" si="251"/>
        <v>0</v>
      </c>
      <c r="L774" s="103">
        <f t="shared" si="251"/>
        <v>0</v>
      </c>
      <c r="M774" s="103">
        <f t="shared" si="251"/>
        <v>0</v>
      </c>
      <c r="N774" s="103">
        <f t="shared" si="251"/>
        <v>0</v>
      </c>
      <c r="O774" s="103">
        <f t="shared" si="251"/>
        <v>0</v>
      </c>
      <c r="P774" s="103">
        <f>SUM(P770:P773)</f>
        <v>0</v>
      </c>
      <c r="Q774" s="103">
        <f t="shared" ref="Q774:W774" si="252">SUM(Q770:Q773)</f>
        <v>0</v>
      </c>
      <c r="R774" s="103">
        <f t="shared" si="252"/>
        <v>0</v>
      </c>
      <c r="S774" s="103">
        <f t="shared" si="252"/>
        <v>0</v>
      </c>
      <c r="T774" s="103">
        <f t="shared" si="252"/>
        <v>0</v>
      </c>
      <c r="U774" s="103">
        <f t="shared" si="252"/>
        <v>0</v>
      </c>
      <c r="V774" s="103">
        <f t="shared" si="252"/>
        <v>0</v>
      </c>
      <c r="W774" s="103">
        <f t="shared" si="252"/>
        <v>0</v>
      </c>
      <c r="X774" s="435"/>
      <c r="Y774" s="40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6"/>
      <c r="AV774" s="96"/>
      <c r="AW774" s="96"/>
      <c r="AX774" s="96"/>
      <c r="AY774" s="96"/>
      <c r="AZ774" s="96"/>
      <c r="BA774" s="96"/>
      <c r="BB774" s="96"/>
      <c r="BC774" s="96"/>
      <c r="BD774" s="96"/>
      <c r="BE774" s="96"/>
      <c r="BF774" s="96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6"/>
      <c r="BS774" s="96"/>
      <c r="BT774" s="96"/>
      <c r="BU774" s="96"/>
      <c r="BV774" s="96"/>
      <c r="BW774" s="96"/>
      <c r="BX774" s="96"/>
      <c r="BY774" s="96"/>
      <c r="BZ774" s="96"/>
      <c r="CA774" s="96"/>
      <c r="CB774" s="96"/>
      <c r="CC774" s="96"/>
      <c r="CD774" s="96"/>
      <c r="CE774" s="96"/>
      <c r="CF774" s="96"/>
      <c r="CG774" s="96"/>
      <c r="CH774" s="96"/>
      <c r="CI774" s="96"/>
      <c r="CJ774" s="96"/>
      <c r="CK774" s="96"/>
      <c r="CL774" s="96"/>
      <c r="CM774" s="96"/>
      <c r="CN774" s="96"/>
      <c r="CO774" s="96"/>
      <c r="CP774" s="96"/>
      <c r="CQ774" s="96"/>
      <c r="CR774" s="96"/>
      <c r="CS774" s="96"/>
      <c r="CT774" s="96"/>
      <c r="CU774" s="96"/>
      <c r="CV774" s="96"/>
      <c r="CW774" s="96"/>
      <c r="CX774" s="96"/>
      <c r="CY774" s="96"/>
      <c r="CZ774" s="96"/>
      <c r="DA774" s="96"/>
      <c r="DB774" s="96"/>
      <c r="DC774" s="96"/>
      <c r="DD774" s="96"/>
      <c r="DE774" s="96"/>
      <c r="DF774" s="96"/>
      <c r="DG774" s="96"/>
      <c r="DH774" s="96"/>
      <c r="DI774" s="96"/>
      <c r="DJ774" s="96"/>
      <c r="DK774" s="96"/>
      <c r="DL774" s="96"/>
      <c r="DM774" s="96"/>
      <c r="DN774" s="96"/>
      <c r="DO774" s="96"/>
      <c r="DP774" s="96"/>
      <c r="DQ774" s="96"/>
      <c r="DR774" s="96"/>
      <c r="DS774" s="96"/>
      <c r="DT774" s="96"/>
      <c r="DU774" s="96"/>
      <c r="DV774" s="96"/>
      <c r="DW774" s="96"/>
      <c r="DX774" s="96"/>
      <c r="DY774" s="96"/>
      <c r="DZ774" s="96"/>
      <c r="EA774" s="96"/>
      <c r="EB774" s="96"/>
      <c r="EC774" s="96"/>
      <c r="ED774" s="96"/>
      <c r="EE774" s="96"/>
      <c r="EF774" s="96"/>
      <c r="EG774" s="96"/>
      <c r="EH774" s="96"/>
      <c r="EI774" s="96"/>
      <c r="EJ774" s="96"/>
      <c r="EK774" s="96"/>
      <c r="EL774" s="96"/>
      <c r="EM774" s="96"/>
      <c r="EN774" s="96"/>
      <c r="EO774" s="96"/>
      <c r="EP774" s="96"/>
      <c r="EQ774" s="96"/>
      <c r="ER774" s="96"/>
      <c r="ES774" s="96"/>
      <c r="ET774" s="96"/>
      <c r="EU774" s="96"/>
      <c r="EV774" s="96"/>
      <c r="EW774" s="96"/>
      <c r="EX774" s="96"/>
      <c r="EY774" s="96"/>
      <c r="EZ774" s="96"/>
      <c r="FA774" s="96"/>
      <c r="FB774" s="96"/>
      <c r="FC774" s="96"/>
      <c r="FD774" s="96"/>
      <c r="FE774" s="96"/>
      <c r="FF774" s="96"/>
      <c r="FG774" s="96"/>
      <c r="FH774" s="96"/>
      <c r="FI774" s="96"/>
      <c r="FJ774" s="96"/>
      <c r="FK774" s="96"/>
      <c r="FL774" s="96"/>
      <c r="FM774" s="96"/>
      <c r="FN774" s="96"/>
      <c r="FO774" s="96"/>
      <c r="FP774" s="96"/>
      <c r="FQ774" s="96"/>
      <c r="FR774" s="96"/>
      <c r="FS774" s="96"/>
      <c r="FT774" s="96"/>
      <c r="FU774" s="96"/>
      <c r="FV774" s="96"/>
      <c r="FW774" s="96"/>
      <c r="FX774" s="96"/>
      <c r="FY774" s="96"/>
      <c r="FZ774" s="96"/>
      <c r="GA774" s="96"/>
      <c r="GB774" s="96"/>
      <c r="GC774" s="96"/>
      <c r="GD774" s="96"/>
      <c r="GE774" s="96"/>
      <c r="GF774" s="96"/>
      <c r="GG774" s="96"/>
      <c r="GH774" s="96"/>
      <c r="GI774" s="96"/>
      <c r="GJ774" s="96"/>
      <c r="GK774" s="96"/>
      <c r="GL774" s="96"/>
      <c r="GM774" s="96"/>
      <c r="GN774" s="96"/>
      <c r="GO774" s="96"/>
      <c r="GP774" s="96"/>
    </row>
    <row r="775" spans="1:198" ht="14.25" hidden="1" customHeight="1">
      <c r="A775" s="349">
        <v>90</v>
      </c>
      <c r="B775" s="401" t="s">
        <v>118</v>
      </c>
      <c r="C775" s="351">
        <v>2016</v>
      </c>
      <c r="D775" s="352">
        <v>2022</v>
      </c>
      <c r="E775" s="353" t="s">
        <v>27</v>
      </c>
      <c r="F775" s="354">
        <f>X775</f>
        <v>0</v>
      </c>
      <c r="G775" s="355">
        <v>92605</v>
      </c>
      <c r="H775" s="154">
        <v>6050</v>
      </c>
      <c r="I775" s="163" t="s">
        <v>28</v>
      </c>
      <c r="J775" s="157">
        <f>(12500)+(700000-671835)</f>
        <v>40665</v>
      </c>
      <c r="K775" s="164">
        <f>200000-200000</f>
        <v>0</v>
      </c>
      <c r="L775" s="164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435">
        <f t="shared" ref="X775" si="253">SUM(M779:W779)</f>
        <v>0</v>
      </c>
      <c r="Y775" s="152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6"/>
      <c r="AV775" s="96"/>
      <c r="AW775" s="96"/>
      <c r="AX775" s="96"/>
      <c r="AY775" s="96"/>
      <c r="AZ775" s="96"/>
      <c r="BA775" s="96"/>
      <c r="BB775" s="96"/>
      <c r="BC775" s="96"/>
      <c r="BD775" s="96"/>
      <c r="BE775" s="96"/>
      <c r="BF775" s="96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6"/>
      <c r="BS775" s="96"/>
      <c r="BT775" s="96"/>
      <c r="BU775" s="96"/>
      <c r="BV775" s="96"/>
      <c r="BW775" s="96"/>
      <c r="BX775" s="96"/>
      <c r="BY775" s="96"/>
      <c r="BZ775" s="96"/>
      <c r="CA775" s="96"/>
      <c r="CB775" s="96"/>
      <c r="CC775" s="96"/>
      <c r="CD775" s="96"/>
      <c r="CE775" s="96"/>
      <c r="CF775" s="96"/>
      <c r="CG775" s="96"/>
      <c r="CH775" s="96"/>
      <c r="CI775" s="96"/>
      <c r="CJ775" s="96"/>
      <c r="CK775" s="96"/>
      <c r="CL775" s="96"/>
      <c r="CM775" s="96"/>
      <c r="CN775" s="96"/>
      <c r="CO775" s="96"/>
      <c r="CP775" s="96"/>
      <c r="CQ775" s="96"/>
      <c r="CR775" s="96"/>
      <c r="CS775" s="96"/>
      <c r="CT775" s="96"/>
      <c r="CU775" s="96"/>
      <c r="CV775" s="96"/>
      <c r="CW775" s="96"/>
      <c r="CX775" s="96"/>
      <c r="CY775" s="96"/>
      <c r="CZ775" s="96"/>
      <c r="DA775" s="96"/>
      <c r="DB775" s="96"/>
      <c r="DC775" s="96"/>
      <c r="DD775" s="96"/>
      <c r="DE775" s="96"/>
      <c r="DF775" s="96"/>
      <c r="DG775" s="96"/>
      <c r="DH775" s="96"/>
      <c r="DI775" s="96"/>
      <c r="DJ775" s="96"/>
      <c r="DK775" s="96"/>
      <c r="DL775" s="96"/>
      <c r="DM775" s="96"/>
      <c r="DN775" s="96"/>
      <c r="DO775" s="96"/>
      <c r="DP775" s="96"/>
      <c r="DQ775" s="96"/>
      <c r="DR775" s="96"/>
      <c r="DS775" s="96"/>
      <c r="DT775" s="96"/>
      <c r="DU775" s="96"/>
      <c r="DV775" s="96"/>
      <c r="DW775" s="96"/>
      <c r="DX775" s="96"/>
      <c r="DY775" s="96"/>
      <c r="DZ775" s="96"/>
      <c r="EA775" s="96"/>
      <c r="EB775" s="96"/>
      <c r="EC775" s="96"/>
      <c r="ED775" s="96"/>
      <c r="EE775" s="96"/>
      <c r="EF775" s="96"/>
      <c r="EG775" s="96"/>
      <c r="EH775" s="96"/>
      <c r="EI775" s="96"/>
      <c r="EJ775" s="96"/>
      <c r="EK775" s="96"/>
      <c r="EL775" s="96"/>
      <c r="EM775" s="96"/>
      <c r="EN775" s="96"/>
      <c r="EO775" s="96"/>
      <c r="EP775" s="96"/>
      <c r="EQ775" s="96"/>
      <c r="ER775" s="96"/>
      <c r="ES775" s="96"/>
      <c r="ET775" s="96"/>
      <c r="EU775" s="96"/>
      <c r="EV775" s="96"/>
      <c r="EW775" s="96"/>
      <c r="EX775" s="96"/>
      <c r="EY775" s="96"/>
      <c r="EZ775" s="96"/>
      <c r="FA775" s="96"/>
      <c r="FB775" s="96"/>
      <c r="FC775" s="96"/>
      <c r="FD775" s="96"/>
      <c r="FE775" s="96"/>
      <c r="FF775" s="96"/>
      <c r="FG775" s="96"/>
      <c r="FH775" s="96"/>
      <c r="FI775" s="96"/>
      <c r="FJ775" s="96"/>
      <c r="FK775" s="96"/>
      <c r="FL775" s="96"/>
      <c r="FM775" s="96"/>
      <c r="FN775" s="96"/>
      <c r="FO775" s="96"/>
      <c r="FP775" s="96"/>
      <c r="FQ775" s="96"/>
      <c r="FR775" s="96"/>
      <c r="FS775" s="96"/>
      <c r="FT775" s="96"/>
      <c r="FU775" s="96"/>
      <c r="FV775" s="96"/>
      <c r="FW775" s="96"/>
      <c r="FX775" s="96"/>
      <c r="FY775" s="96"/>
      <c r="FZ775" s="96"/>
      <c r="GA775" s="96"/>
      <c r="GB775" s="96"/>
      <c r="GC775" s="96"/>
      <c r="GD775" s="96"/>
      <c r="GE775" s="96"/>
      <c r="GF775" s="96"/>
      <c r="GG775" s="96"/>
      <c r="GH775" s="96"/>
      <c r="GI775" s="96"/>
      <c r="GJ775" s="96"/>
      <c r="GK775" s="96"/>
      <c r="GL775" s="96"/>
      <c r="GM775" s="96"/>
      <c r="GN775" s="96"/>
      <c r="GO775" s="96"/>
      <c r="GP775" s="96"/>
    </row>
    <row r="776" spans="1:198" ht="14.25" hidden="1" customHeight="1">
      <c r="A776" s="349"/>
      <c r="B776" s="401"/>
      <c r="C776" s="351"/>
      <c r="D776" s="352"/>
      <c r="E776" s="353"/>
      <c r="F776" s="354"/>
      <c r="G776" s="355"/>
      <c r="H776" s="165"/>
      <c r="I776" s="166" t="s">
        <v>28</v>
      </c>
      <c r="J776" s="156">
        <v>357648</v>
      </c>
      <c r="K776" s="16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435"/>
      <c r="Y776" s="40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6"/>
      <c r="AV776" s="96"/>
      <c r="AW776" s="96"/>
      <c r="AX776" s="96"/>
      <c r="AY776" s="96"/>
      <c r="AZ776" s="96"/>
      <c r="BA776" s="96"/>
      <c r="BB776" s="96"/>
      <c r="BC776" s="96"/>
      <c r="BD776" s="96"/>
      <c r="BE776" s="96"/>
      <c r="BF776" s="96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6"/>
      <c r="BS776" s="96"/>
      <c r="BT776" s="96"/>
      <c r="BU776" s="96"/>
      <c r="BV776" s="96"/>
      <c r="BW776" s="96"/>
      <c r="BX776" s="96"/>
      <c r="BY776" s="96"/>
      <c r="BZ776" s="96"/>
      <c r="CA776" s="96"/>
      <c r="CB776" s="96"/>
      <c r="CC776" s="96"/>
      <c r="CD776" s="96"/>
      <c r="CE776" s="96"/>
      <c r="CF776" s="96"/>
      <c r="CG776" s="96"/>
      <c r="CH776" s="96"/>
      <c r="CI776" s="96"/>
      <c r="CJ776" s="96"/>
      <c r="CK776" s="96"/>
      <c r="CL776" s="96"/>
      <c r="CM776" s="96"/>
      <c r="CN776" s="96"/>
      <c r="CO776" s="96"/>
      <c r="CP776" s="96"/>
      <c r="CQ776" s="96"/>
      <c r="CR776" s="96"/>
      <c r="CS776" s="96"/>
      <c r="CT776" s="96"/>
      <c r="CU776" s="96"/>
      <c r="CV776" s="96"/>
      <c r="CW776" s="96"/>
      <c r="CX776" s="96"/>
      <c r="CY776" s="96"/>
      <c r="CZ776" s="96"/>
      <c r="DA776" s="96"/>
      <c r="DB776" s="96"/>
      <c r="DC776" s="96"/>
      <c r="DD776" s="96"/>
      <c r="DE776" s="96"/>
      <c r="DF776" s="96"/>
      <c r="DG776" s="96"/>
      <c r="DH776" s="96"/>
      <c r="DI776" s="96"/>
      <c r="DJ776" s="96"/>
      <c r="DK776" s="96"/>
      <c r="DL776" s="96"/>
      <c r="DM776" s="96"/>
      <c r="DN776" s="96"/>
      <c r="DO776" s="96"/>
      <c r="DP776" s="96"/>
      <c r="DQ776" s="96"/>
      <c r="DR776" s="96"/>
      <c r="DS776" s="96"/>
      <c r="DT776" s="96"/>
      <c r="DU776" s="96"/>
      <c r="DV776" s="96"/>
      <c r="DW776" s="96"/>
      <c r="DX776" s="96"/>
      <c r="DY776" s="96"/>
      <c r="DZ776" s="96"/>
      <c r="EA776" s="96"/>
      <c r="EB776" s="96"/>
      <c r="EC776" s="96"/>
      <c r="ED776" s="96"/>
      <c r="EE776" s="96"/>
      <c r="EF776" s="96"/>
      <c r="EG776" s="96"/>
      <c r="EH776" s="96"/>
      <c r="EI776" s="96"/>
      <c r="EJ776" s="96"/>
      <c r="EK776" s="96"/>
      <c r="EL776" s="96"/>
      <c r="EM776" s="96"/>
      <c r="EN776" s="96"/>
      <c r="EO776" s="96"/>
      <c r="EP776" s="96"/>
      <c r="EQ776" s="96"/>
      <c r="ER776" s="96"/>
      <c r="ES776" s="96"/>
      <c r="ET776" s="96"/>
      <c r="EU776" s="96"/>
      <c r="EV776" s="96"/>
      <c r="EW776" s="96"/>
      <c r="EX776" s="96"/>
      <c r="EY776" s="96"/>
      <c r="EZ776" s="96"/>
      <c r="FA776" s="96"/>
      <c r="FB776" s="96"/>
      <c r="FC776" s="96"/>
      <c r="FD776" s="96"/>
      <c r="FE776" s="96"/>
      <c r="FF776" s="96"/>
      <c r="FG776" s="96"/>
      <c r="FH776" s="96"/>
      <c r="FI776" s="96"/>
      <c r="FJ776" s="96"/>
      <c r="FK776" s="96"/>
      <c r="FL776" s="96"/>
      <c r="FM776" s="96"/>
      <c r="FN776" s="96"/>
      <c r="FO776" s="96"/>
      <c r="FP776" s="96"/>
      <c r="FQ776" s="96"/>
      <c r="FR776" s="96"/>
      <c r="FS776" s="96"/>
      <c r="FT776" s="96"/>
      <c r="FU776" s="96"/>
      <c r="FV776" s="96"/>
      <c r="FW776" s="96"/>
      <c r="FX776" s="96"/>
      <c r="FY776" s="96"/>
      <c r="FZ776" s="96"/>
      <c r="GA776" s="96"/>
      <c r="GB776" s="96"/>
      <c r="GC776" s="96"/>
      <c r="GD776" s="96"/>
      <c r="GE776" s="96"/>
      <c r="GF776" s="96"/>
      <c r="GG776" s="96"/>
      <c r="GH776" s="96"/>
      <c r="GI776" s="96"/>
      <c r="GJ776" s="96"/>
      <c r="GK776" s="96"/>
      <c r="GL776" s="96"/>
      <c r="GM776" s="96"/>
      <c r="GN776" s="96"/>
      <c r="GO776" s="96"/>
      <c r="GP776" s="96"/>
    </row>
    <row r="777" spans="1:198" ht="14.25" hidden="1" customHeight="1">
      <c r="A777" s="349"/>
      <c r="B777" s="401"/>
      <c r="C777" s="351"/>
      <c r="D777" s="352"/>
      <c r="E777" s="353"/>
      <c r="F777" s="354"/>
      <c r="G777" s="355"/>
      <c r="H777" s="165"/>
      <c r="I777" s="168" t="s">
        <v>30</v>
      </c>
      <c r="J777" s="169">
        <v>305600</v>
      </c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435"/>
      <c r="Y777" s="40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6"/>
      <c r="AV777" s="96"/>
      <c r="AW777" s="96"/>
      <c r="AX777" s="96"/>
      <c r="AY777" s="96"/>
      <c r="AZ777" s="96"/>
      <c r="BA777" s="96"/>
      <c r="BB777" s="96"/>
      <c r="BC777" s="96"/>
      <c r="BD777" s="96"/>
      <c r="BE777" s="96"/>
      <c r="BF777" s="96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6"/>
      <c r="BS777" s="96"/>
      <c r="BT777" s="96"/>
      <c r="BU777" s="96"/>
      <c r="BV777" s="96"/>
      <c r="BW777" s="96"/>
      <c r="BX777" s="96"/>
      <c r="BY777" s="96"/>
      <c r="BZ777" s="96"/>
      <c r="CA777" s="96"/>
      <c r="CB777" s="96"/>
      <c r="CC777" s="96"/>
      <c r="CD777" s="96"/>
      <c r="CE777" s="96"/>
      <c r="CF777" s="96"/>
      <c r="CG777" s="96"/>
      <c r="CH777" s="96"/>
      <c r="CI777" s="96"/>
      <c r="CJ777" s="96"/>
      <c r="CK777" s="96"/>
      <c r="CL777" s="96"/>
      <c r="CM777" s="96"/>
      <c r="CN777" s="96"/>
      <c r="CO777" s="96"/>
      <c r="CP777" s="96"/>
      <c r="CQ777" s="96"/>
      <c r="CR777" s="96"/>
      <c r="CS777" s="96"/>
      <c r="CT777" s="96"/>
      <c r="CU777" s="96"/>
      <c r="CV777" s="96"/>
      <c r="CW777" s="96"/>
      <c r="CX777" s="96"/>
      <c r="CY777" s="96"/>
      <c r="CZ777" s="96"/>
      <c r="DA777" s="96"/>
      <c r="DB777" s="96"/>
      <c r="DC777" s="96"/>
      <c r="DD777" s="96"/>
      <c r="DE777" s="96"/>
      <c r="DF777" s="96"/>
      <c r="DG777" s="96"/>
      <c r="DH777" s="96"/>
      <c r="DI777" s="96"/>
      <c r="DJ777" s="96"/>
      <c r="DK777" s="96"/>
      <c r="DL777" s="96"/>
      <c r="DM777" s="96"/>
      <c r="DN777" s="96"/>
      <c r="DO777" s="96"/>
      <c r="DP777" s="96"/>
      <c r="DQ777" s="96"/>
      <c r="DR777" s="96"/>
      <c r="DS777" s="96"/>
      <c r="DT777" s="96"/>
      <c r="DU777" s="96"/>
      <c r="DV777" s="96"/>
      <c r="DW777" s="96"/>
      <c r="DX777" s="96"/>
      <c r="DY777" s="96"/>
      <c r="DZ777" s="96"/>
      <c r="EA777" s="96"/>
      <c r="EB777" s="96"/>
      <c r="EC777" s="96"/>
      <c r="ED777" s="96"/>
      <c r="EE777" s="96"/>
      <c r="EF777" s="96"/>
      <c r="EG777" s="96"/>
      <c r="EH777" s="96"/>
      <c r="EI777" s="96"/>
      <c r="EJ777" s="96"/>
      <c r="EK777" s="96"/>
      <c r="EL777" s="96"/>
      <c r="EM777" s="96"/>
      <c r="EN777" s="96"/>
      <c r="EO777" s="96"/>
      <c r="EP777" s="96"/>
      <c r="EQ777" s="96"/>
      <c r="ER777" s="96"/>
      <c r="ES777" s="96"/>
      <c r="ET777" s="96"/>
      <c r="EU777" s="96"/>
      <c r="EV777" s="96"/>
      <c r="EW777" s="96"/>
      <c r="EX777" s="96"/>
      <c r="EY777" s="96"/>
      <c r="EZ777" s="96"/>
      <c r="FA777" s="96"/>
      <c r="FB777" s="96"/>
      <c r="FC777" s="96"/>
      <c r="FD777" s="96"/>
      <c r="FE777" s="96"/>
      <c r="FF777" s="96"/>
      <c r="FG777" s="96"/>
      <c r="FH777" s="96"/>
      <c r="FI777" s="96"/>
      <c r="FJ777" s="96"/>
      <c r="FK777" s="96"/>
      <c r="FL777" s="96"/>
      <c r="FM777" s="96"/>
      <c r="FN777" s="96"/>
      <c r="FO777" s="96"/>
      <c r="FP777" s="96"/>
      <c r="FQ777" s="96"/>
      <c r="FR777" s="96"/>
      <c r="FS777" s="96"/>
      <c r="FT777" s="96"/>
      <c r="FU777" s="96"/>
      <c r="FV777" s="96"/>
      <c r="FW777" s="96"/>
      <c r="FX777" s="96"/>
      <c r="FY777" s="96"/>
      <c r="FZ777" s="96"/>
      <c r="GA777" s="96"/>
      <c r="GB777" s="96"/>
      <c r="GC777" s="96"/>
      <c r="GD777" s="96"/>
      <c r="GE777" s="96"/>
      <c r="GF777" s="96"/>
      <c r="GG777" s="96"/>
      <c r="GH777" s="96"/>
      <c r="GI777" s="96"/>
      <c r="GJ777" s="96"/>
      <c r="GK777" s="96"/>
      <c r="GL777" s="96"/>
      <c r="GM777" s="96"/>
      <c r="GN777" s="96"/>
      <c r="GO777" s="96"/>
      <c r="GP777" s="96"/>
    </row>
    <row r="778" spans="1:198" ht="14.25" hidden="1" customHeight="1">
      <c r="A778" s="349"/>
      <c r="B778" s="401"/>
      <c r="C778" s="351"/>
      <c r="D778" s="352"/>
      <c r="E778" s="353"/>
      <c r="F778" s="354"/>
      <c r="G778" s="355"/>
      <c r="H778" s="154"/>
      <c r="I778" s="155" t="s">
        <v>33</v>
      </c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435"/>
      <c r="Y778" s="40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6"/>
      <c r="AV778" s="96"/>
      <c r="AW778" s="96"/>
      <c r="AX778" s="96"/>
      <c r="AY778" s="96"/>
      <c r="AZ778" s="96"/>
      <c r="BA778" s="96"/>
      <c r="BB778" s="96"/>
      <c r="BC778" s="96"/>
      <c r="BD778" s="96"/>
      <c r="BE778" s="96"/>
      <c r="BF778" s="96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6"/>
      <c r="BS778" s="96"/>
      <c r="BT778" s="96"/>
      <c r="BU778" s="96"/>
      <c r="BV778" s="96"/>
      <c r="BW778" s="96"/>
      <c r="BX778" s="96"/>
      <c r="BY778" s="96"/>
      <c r="BZ778" s="96"/>
      <c r="CA778" s="96"/>
      <c r="CB778" s="96"/>
      <c r="CC778" s="96"/>
      <c r="CD778" s="96"/>
      <c r="CE778" s="96"/>
      <c r="CF778" s="96"/>
      <c r="CG778" s="96"/>
      <c r="CH778" s="96"/>
      <c r="CI778" s="96"/>
      <c r="CJ778" s="96"/>
      <c r="CK778" s="96"/>
      <c r="CL778" s="96"/>
      <c r="CM778" s="96"/>
      <c r="CN778" s="96"/>
      <c r="CO778" s="96"/>
      <c r="CP778" s="96"/>
      <c r="CQ778" s="96"/>
      <c r="CR778" s="96"/>
      <c r="CS778" s="96"/>
      <c r="CT778" s="96"/>
      <c r="CU778" s="96"/>
      <c r="CV778" s="96"/>
      <c r="CW778" s="96"/>
      <c r="CX778" s="96"/>
      <c r="CY778" s="96"/>
      <c r="CZ778" s="96"/>
      <c r="DA778" s="96"/>
      <c r="DB778" s="96"/>
      <c r="DC778" s="96"/>
      <c r="DD778" s="96"/>
      <c r="DE778" s="96"/>
      <c r="DF778" s="96"/>
      <c r="DG778" s="96"/>
      <c r="DH778" s="96"/>
      <c r="DI778" s="96"/>
      <c r="DJ778" s="96"/>
      <c r="DK778" s="96"/>
      <c r="DL778" s="96"/>
      <c r="DM778" s="96"/>
      <c r="DN778" s="96"/>
      <c r="DO778" s="96"/>
      <c r="DP778" s="96"/>
      <c r="DQ778" s="96"/>
      <c r="DR778" s="96"/>
      <c r="DS778" s="96"/>
      <c r="DT778" s="96"/>
      <c r="DU778" s="96"/>
      <c r="DV778" s="96"/>
      <c r="DW778" s="96"/>
      <c r="DX778" s="96"/>
      <c r="DY778" s="96"/>
      <c r="DZ778" s="96"/>
      <c r="EA778" s="96"/>
      <c r="EB778" s="96"/>
      <c r="EC778" s="96"/>
      <c r="ED778" s="96"/>
      <c r="EE778" s="96"/>
      <c r="EF778" s="96"/>
      <c r="EG778" s="96"/>
      <c r="EH778" s="96"/>
      <c r="EI778" s="96"/>
      <c r="EJ778" s="96"/>
      <c r="EK778" s="96"/>
      <c r="EL778" s="96"/>
      <c r="EM778" s="96"/>
      <c r="EN778" s="96"/>
      <c r="EO778" s="96"/>
      <c r="EP778" s="96"/>
      <c r="EQ778" s="96"/>
      <c r="ER778" s="96"/>
      <c r="ES778" s="96"/>
      <c r="ET778" s="96"/>
      <c r="EU778" s="96"/>
      <c r="EV778" s="96"/>
      <c r="EW778" s="96"/>
      <c r="EX778" s="96"/>
      <c r="EY778" s="96"/>
      <c r="EZ778" s="96"/>
      <c r="FA778" s="96"/>
      <c r="FB778" s="96"/>
      <c r="FC778" s="96"/>
      <c r="FD778" s="96"/>
      <c r="FE778" s="96"/>
      <c r="FF778" s="96"/>
      <c r="FG778" s="96"/>
      <c r="FH778" s="96"/>
      <c r="FI778" s="96"/>
      <c r="FJ778" s="96"/>
      <c r="FK778" s="96"/>
      <c r="FL778" s="96"/>
      <c r="FM778" s="96"/>
      <c r="FN778" s="96"/>
      <c r="FO778" s="96"/>
      <c r="FP778" s="96"/>
      <c r="FQ778" s="96"/>
      <c r="FR778" s="96"/>
      <c r="FS778" s="96"/>
      <c r="FT778" s="96"/>
      <c r="FU778" s="96"/>
      <c r="FV778" s="96"/>
      <c r="FW778" s="96"/>
      <c r="FX778" s="96"/>
      <c r="FY778" s="96"/>
      <c r="FZ778" s="96"/>
      <c r="GA778" s="96"/>
      <c r="GB778" s="96"/>
      <c r="GC778" s="96"/>
      <c r="GD778" s="96"/>
      <c r="GE778" s="96"/>
      <c r="GF778" s="96"/>
      <c r="GG778" s="96"/>
      <c r="GH778" s="96"/>
      <c r="GI778" s="96"/>
      <c r="GJ778" s="96"/>
      <c r="GK778" s="96"/>
      <c r="GL778" s="96"/>
      <c r="GM778" s="96"/>
      <c r="GN778" s="96"/>
      <c r="GO778" s="96"/>
      <c r="GP778" s="96"/>
    </row>
    <row r="779" spans="1:198" ht="17.25" hidden="1" customHeight="1">
      <c r="A779" s="349"/>
      <c r="B779" s="401"/>
      <c r="C779" s="351"/>
      <c r="D779" s="352"/>
      <c r="E779" s="353"/>
      <c r="F779" s="354"/>
      <c r="G779" s="355"/>
      <c r="H779" s="159"/>
      <c r="I779" s="160" t="s">
        <v>26</v>
      </c>
      <c r="J779" s="161">
        <f t="shared" ref="J779:W779" si="254">SUM(J775:J778)</f>
        <v>703913</v>
      </c>
      <c r="K779" s="161">
        <f>SUM(K775:K778)</f>
        <v>0</v>
      </c>
      <c r="L779" s="161">
        <f t="shared" si="254"/>
        <v>0</v>
      </c>
      <c r="M779" s="161">
        <f t="shared" si="254"/>
        <v>0</v>
      </c>
      <c r="N779" s="161">
        <f t="shared" si="254"/>
        <v>0</v>
      </c>
      <c r="O779" s="161">
        <f t="shared" si="254"/>
        <v>0</v>
      </c>
      <c r="P779" s="162">
        <f t="shared" si="254"/>
        <v>0</v>
      </c>
      <c r="Q779" s="162">
        <f t="shared" si="254"/>
        <v>0</v>
      </c>
      <c r="R779" s="162">
        <f t="shared" si="254"/>
        <v>0</v>
      </c>
      <c r="S779" s="162">
        <f t="shared" si="254"/>
        <v>0</v>
      </c>
      <c r="T779" s="162">
        <f t="shared" si="254"/>
        <v>0</v>
      </c>
      <c r="U779" s="162">
        <f t="shared" si="254"/>
        <v>0</v>
      </c>
      <c r="V779" s="162">
        <f t="shared" si="254"/>
        <v>0</v>
      </c>
      <c r="W779" s="162">
        <f t="shared" si="254"/>
        <v>0</v>
      </c>
      <c r="X779" s="435"/>
      <c r="Y779" s="40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6"/>
      <c r="AV779" s="96"/>
      <c r="AW779" s="96"/>
      <c r="AX779" s="96"/>
      <c r="AY779" s="96"/>
      <c r="AZ779" s="96"/>
      <c r="BA779" s="96"/>
      <c r="BB779" s="96"/>
      <c r="BC779" s="96"/>
      <c r="BD779" s="96"/>
      <c r="BE779" s="96"/>
      <c r="BF779" s="96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6"/>
      <c r="BS779" s="96"/>
      <c r="BT779" s="96"/>
      <c r="BU779" s="96"/>
      <c r="BV779" s="96"/>
      <c r="BW779" s="96"/>
      <c r="BX779" s="96"/>
      <c r="BY779" s="96"/>
      <c r="BZ779" s="96"/>
      <c r="CA779" s="96"/>
      <c r="CB779" s="96"/>
      <c r="CC779" s="96"/>
      <c r="CD779" s="96"/>
      <c r="CE779" s="96"/>
      <c r="CF779" s="96"/>
      <c r="CG779" s="96"/>
      <c r="CH779" s="96"/>
      <c r="CI779" s="96"/>
      <c r="CJ779" s="96"/>
      <c r="CK779" s="96"/>
      <c r="CL779" s="96"/>
      <c r="CM779" s="96"/>
      <c r="CN779" s="96"/>
      <c r="CO779" s="96"/>
      <c r="CP779" s="96"/>
      <c r="CQ779" s="96"/>
      <c r="CR779" s="96"/>
      <c r="CS779" s="96"/>
      <c r="CT779" s="96"/>
      <c r="CU779" s="96"/>
      <c r="CV779" s="96"/>
      <c r="CW779" s="96"/>
      <c r="CX779" s="96"/>
      <c r="CY779" s="96"/>
      <c r="CZ779" s="96"/>
      <c r="DA779" s="96"/>
      <c r="DB779" s="96"/>
      <c r="DC779" s="96"/>
      <c r="DD779" s="96"/>
      <c r="DE779" s="96"/>
      <c r="DF779" s="96"/>
      <c r="DG779" s="96"/>
      <c r="DH779" s="96"/>
      <c r="DI779" s="96"/>
      <c r="DJ779" s="96"/>
      <c r="DK779" s="96"/>
      <c r="DL779" s="96"/>
      <c r="DM779" s="96"/>
      <c r="DN779" s="96"/>
      <c r="DO779" s="96"/>
      <c r="DP779" s="96"/>
      <c r="DQ779" s="96"/>
      <c r="DR779" s="96"/>
      <c r="DS779" s="96"/>
      <c r="DT779" s="96"/>
      <c r="DU779" s="96"/>
      <c r="DV779" s="96"/>
      <c r="DW779" s="96"/>
      <c r="DX779" s="96"/>
      <c r="DY779" s="96"/>
      <c r="DZ779" s="96"/>
      <c r="EA779" s="96"/>
      <c r="EB779" s="96"/>
      <c r="EC779" s="96"/>
      <c r="ED779" s="96"/>
      <c r="EE779" s="96"/>
      <c r="EF779" s="96"/>
      <c r="EG779" s="96"/>
      <c r="EH779" s="96"/>
      <c r="EI779" s="96"/>
      <c r="EJ779" s="96"/>
      <c r="EK779" s="96"/>
      <c r="EL779" s="96"/>
      <c r="EM779" s="96"/>
      <c r="EN779" s="96"/>
      <c r="EO779" s="96"/>
      <c r="EP779" s="96"/>
      <c r="EQ779" s="96"/>
      <c r="ER779" s="96"/>
      <c r="ES779" s="96"/>
      <c r="ET779" s="96"/>
      <c r="EU779" s="96"/>
      <c r="EV779" s="96"/>
      <c r="EW779" s="96"/>
      <c r="EX779" s="96"/>
      <c r="EY779" s="96"/>
      <c r="EZ779" s="96"/>
      <c r="FA779" s="96"/>
      <c r="FB779" s="96"/>
      <c r="FC779" s="96"/>
      <c r="FD779" s="96"/>
      <c r="FE779" s="96"/>
      <c r="FF779" s="96"/>
      <c r="FG779" s="96"/>
      <c r="FH779" s="96"/>
      <c r="FI779" s="96"/>
      <c r="FJ779" s="96"/>
      <c r="FK779" s="96"/>
      <c r="FL779" s="96"/>
      <c r="FM779" s="96"/>
      <c r="FN779" s="96"/>
      <c r="FO779" s="96"/>
      <c r="FP779" s="96"/>
      <c r="FQ779" s="96"/>
      <c r="FR779" s="96"/>
      <c r="FS779" s="96"/>
      <c r="FT779" s="96"/>
      <c r="FU779" s="96"/>
      <c r="FV779" s="96"/>
      <c r="FW779" s="96"/>
      <c r="FX779" s="96"/>
      <c r="FY779" s="96"/>
      <c r="FZ779" s="96"/>
      <c r="GA779" s="96"/>
      <c r="GB779" s="96"/>
      <c r="GC779" s="96"/>
      <c r="GD779" s="96"/>
      <c r="GE779" s="96"/>
      <c r="GF779" s="96"/>
      <c r="GG779" s="96"/>
      <c r="GH779" s="96"/>
      <c r="GI779" s="96"/>
      <c r="GJ779" s="96"/>
      <c r="GK779" s="96"/>
      <c r="GL779" s="96"/>
      <c r="GM779" s="96"/>
      <c r="GN779" s="96"/>
      <c r="GO779" s="96"/>
      <c r="GP779" s="96"/>
    </row>
    <row r="780" spans="1:198" ht="12.75" customHeight="1">
      <c r="A780" s="357">
        <v>59</v>
      </c>
      <c r="B780" s="360" t="s">
        <v>262</v>
      </c>
      <c r="C780" s="363">
        <v>2026</v>
      </c>
      <c r="D780" s="366">
        <v>2027</v>
      </c>
      <c r="E780" s="353" t="s">
        <v>265</v>
      </c>
      <c r="F780" s="369">
        <v>90000</v>
      </c>
      <c r="G780" s="372">
        <v>60016</v>
      </c>
      <c r="H780" s="159">
        <v>6050</v>
      </c>
      <c r="I780" s="183" t="s">
        <v>28</v>
      </c>
      <c r="J780" s="347"/>
      <c r="K780" s="347"/>
      <c r="L780" s="187"/>
      <c r="M780" s="187"/>
      <c r="N780" s="223">
        <v>1000</v>
      </c>
      <c r="O780" s="223">
        <v>89000</v>
      </c>
      <c r="P780" s="187"/>
      <c r="Q780" s="187"/>
      <c r="R780" s="187"/>
      <c r="S780" s="187"/>
      <c r="T780" s="187"/>
      <c r="U780" s="187"/>
      <c r="V780" s="187"/>
      <c r="W780" s="187"/>
      <c r="X780" s="375">
        <f t="shared" ref="X780" si="255">SUM(M784:W784)</f>
        <v>90000</v>
      </c>
      <c r="Y780" s="40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6"/>
      <c r="AV780" s="96"/>
      <c r="AW780" s="96"/>
      <c r="AX780" s="96"/>
      <c r="AY780" s="96"/>
      <c r="AZ780" s="96"/>
      <c r="BA780" s="96"/>
      <c r="BB780" s="96"/>
      <c r="BC780" s="96"/>
      <c r="BD780" s="96"/>
      <c r="BE780" s="96"/>
      <c r="BF780" s="96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6"/>
      <c r="BS780" s="96"/>
      <c r="BT780" s="96"/>
      <c r="BU780" s="96"/>
      <c r="BV780" s="96"/>
      <c r="BW780" s="96"/>
      <c r="BX780" s="96"/>
      <c r="BY780" s="96"/>
      <c r="BZ780" s="96"/>
      <c r="CA780" s="96"/>
      <c r="CB780" s="96"/>
      <c r="CC780" s="96"/>
      <c r="CD780" s="96"/>
      <c r="CE780" s="96"/>
      <c r="CF780" s="96"/>
      <c r="CG780" s="96"/>
      <c r="CH780" s="96"/>
      <c r="CI780" s="96"/>
      <c r="CJ780" s="96"/>
      <c r="CK780" s="96"/>
      <c r="CL780" s="96"/>
      <c r="CM780" s="96"/>
      <c r="CN780" s="96"/>
      <c r="CO780" s="96"/>
      <c r="CP780" s="96"/>
      <c r="CQ780" s="96"/>
      <c r="CR780" s="96"/>
      <c r="CS780" s="96"/>
      <c r="CT780" s="96"/>
      <c r="CU780" s="96"/>
      <c r="CV780" s="96"/>
      <c r="CW780" s="96"/>
      <c r="CX780" s="96"/>
      <c r="CY780" s="96"/>
      <c r="CZ780" s="96"/>
      <c r="DA780" s="96"/>
      <c r="DB780" s="96"/>
      <c r="DC780" s="96"/>
      <c r="DD780" s="96"/>
      <c r="DE780" s="96"/>
      <c r="DF780" s="96"/>
      <c r="DG780" s="96"/>
      <c r="DH780" s="96"/>
      <c r="DI780" s="96"/>
      <c r="DJ780" s="96"/>
      <c r="DK780" s="96"/>
      <c r="DL780" s="96"/>
      <c r="DM780" s="96"/>
      <c r="DN780" s="96"/>
      <c r="DO780" s="96"/>
      <c r="DP780" s="96"/>
      <c r="DQ780" s="96"/>
      <c r="DR780" s="96"/>
      <c r="DS780" s="96"/>
      <c r="DT780" s="96"/>
      <c r="DU780" s="96"/>
      <c r="DV780" s="96"/>
      <c r="DW780" s="96"/>
      <c r="DX780" s="96"/>
      <c r="DY780" s="96"/>
      <c r="DZ780" s="96"/>
      <c r="EA780" s="96"/>
      <c r="EB780" s="96"/>
      <c r="EC780" s="96"/>
      <c r="ED780" s="96"/>
      <c r="EE780" s="96"/>
      <c r="EF780" s="96"/>
      <c r="EG780" s="96"/>
      <c r="EH780" s="96"/>
      <c r="EI780" s="96"/>
      <c r="EJ780" s="96"/>
      <c r="EK780" s="96"/>
      <c r="EL780" s="96"/>
      <c r="EM780" s="96"/>
      <c r="EN780" s="96"/>
      <c r="EO780" s="96"/>
      <c r="EP780" s="96"/>
      <c r="EQ780" s="96"/>
      <c r="ER780" s="96"/>
      <c r="ES780" s="96"/>
      <c r="ET780" s="96"/>
      <c r="EU780" s="96"/>
      <c r="EV780" s="96"/>
      <c r="EW780" s="96"/>
      <c r="EX780" s="96"/>
      <c r="EY780" s="96"/>
      <c r="EZ780" s="96"/>
      <c r="FA780" s="96"/>
      <c r="FB780" s="96"/>
      <c r="FC780" s="96"/>
      <c r="FD780" s="96"/>
      <c r="FE780" s="96"/>
      <c r="FF780" s="96"/>
      <c r="FG780" s="96"/>
      <c r="FH780" s="96"/>
      <c r="FI780" s="96"/>
      <c r="FJ780" s="96"/>
      <c r="FK780" s="96"/>
      <c r="FL780" s="96"/>
      <c r="FM780" s="96"/>
      <c r="FN780" s="96"/>
      <c r="FO780" s="96"/>
      <c r="FP780" s="96"/>
      <c r="FQ780" s="96"/>
      <c r="FR780" s="96"/>
      <c r="FS780" s="96"/>
      <c r="FT780" s="96"/>
      <c r="FU780" s="96"/>
      <c r="FV780" s="96"/>
      <c r="FW780" s="96"/>
      <c r="FX780" s="96"/>
      <c r="FY780" s="96"/>
      <c r="FZ780" s="96"/>
      <c r="GA780" s="96"/>
      <c r="GB780" s="96"/>
      <c r="GC780" s="96"/>
      <c r="GD780" s="96"/>
      <c r="GE780" s="96"/>
      <c r="GF780" s="96"/>
      <c r="GG780" s="96"/>
      <c r="GH780" s="96"/>
      <c r="GI780" s="96"/>
      <c r="GJ780" s="96"/>
      <c r="GK780" s="96"/>
      <c r="GL780" s="96"/>
      <c r="GM780" s="96"/>
      <c r="GN780" s="96"/>
      <c r="GO780" s="96"/>
      <c r="GP780" s="96"/>
    </row>
    <row r="781" spans="1:198" ht="12.75" customHeight="1">
      <c r="A781" s="358"/>
      <c r="B781" s="361"/>
      <c r="C781" s="364"/>
      <c r="D781" s="367"/>
      <c r="E781" s="353"/>
      <c r="F781" s="370"/>
      <c r="G781" s="373"/>
      <c r="H781" s="159"/>
      <c r="I781" s="166" t="s">
        <v>28</v>
      </c>
      <c r="J781" s="347"/>
      <c r="K781" s="347"/>
      <c r="L781" s="187"/>
      <c r="M781" s="187"/>
      <c r="N781" s="187"/>
      <c r="O781" s="187"/>
      <c r="P781" s="187"/>
      <c r="Q781" s="187"/>
      <c r="R781" s="187"/>
      <c r="S781" s="187"/>
      <c r="T781" s="187"/>
      <c r="U781" s="187"/>
      <c r="V781" s="187"/>
      <c r="W781" s="187"/>
      <c r="X781" s="375"/>
      <c r="Y781" s="40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6"/>
      <c r="AV781" s="96"/>
      <c r="AW781" s="96"/>
      <c r="AX781" s="96"/>
      <c r="AY781" s="96"/>
      <c r="AZ781" s="96"/>
      <c r="BA781" s="96"/>
      <c r="BB781" s="96"/>
      <c r="BC781" s="96"/>
      <c r="BD781" s="96"/>
      <c r="BE781" s="96"/>
      <c r="BF781" s="96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6"/>
      <c r="BS781" s="96"/>
      <c r="BT781" s="96"/>
      <c r="BU781" s="96"/>
      <c r="BV781" s="96"/>
      <c r="BW781" s="96"/>
      <c r="BX781" s="96"/>
      <c r="BY781" s="96"/>
      <c r="BZ781" s="96"/>
      <c r="CA781" s="96"/>
      <c r="CB781" s="96"/>
      <c r="CC781" s="96"/>
      <c r="CD781" s="96"/>
      <c r="CE781" s="96"/>
      <c r="CF781" s="96"/>
      <c r="CG781" s="96"/>
      <c r="CH781" s="96"/>
      <c r="CI781" s="96"/>
      <c r="CJ781" s="96"/>
      <c r="CK781" s="96"/>
      <c r="CL781" s="96"/>
      <c r="CM781" s="96"/>
      <c r="CN781" s="96"/>
      <c r="CO781" s="96"/>
      <c r="CP781" s="96"/>
      <c r="CQ781" s="96"/>
      <c r="CR781" s="96"/>
      <c r="CS781" s="96"/>
      <c r="CT781" s="96"/>
      <c r="CU781" s="96"/>
      <c r="CV781" s="96"/>
      <c r="CW781" s="96"/>
      <c r="CX781" s="96"/>
      <c r="CY781" s="96"/>
      <c r="CZ781" s="96"/>
      <c r="DA781" s="96"/>
      <c r="DB781" s="96"/>
      <c r="DC781" s="96"/>
      <c r="DD781" s="96"/>
      <c r="DE781" s="96"/>
      <c r="DF781" s="96"/>
      <c r="DG781" s="96"/>
      <c r="DH781" s="96"/>
      <c r="DI781" s="96"/>
      <c r="DJ781" s="96"/>
      <c r="DK781" s="96"/>
      <c r="DL781" s="96"/>
      <c r="DM781" s="96"/>
      <c r="DN781" s="96"/>
      <c r="DO781" s="96"/>
      <c r="DP781" s="96"/>
      <c r="DQ781" s="96"/>
      <c r="DR781" s="96"/>
      <c r="DS781" s="96"/>
      <c r="DT781" s="96"/>
      <c r="DU781" s="96"/>
      <c r="DV781" s="96"/>
      <c r="DW781" s="96"/>
      <c r="DX781" s="96"/>
      <c r="DY781" s="96"/>
      <c r="DZ781" s="96"/>
      <c r="EA781" s="96"/>
      <c r="EB781" s="96"/>
      <c r="EC781" s="96"/>
      <c r="ED781" s="96"/>
      <c r="EE781" s="96"/>
      <c r="EF781" s="96"/>
      <c r="EG781" s="96"/>
      <c r="EH781" s="96"/>
      <c r="EI781" s="96"/>
      <c r="EJ781" s="96"/>
      <c r="EK781" s="96"/>
      <c r="EL781" s="96"/>
      <c r="EM781" s="96"/>
      <c r="EN781" s="96"/>
      <c r="EO781" s="96"/>
      <c r="EP781" s="96"/>
      <c r="EQ781" s="96"/>
      <c r="ER781" s="96"/>
      <c r="ES781" s="96"/>
      <c r="ET781" s="96"/>
      <c r="EU781" s="96"/>
      <c r="EV781" s="96"/>
      <c r="EW781" s="96"/>
      <c r="EX781" s="96"/>
      <c r="EY781" s="96"/>
      <c r="EZ781" s="96"/>
      <c r="FA781" s="96"/>
      <c r="FB781" s="96"/>
      <c r="FC781" s="96"/>
      <c r="FD781" s="96"/>
      <c r="FE781" s="96"/>
      <c r="FF781" s="96"/>
      <c r="FG781" s="96"/>
      <c r="FH781" s="96"/>
      <c r="FI781" s="96"/>
      <c r="FJ781" s="96"/>
      <c r="FK781" s="96"/>
      <c r="FL781" s="96"/>
      <c r="FM781" s="96"/>
      <c r="FN781" s="96"/>
      <c r="FO781" s="96"/>
      <c r="FP781" s="96"/>
      <c r="FQ781" s="96"/>
      <c r="FR781" s="96"/>
      <c r="FS781" s="96"/>
      <c r="FT781" s="96"/>
      <c r="FU781" s="96"/>
      <c r="FV781" s="96"/>
      <c r="FW781" s="96"/>
      <c r="FX781" s="96"/>
      <c r="FY781" s="96"/>
      <c r="FZ781" s="96"/>
      <c r="GA781" s="96"/>
      <c r="GB781" s="96"/>
      <c r="GC781" s="96"/>
      <c r="GD781" s="96"/>
      <c r="GE781" s="96"/>
      <c r="GF781" s="96"/>
      <c r="GG781" s="96"/>
      <c r="GH781" s="96"/>
      <c r="GI781" s="96"/>
      <c r="GJ781" s="96"/>
      <c r="GK781" s="96"/>
      <c r="GL781" s="96"/>
      <c r="GM781" s="96"/>
      <c r="GN781" s="96"/>
      <c r="GO781" s="96"/>
      <c r="GP781" s="96"/>
    </row>
    <row r="782" spans="1:198" ht="12.75" customHeight="1">
      <c r="A782" s="358"/>
      <c r="B782" s="361"/>
      <c r="C782" s="364"/>
      <c r="D782" s="367"/>
      <c r="E782" s="353"/>
      <c r="F782" s="370"/>
      <c r="G782" s="373"/>
      <c r="H782" s="159"/>
      <c r="I782" s="168" t="s">
        <v>30</v>
      </c>
      <c r="J782" s="347"/>
      <c r="K782" s="347"/>
      <c r="L782" s="187"/>
      <c r="M782" s="187"/>
      <c r="N782" s="187"/>
      <c r="O782" s="187"/>
      <c r="P782" s="187"/>
      <c r="Q782" s="187"/>
      <c r="R782" s="187"/>
      <c r="S782" s="187"/>
      <c r="T782" s="187"/>
      <c r="U782" s="187"/>
      <c r="V782" s="187"/>
      <c r="W782" s="187"/>
      <c r="X782" s="375"/>
      <c r="Y782" s="40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6"/>
      <c r="AV782" s="96"/>
      <c r="AW782" s="96"/>
      <c r="AX782" s="96"/>
      <c r="AY782" s="96"/>
      <c r="AZ782" s="96"/>
      <c r="BA782" s="96"/>
      <c r="BB782" s="96"/>
      <c r="BC782" s="96"/>
      <c r="BD782" s="96"/>
      <c r="BE782" s="96"/>
      <c r="BF782" s="96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6"/>
      <c r="BS782" s="96"/>
      <c r="BT782" s="96"/>
      <c r="BU782" s="96"/>
      <c r="BV782" s="96"/>
      <c r="BW782" s="96"/>
      <c r="BX782" s="96"/>
      <c r="BY782" s="96"/>
      <c r="BZ782" s="96"/>
      <c r="CA782" s="96"/>
      <c r="CB782" s="96"/>
      <c r="CC782" s="96"/>
      <c r="CD782" s="96"/>
      <c r="CE782" s="96"/>
      <c r="CF782" s="96"/>
      <c r="CG782" s="96"/>
      <c r="CH782" s="96"/>
      <c r="CI782" s="96"/>
      <c r="CJ782" s="96"/>
      <c r="CK782" s="96"/>
      <c r="CL782" s="96"/>
      <c r="CM782" s="96"/>
      <c r="CN782" s="96"/>
      <c r="CO782" s="96"/>
      <c r="CP782" s="96"/>
      <c r="CQ782" s="96"/>
      <c r="CR782" s="96"/>
      <c r="CS782" s="96"/>
      <c r="CT782" s="96"/>
      <c r="CU782" s="96"/>
      <c r="CV782" s="96"/>
      <c r="CW782" s="96"/>
      <c r="CX782" s="96"/>
      <c r="CY782" s="96"/>
      <c r="CZ782" s="96"/>
      <c r="DA782" s="96"/>
      <c r="DB782" s="96"/>
      <c r="DC782" s="96"/>
      <c r="DD782" s="96"/>
      <c r="DE782" s="96"/>
      <c r="DF782" s="96"/>
      <c r="DG782" s="96"/>
      <c r="DH782" s="96"/>
      <c r="DI782" s="96"/>
      <c r="DJ782" s="96"/>
      <c r="DK782" s="96"/>
      <c r="DL782" s="96"/>
      <c r="DM782" s="96"/>
      <c r="DN782" s="96"/>
      <c r="DO782" s="96"/>
      <c r="DP782" s="96"/>
      <c r="DQ782" s="96"/>
      <c r="DR782" s="96"/>
      <c r="DS782" s="96"/>
      <c r="DT782" s="96"/>
      <c r="DU782" s="96"/>
      <c r="DV782" s="96"/>
      <c r="DW782" s="96"/>
      <c r="DX782" s="96"/>
      <c r="DY782" s="96"/>
      <c r="DZ782" s="96"/>
      <c r="EA782" s="96"/>
      <c r="EB782" s="96"/>
      <c r="EC782" s="96"/>
      <c r="ED782" s="96"/>
      <c r="EE782" s="96"/>
      <c r="EF782" s="96"/>
      <c r="EG782" s="96"/>
      <c r="EH782" s="96"/>
      <c r="EI782" s="96"/>
      <c r="EJ782" s="96"/>
      <c r="EK782" s="96"/>
      <c r="EL782" s="96"/>
      <c r="EM782" s="96"/>
      <c r="EN782" s="96"/>
      <c r="EO782" s="96"/>
      <c r="EP782" s="96"/>
      <c r="EQ782" s="96"/>
      <c r="ER782" s="96"/>
      <c r="ES782" s="96"/>
      <c r="ET782" s="96"/>
      <c r="EU782" s="96"/>
      <c r="EV782" s="96"/>
      <c r="EW782" s="96"/>
      <c r="EX782" s="96"/>
      <c r="EY782" s="96"/>
      <c r="EZ782" s="96"/>
      <c r="FA782" s="96"/>
      <c r="FB782" s="96"/>
      <c r="FC782" s="96"/>
      <c r="FD782" s="96"/>
      <c r="FE782" s="96"/>
      <c r="FF782" s="96"/>
      <c r="FG782" s="96"/>
      <c r="FH782" s="96"/>
      <c r="FI782" s="96"/>
      <c r="FJ782" s="96"/>
      <c r="FK782" s="96"/>
      <c r="FL782" s="96"/>
      <c r="FM782" s="96"/>
      <c r="FN782" s="96"/>
      <c r="FO782" s="96"/>
      <c r="FP782" s="96"/>
      <c r="FQ782" s="96"/>
      <c r="FR782" s="96"/>
      <c r="FS782" s="96"/>
      <c r="FT782" s="96"/>
      <c r="FU782" s="96"/>
      <c r="FV782" s="96"/>
      <c r="FW782" s="96"/>
      <c r="FX782" s="96"/>
      <c r="FY782" s="96"/>
      <c r="FZ782" s="96"/>
      <c r="GA782" s="96"/>
      <c r="GB782" s="96"/>
      <c r="GC782" s="96"/>
      <c r="GD782" s="96"/>
      <c r="GE782" s="96"/>
      <c r="GF782" s="96"/>
      <c r="GG782" s="96"/>
      <c r="GH782" s="96"/>
      <c r="GI782" s="96"/>
      <c r="GJ782" s="96"/>
      <c r="GK782" s="96"/>
      <c r="GL782" s="96"/>
      <c r="GM782" s="96"/>
      <c r="GN782" s="96"/>
      <c r="GO782" s="96"/>
      <c r="GP782" s="96"/>
    </row>
    <row r="783" spans="1:198" ht="12.75" customHeight="1">
      <c r="A783" s="358"/>
      <c r="B783" s="361"/>
      <c r="C783" s="364"/>
      <c r="D783" s="367"/>
      <c r="E783" s="353"/>
      <c r="F783" s="370"/>
      <c r="G783" s="373"/>
      <c r="H783" s="159"/>
      <c r="I783" s="155" t="s">
        <v>55</v>
      </c>
      <c r="J783" s="347"/>
      <c r="K783" s="347"/>
      <c r="L783" s="187"/>
      <c r="M783" s="187"/>
      <c r="N783" s="187"/>
      <c r="O783" s="187"/>
      <c r="P783" s="187"/>
      <c r="Q783" s="187"/>
      <c r="R783" s="187"/>
      <c r="S783" s="187"/>
      <c r="T783" s="187"/>
      <c r="U783" s="187"/>
      <c r="V783" s="187"/>
      <c r="W783" s="187"/>
      <c r="X783" s="375"/>
      <c r="Y783" s="40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6"/>
      <c r="AV783" s="96"/>
      <c r="AW783" s="96"/>
      <c r="AX783" s="96"/>
      <c r="AY783" s="96"/>
      <c r="AZ783" s="96"/>
      <c r="BA783" s="96"/>
      <c r="BB783" s="96"/>
      <c r="BC783" s="96"/>
      <c r="BD783" s="96"/>
      <c r="BE783" s="96"/>
      <c r="BF783" s="96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6"/>
      <c r="BS783" s="96"/>
      <c r="BT783" s="96"/>
      <c r="BU783" s="96"/>
      <c r="BV783" s="96"/>
      <c r="BW783" s="96"/>
      <c r="BX783" s="96"/>
      <c r="BY783" s="96"/>
      <c r="BZ783" s="96"/>
      <c r="CA783" s="96"/>
      <c r="CB783" s="96"/>
      <c r="CC783" s="96"/>
      <c r="CD783" s="96"/>
      <c r="CE783" s="96"/>
      <c r="CF783" s="96"/>
      <c r="CG783" s="96"/>
      <c r="CH783" s="96"/>
      <c r="CI783" s="96"/>
      <c r="CJ783" s="96"/>
      <c r="CK783" s="96"/>
      <c r="CL783" s="96"/>
      <c r="CM783" s="96"/>
      <c r="CN783" s="96"/>
      <c r="CO783" s="96"/>
      <c r="CP783" s="96"/>
      <c r="CQ783" s="96"/>
      <c r="CR783" s="96"/>
      <c r="CS783" s="96"/>
      <c r="CT783" s="96"/>
      <c r="CU783" s="96"/>
      <c r="CV783" s="96"/>
      <c r="CW783" s="96"/>
      <c r="CX783" s="96"/>
      <c r="CY783" s="96"/>
      <c r="CZ783" s="96"/>
      <c r="DA783" s="96"/>
      <c r="DB783" s="96"/>
      <c r="DC783" s="96"/>
      <c r="DD783" s="96"/>
      <c r="DE783" s="96"/>
      <c r="DF783" s="96"/>
      <c r="DG783" s="96"/>
      <c r="DH783" s="96"/>
      <c r="DI783" s="96"/>
      <c r="DJ783" s="96"/>
      <c r="DK783" s="96"/>
      <c r="DL783" s="96"/>
      <c r="DM783" s="96"/>
      <c r="DN783" s="96"/>
      <c r="DO783" s="96"/>
      <c r="DP783" s="96"/>
      <c r="DQ783" s="96"/>
      <c r="DR783" s="96"/>
      <c r="DS783" s="96"/>
      <c r="DT783" s="96"/>
      <c r="DU783" s="96"/>
      <c r="DV783" s="96"/>
      <c r="DW783" s="96"/>
      <c r="DX783" s="96"/>
      <c r="DY783" s="96"/>
      <c r="DZ783" s="96"/>
      <c r="EA783" s="96"/>
      <c r="EB783" s="96"/>
      <c r="EC783" s="96"/>
      <c r="ED783" s="96"/>
      <c r="EE783" s="96"/>
      <c r="EF783" s="96"/>
      <c r="EG783" s="96"/>
      <c r="EH783" s="96"/>
      <c r="EI783" s="96"/>
      <c r="EJ783" s="96"/>
      <c r="EK783" s="96"/>
      <c r="EL783" s="96"/>
      <c r="EM783" s="96"/>
      <c r="EN783" s="96"/>
      <c r="EO783" s="96"/>
      <c r="EP783" s="96"/>
      <c r="EQ783" s="96"/>
      <c r="ER783" s="96"/>
      <c r="ES783" s="96"/>
      <c r="ET783" s="96"/>
      <c r="EU783" s="96"/>
      <c r="EV783" s="96"/>
      <c r="EW783" s="96"/>
      <c r="EX783" s="96"/>
      <c r="EY783" s="96"/>
      <c r="EZ783" s="96"/>
      <c r="FA783" s="96"/>
      <c r="FB783" s="96"/>
      <c r="FC783" s="96"/>
      <c r="FD783" s="96"/>
      <c r="FE783" s="96"/>
      <c r="FF783" s="96"/>
      <c r="FG783" s="96"/>
      <c r="FH783" s="96"/>
      <c r="FI783" s="96"/>
      <c r="FJ783" s="96"/>
      <c r="FK783" s="96"/>
      <c r="FL783" s="96"/>
      <c r="FM783" s="96"/>
      <c r="FN783" s="96"/>
      <c r="FO783" s="96"/>
      <c r="FP783" s="96"/>
      <c r="FQ783" s="96"/>
      <c r="FR783" s="96"/>
      <c r="FS783" s="96"/>
      <c r="FT783" s="96"/>
      <c r="FU783" s="96"/>
      <c r="FV783" s="96"/>
      <c r="FW783" s="96"/>
      <c r="FX783" s="96"/>
      <c r="FY783" s="96"/>
      <c r="FZ783" s="96"/>
      <c r="GA783" s="96"/>
      <c r="GB783" s="96"/>
      <c r="GC783" s="96"/>
      <c r="GD783" s="96"/>
      <c r="GE783" s="96"/>
      <c r="GF783" s="96"/>
      <c r="GG783" s="96"/>
      <c r="GH783" s="96"/>
      <c r="GI783" s="96"/>
      <c r="GJ783" s="96"/>
      <c r="GK783" s="96"/>
      <c r="GL783" s="96"/>
      <c r="GM783" s="96"/>
      <c r="GN783" s="96"/>
      <c r="GO783" s="96"/>
      <c r="GP783" s="96"/>
    </row>
    <row r="784" spans="1:198" ht="12.75" customHeight="1">
      <c r="A784" s="359"/>
      <c r="B784" s="362"/>
      <c r="C784" s="365"/>
      <c r="D784" s="368"/>
      <c r="E784" s="353"/>
      <c r="F784" s="371"/>
      <c r="G784" s="374"/>
      <c r="H784" s="159"/>
      <c r="I784" s="160" t="s">
        <v>26</v>
      </c>
      <c r="J784" s="346"/>
      <c r="K784" s="346"/>
      <c r="L784" s="161"/>
      <c r="M784" s="161"/>
      <c r="N784" s="161">
        <f>SUM(N780:N783)</f>
        <v>1000</v>
      </c>
      <c r="O784" s="161">
        <f>SUM(O780:O783)</f>
        <v>89000</v>
      </c>
      <c r="P784" s="162"/>
      <c r="Q784" s="162"/>
      <c r="R784" s="162"/>
      <c r="S784" s="162"/>
      <c r="T784" s="162"/>
      <c r="U784" s="162"/>
      <c r="V784" s="162"/>
      <c r="W784" s="162"/>
      <c r="X784" s="375"/>
      <c r="Y784" s="40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6"/>
      <c r="AV784" s="96"/>
      <c r="AW784" s="96"/>
      <c r="AX784" s="96"/>
      <c r="AY784" s="96"/>
      <c r="AZ784" s="96"/>
      <c r="BA784" s="96"/>
      <c r="BB784" s="96"/>
      <c r="BC784" s="96"/>
      <c r="BD784" s="96"/>
      <c r="BE784" s="96"/>
      <c r="BF784" s="96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6"/>
      <c r="BS784" s="96"/>
      <c r="BT784" s="96"/>
      <c r="BU784" s="96"/>
      <c r="BV784" s="96"/>
      <c r="BW784" s="96"/>
      <c r="BX784" s="96"/>
      <c r="BY784" s="96"/>
      <c r="BZ784" s="96"/>
      <c r="CA784" s="96"/>
      <c r="CB784" s="96"/>
      <c r="CC784" s="96"/>
      <c r="CD784" s="96"/>
      <c r="CE784" s="96"/>
      <c r="CF784" s="96"/>
      <c r="CG784" s="96"/>
      <c r="CH784" s="96"/>
      <c r="CI784" s="96"/>
      <c r="CJ784" s="96"/>
      <c r="CK784" s="96"/>
      <c r="CL784" s="96"/>
      <c r="CM784" s="96"/>
      <c r="CN784" s="96"/>
      <c r="CO784" s="96"/>
      <c r="CP784" s="96"/>
      <c r="CQ784" s="96"/>
      <c r="CR784" s="96"/>
      <c r="CS784" s="96"/>
      <c r="CT784" s="96"/>
      <c r="CU784" s="96"/>
      <c r="CV784" s="96"/>
      <c r="CW784" s="96"/>
      <c r="CX784" s="96"/>
      <c r="CY784" s="96"/>
      <c r="CZ784" s="96"/>
      <c r="DA784" s="96"/>
      <c r="DB784" s="96"/>
      <c r="DC784" s="96"/>
      <c r="DD784" s="96"/>
      <c r="DE784" s="96"/>
      <c r="DF784" s="96"/>
      <c r="DG784" s="96"/>
      <c r="DH784" s="96"/>
      <c r="DI784" s="96"/>
      <c r="DJ784" s="96"/>
      <c r="DK784" s="96"/>
      <c r="DL784" s="96"/>
      <c r="DM784" s="96"/>
      <c r="DN784" s="96"/>
      <c r="DO784" s="96"/>
      <c r="DP784" s="96"/>
      <c r="DQ784" s="96"/>
      <c r="DR784" s="96"/>
      <c r="DS784" s="96"/>
      <c r="DT784" s="96"/>
      <c r="DU784" s="96"/>
      <c r="DV784" s="96"/>
      <c r="DW784" s="96"/>
      <c r="DX784" s="96"/>
      <c r="DY784" s="96"/>
      <c r="DZ784" s="96"/>
      <c r="EA784" s="96"/>
      <c r="EB784" s="96"/>
      <c r="EC784" s="96"/>
      <c r="ED784" s="96"/>
      <c r="EE784" s="96"/>
      <c r="EF784" s="96"/>
      <c r="EG784" s="96"/>
      <c r="EH784" s="96"/>
      <c r="EI784" s="96"/>
      <c r="EJ784" s="96"/>
      <c r="EK784" s="96"/>
      <c r="EL784" s="96"/>
      <c r="EM784" s="96"/>
      <c r="EN784" s="96"/>
      <c r="EO784" s="96"/>
      <c r="EP784" s="96"/>
      <c r="EQ784" s="96"/>
      <c r="ER784" s="96"/>
      <c r="ES784" s="96"/>
      <c r="ET784" s="96"/>
      <c r="EU784" s="96"/>
      <c r="EV784" s="96"/>
      <c r="EW784" s="96"/>
      <c r="EX784" s="96"/>
      <c r="EY784" s="96"/>
      <c r="EZ784" s="96"/>
      <c r="FA784" s="96"/>
      <c r="FB784" s="96"/>
      <c r="FC784" s="96"/>
      <c r="FD784" s="96"/>
      <c r="FE784" s="96"/>
      <c r="FF784" s="96"/>
      <c r="FG784" s="96"/>
      <c r="FH784" s="96"/>
      <c r="FI784" s="96"/>
      <c r="FJ784" s="96"/>
      <c r="FK784" s="96"/>
      <c r="FL784" s="96"/>
      <c r="FM784" s="96"/>
      <c r="FN784" s="96"/>
      <c r="FO784" s="96"/>
      <c r="FP784" s="96"/>
      <c r="FQ784" s="96"/>
      <c r="FR784" s="96"/>
      <c r="FS784" s="96"/>
      <c r="FT784" s="96"/>
      <c r="FU784" s="96"/>
      <c r="FV784" s="96"/>
      <c r="FW784" s="96"/>
      <c r="FX784" s="96"/>
      <c r="FY784" s="96"/>
      <c r="FZ784" s="96"/>
      <c r="GA784" s="96"/>
      <c r="GB784" s="96"/>
      <c r="GC784" s="96"/>
      <c r="GD784" s="96"/>
      <c r="GE784" s="96"/>
      <c r="GF784" s="96"/>
      <c r="GG784" s="96"/>
      <c r="GH784" s="96"/>
      <c r="GI784" s="96"/>
      <c r="GJ784" s="96"/>
      <c r="GK784" s="96"/>
      <c r="GL784" s="96"/>
      <c r="GM784" s="96"/>
      <c r="GN784" s="96"/>
      <c r="GO784" s="96"/>
      <c r="GP784" s="96"/>
    </row>
    <row r="785" spans="1:198" ht="12.75" customHeight="1">
      <c r="A785" s="349">
        <v>60</v>
      </c>
      <c r="B785" s="350" t="s">
        <v>263</v>
      </c>
      <c r="C785" s="351">
        <v>2026</v>
      </c>
      <c r="D785" s="352">
        <v>2027</v>
      </c>
      <c r="E785" s="353" t="s">
        <v>265</v>
      </c>
      <c r="F785" s="432">
        <v>70000</v>
      </c>
      <c r="G785" s="355">
        <v>80101</v>
      </c>
      <c r="H785" s="154">
        <v>6050</v>
      </c>
      <c r="I785" s="183" t="s">
        <v>28</v>
      </c>
      <c r="J785" s="203"/>
      <c r="K785" s="203"/>
      <c r="L785" s="164">
        <v>0</v>
      </c>
      <c r="M785" s="164">
        <v>0</v>
      </c>
      <c r="N785" s="208">
        <v>1000</v>
      </c>
      <c r="O785" s="208">
        <v>69000</v>
      </c>
      <c r="P785" s="164"/>
      <c r="Q785" s="164"/>
      <c r="R785" s="164"/>
      <c r="S785" s="164">
        <v>0</v>
      </c>
      <c r="T785" s="164"/>
      <c r="U785" s="164"/>
      <c r="V785" s="157"/>
      <c r="W785" s="157"/>
      <c r="X785" s="375">
        <f t="shared" ref="X785" si="256">SUM(M789:W789)</f>
        <v>70000</v>
      </c>
      <c r="Y785" s="153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  <c r="AJ785" s="96"/>
      <c r="AK785" s="96"/>
      <c r="AL785" s="96"/>
      <c r="AM785" s="96"/>
      <c r="AN785" s="96"/>
      <c r="AO785" s="96"/>
      <c r="AP785" s="96"/>
      <c r="AQ785" s="96"/>
      <c r="AR785" s="96"/>
      <c r="AS785" s="96"/>
      <c r="AT785" s="96"/>
      <c r="AU785" s="96"/>
      <c r="AV785" s="96"/>
      <c r="AW785" s="96"/>
      <c r="AX785" s="96"/>
      <c r="AY785" s="96"/>
      <c r="AZ785" s="96"/>
      <c r="BA785" s="96"/>
      <c r="BB785" s="96"/>
      <c r="BC785" s="96"/>
      <c r="BD785" s="96"/>
      <c r="BE785" s="96"/>
      <c r="BF785" s="96"/>
      <c r="BG785" s="96"/>
      <c r="BH785" s="96"/>
      <c r="BI785" s="96"/>
      <c r="BJ785" s="96"/>
      <c r="BK785" s="96"/>
      <c r="BL785" s="96"/>
      <c r="BM785" s="96"/>
      <c r="BN785" s="96"/>
      <c r="BO785" s="96"/>
      <c r="BP785" s="96"/>
      <c r="BQ785" s="96"/>
      <c r="BR785" s="96"/>
      <c r="BS785" s="96"/>
      <c r="BT785" s="96"/>
      <c r="BU785" s="96"/>
      <c r="BV785" s="96"/>
      <c r="BW785" s="96"/>
      <c r="BX785" s="96"/>
      <c r="BY785" s="96"/>
      <c r="BZ785" s="96"/>
      <c r="CA785" s="96"/>
      <c r="CB785" s="96"/>
      <c r="CC785" s="96"/>
      <c r="CD785" s="96"/>
      <c r="CE785" s="96"/>
      <c r="CF785" s="96"/>
      <c r="CG785" s="96"/>
      <c r="CH785" s="96"/>
      <c r="CI785" s="96"/>
      <c r="CJ785" s="96"/>
      <c r="CK785" s="96"/>
      <c r="CL785" s="96"/>
      <c r="CM785" s="96"/>
      <c r="CN785" s="96"/>
      <c r="CO785" s="96"/>
      <c r="CP785" s="96"/>
      <c r="CQ785" s="96"/>
      <c r="CR785" s="96"/>
      <c r="CS785" s="96"/>
      <c r="CT785" s="96"/>
      <c r="CU785" s="96"/>
      <c r="CV785" s="96"/>
      <c r="CW785" s="96"/>
      <c r="CX785" s="96"/>
      <c r="CY785" s="96"/>
      <c r="CZ785" s="96"/>
      <c r="DA785" s="96"/>
      <c r="DB785" s="96"/>
      <c r="DC785" s="96"/>
      <c r="DD785" s="96"/>
      <c r="DE785" s="96"/>
      <c r="DF785" s="96"/>
      <c r="DG785" s="96"/>
      <c r="DH785" s="96"/>
      <c r="DI785" s="96"/>
      <c r="DJ785" s="96"/>
      <c r="DK785" s="96"/>
      <c r="DL785" s="96"/>
      <c r="DM785" s="96"/>
      <c r="DN785" s="96"/>
      <c r="DO785" s="96"/>
      <c r="DP785" s="96"/>
      <c r="DQ785" s="96"/>
      <c r="DR785" s="96"/>
      <c r="DS785" s="96"/>
      <c r="DT785" s="96"/>
      <c r="DU785" s="96"/>
      <c r="DV785" s="96"/>
      <c r="DW785" s="96"/>
      <c r="DX785" s="96"/>
      <c r="DY785" s="96"/>
      <c r="DZ785" s="96"/>
      <c r="EA785" s="96"/>
      <c r="EB785" s="96"/>
      <c r="EC785" s="96"/>
      <c r="ED785" s="96"/>
      <c r="EE785" s="96"/>
      <c r="EF785" s="96"/>
      <c r="EG785" s="96"/>
      <c r="EH785" s="96"/>
      <c r="EI785" s="96"/>
      <c r="EJ785" s="96"/>
      <c r="EK785" s="96"/>
      <c r="EL785" s="96"/>
      <c r="EM785" s="96"/>
      <c r="EN785" s="96"/>
      <c r="EO785" s="96"/>
      <c r="EP785" s="96"/>
      <c r="EQ785" s="96"/>
      <c r="ER785" s="96"/>
      <c r="ES785" s="96"/>
      <c r="ET785" s="96"/>
      <c r="EU785" s="96"/>
      <c r="EV785" s="96"/>
      <c r="EW785" s="96"/>
      <c r="EX785" s="96"/>
      <c r="EY785" s="96"/>
      <c r="EZ785" s="96"/>
      <c r="FA785" s="96"/>
      <c r="FB785" s="96"/>
      <c r="FC785" s="96"/>
      <c r="FD785" s="96"/>
      <c r="FE785" s="96"/>
      <c r="FF785" s="96"/>
      <c r="FG785" s="96"/>
      <c r="FH785" s="96"/>
      <c r="FI785" s="96"/>
      <c r="FJ785" s="96"/>
      <c r="FK785" s="96"/>
      <c r="FL785" s="96"/>
      <c r="FM785" s="96"/>
      <c r="FN785" s="96"/>
      <c r="FO785" s="96"/>
      <c r="FP785" s="96"/>
      <c r="FQ785" s="96"/>
      <c r="FR785" s="96"/>
      <c r="FS785" s="96"/>
      <c r="FT785" s="96"/>
      <c r="FU785" s="96"/>
      <c r="FV785" s="96"/>
      <c r="FW785" s="96"/>
      <c r="FX785" s="96"/>
      <c r="FY785" s="96"/>
      <c r="FZ785" s="96"/>
      <c r="GA785" s="96"/>
      <c r="GB785" s="96"/>
      <c r="GC785" s="96"/>
      <c r="GD785" s="96"/>
      <c r="GE785" s="96"/>
      <c r="GF785" s="96"/>
      <c r="GG785" s="96"/>
      <c r="GH785" s="96"/>
      <c r="GI785" s="96"/>
      <c r="GJ785" s="96"/>
      <c r="GK785" s="96"/>
      <c r="GL785" s="96"/>
      <c r="GM785" s="96"/>
      <c r="GN785" s="96"/>
      <c r="GO785" s="96"/>
      <c r="GP785" s="96"/>
    </row>
    <row r="786" spans="1:198" ht="12.75" customHeight="1">
      <c r="A786" s="349"/>
      <c r="B786" s="350"/>
      <c r="C786" s="351"/>
      <c r="D786" s="352"/>
      <c r="E786" s="353"/>
      <c r="F786" s="432"/>
      <c r="G786" s="355"/>
      <c r="H786" s="165"/>
      <c r="I786" s="166" t="s">
        <v>28</v>
      </c>
      <c r="J786" s="204"/>
      <c r="K786" s="205"/>
      <c r="L786" s="157"/>
      <c r="M786" s="157"/>
      <c r="N786" s="157"/>
      <c r="O786" s="164"/>
      <c r="P786" s="164"/>
      <c r="Q786" s="164"/>
      <c r="R786" s="164"/>
      <c r="S786" s="164"/>
      <c r="T786" s="164"/>
      <c r="U786" s="164"/>
      <c r="V786" s="157"/>
      <c r="W786" s="157"/>
      <c r="X786" s="375"/>
      <c r="Y786" s="153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6"/>
      <c r="AV786" s="96"/>
      <c r="AW786" s="96"/>
      <c r="AX786" s="96"/>
      <c r="AY786" s="96"/>
      <c r="AZ786" s="96"/>
      <c r="BA786" s="96"/>
      <c r="BB786" s="96"/>
      <c r="BC786" s="96"/>
      <c r="BD786" s="96"/>
      <c r="BE786" s="96"/>
      <c r="BF786" s="96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6"/>
      <c r="BS786" s="96"/>
      <c r="BT786" s="96"/>
      <c r="BU786" s="96"/>
      <c r="BV786" s="96"/>
      <c r="BW786" s="96"/>
      <c r="BX786" s="96"/>
      <c r="BY786" s="96"/>
      <c r="BZ786" s="96"/>
      <c r="CA786" s="96"/>
      <c r="CB786" s="96"/>
      <c r="CC786" s="96"/>
      <c r="CD786" s="96"/>
      <c r="CE786" s="96"/>
      <c r="CF786" s="96"/>
      <c r="CG786" s="96"/>
      <c r="CH786" s="96"/>
      <c r="CI786" s="96"/>
      <c r="CJ786" s="96"/>
      <c r="CK786" s="96"/>
      <c r="CL786" s="96"/>
      <c r="CM786" s="96"/>
      <c r="CN786" s="96"/>
      <c r="CO786" s="96"/>
      <c r="CP786" s="96"/>
      <c r="CQ786" s="96"/>
      <c r="CR786" s="96"/>
      <c r="CS786" s="96"/>
      <c r="CT786" s="96"/>
      <c r="CU786" s="96"/>
      <c r="CV786" s="96"/>
      <c r="CW786" s="96"/>
      <c r="CX786" s="96"/>
      <c r="CY786" s="96"/>
      <c r="CZ786" s="96"/>
      <c r="DA786" s="96"/>
      <c r="DB786" s="96"/>
      <c r="DC786" s="96"/>
      <c r="DD786" s="96"/>
      <c r="DE786" s="96"/>
      <c r="DF786" s="96"/>
      <c r="DG786" s="96"/>
      <c r="DH786" s="96"/>
      <c r="DI786" s="96"/>
      <c r="DJ786" s="96"/>
      <c r="DK786" s="96"/>
      <c r="DL786" s="96"/>
      <c r="DM786" s="96"/>
      <c r="DN786" s="96"/>
      <c r="DO786" s="96"/>
      <c r="DP786" s="96"/>
      <c r="DQ786" s="96"/>
      <c r="DR786" s="96"/>
      <c r="DS786" s="96"/>
      <c r="DT786" s="96"/>
      <c r="DU786" s="96"/>
      <c r="DV786" s="96"/>
      <c r="DW786" s="96"/>
      <c r="DX786" s="96"/>
      <c r="DY786" s="96"/>
      <c r="DZ786" s="96"/>
      <c r="EA786" s="96"/>
      <c r="EB786" s="96"/>
      <c r="EC786" s="96"/>
      <c r="ED786" s="96"/>
      <c r="EE786" s="96"/>
      <c r="EF786" s="96"/>
      <c r="EG786" s="96"/>
      <c r="EH786" s="96"/>
      <c r="EI786" s="96"/>
      <c r="EJ786" s="96"/>
      <c r="EK786" s="96"/>
      <c r="EL786" s="96"/>
      <c r="EM786" s="96"/>
      <c r="EN786" s="96"/>
      <c r="EO786" s="96"/>
      <c r="EP786" s="96"/>
      <c r="EQ786" s="96"/>
      <c r="ER786" s="96"/>
      <c r="ES786" s="96"/>
      <c r="ET786" s="96"/>
      <c r="EU786" s="96"/>
      <c r="EV786" s="96"/>
      <c r="EW786" s="96"/>
      <c r="EX786" s="96"/>
      <c r="EY786" s="96"/>
      <c r="EZ786" s="96"/>
      <c r="FA786" s="96"/>
      <c r="FB786" s="96"/>
      <c r="FC786" s="96"/>
      <c r="FD786" s="96"/>
      <c r="FE786" s="96"/>
      <c r="FF786" s="96"/>
      <c r="FG786" s="96"/>
      <c r="FH786" s="96"/>
      <c r="FI786" s="96"/>
      <c r="FJ786" s="96"/>
      <c r="FK786" s="96"/>
      <c r="FL786" s="96"/>
      <c r="FM786" s="96"/>
      <c r="FN786" s="96"/>
      <c r="FO786" s="96"/>
      <c r="FP786" s="96"/>
      <c r="FQ786" s="96"/>
      <c r="FR786" s="96"/>
      <c r="FS786" s="96"/>
      <c r="FT786" s="96"/>
      <c r="FU786" s="96"/>
      <c r="FV786" s="96"/>
      <c r="FW786" s="96"/>
      <c r="FX786" s="96"/>
      <c r="FY786" s="96"/>
      <c r="FZ786" s="96"/>
      <c r="GA786" s="96"/>
      <c r="GB786" s="96"/>
      <c r="GC786" s="96"/>
      <c r="GD786" s="96"/>
      <c r="GE786" s="96"/>
      <c r="GF786" s="96"/>
      <c r="GG786" s="96"/>
      <c r="GH786" s="96"/>
      <c r="GI786" s="96"/>
      <c r="GJ786" s="96"/>
      <c r="GK786" s="96"/>
      <c r="GL786" s="96"/>
      <c r="GM786" s="96"/>
      <c r="GN786" s="96"/>
      <c r="GO786" s="96"/>
      <c r="GP786" s="96"/>
    </row>
    <row r="787" spans="1:198" ht="12.75" customHeight="1">
      <c r="A787" s="349"/>
      <c r="B787" s="350"/>
      <c r="C787" s="351"/>
      <c r="D787" s="352"/>
      <c r="E787" s="353"/>
      <c r="F787" s="432"/>
      <c r="G787" s="355"/>
      <c r="H787" s="165"/>
      <c r="I787" s="168" t="s">
        <v>30</v>
      </c>
      <c r="J787" s="202"/>
      <c r="K787" s="202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375"/>
      <c r="Y787" s="153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6"/>
      <c r="AV787" s="96"/>
      <c r="AW787" s="96"/>
      <c r="AX787" s="96"/>
      <c r="AY787" s="96"/>
      <c r="AZ787" s="96"/>
      <c r="BA787" s="96"/>
      <c r="BB787" s="96"/>
      <c r="BC787" s="96"/>
      <c r="BD787" s="96"/>
      <c r="BE787" s="96"/>
      <c r="BF787" s="96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6"/>
      <c r="BS787" s="96"/>
      <c r="BT787" s="96"/>
      <c r="BU787" s="96"/>
      <c r="BV787" s="96"/>
      <c r="BW787" s="96"/>
      <c r="BX787" s="96"/>
      <c r="BY787" s="96"/>
      <c r="BZ787" s="96"/>
      <c r="CA787" s="96"/>
      <c r="CB787" s="96"/>
      <c r="CC787" s="96"/>
      <c r="CD787" s="96"/>
      <c r="CE787" s="96"/>
      <c r="CF787" s="96"/>
      <c r="CG787" s="96"/>
      <c r="CH787" s="96"/>
      <c r="CI787" s="96"/>
      <c r="CJ787" s="96"/>
      <c r="CK787" s="96"/>
      <c r="CL787" s="96"/>
      <c r="CM787" s="96"/>
      <c r="CN787" s="96"/>
      <c r="CO787" s="96"/>
      <c r="CP787" s="96"/>
      <c r="CQ787" s="96"/>
      <c r="CR787" s="96"/>
      <c r="CS787" s="96"/>
      <c r="CT787" s="96"/>
      <c r="CU787" s="96"/>
      <c r="CV787" s="96"/>
      <c r="CW787" s="96"/>
      <c r="CX787" s="96"/>
      <c r="CY787" s="96"/>
      <c r="CZ787" s="96"/>
      <c r="DA787" s="96"/>
      <c r="DB787" s="96"/>
      <c r="DC787" s="96"/>
      <c r="DD787" s="96"/>
      <c r="DE787" s="96"/>
      <c r="DF787" s="96"/>
      <c r="DG787" s="96"/>
      <c r="DH787" s="96"/>
      <c r="DI787" s="96"/>
      <c r="DJ787" s="96"/>
      <c r="DK787" s="96"/>
      <c r="DL787" s="96"/>
      <c r="DM787" s="96"/>
      <c r="DN787" s="96"/>
      <c r="DO787" s="96"/>
      <c r="DP787" s="96"/>
      <c r="DQ787" s="96"/>
      <c r="DR787" s="96"/>
      <c r="DS787" s="96"/>
      <c r="DT787" s="96"/>
      <c r="DU787" s="96"/>
      <c r="DV787" s="96"/>
      <c r="DW787" s="96"/>
      <c r="DX787" s="96"/>
      <c r="DY787" s="96"/>
      <c r="DZ787" s="96"/>
      <c r="EA787" s="96"/>
      <c r="EB787" s="96"/>
      <c r="EC787" s="96"/>
      <c r="ED787" s="96"/>
      <c r="EE787" s="96"/>
      <c r="EF787" s="96"/>
      <c r="EG787" s="96"/>
      <c r="EH787" s="96"/>
      <c r="EI787" s="96"/>
      <c r="EJ787" s="96"/>
      <c r="EK787" s="96"/>
      <c r="EL787" s="96"/>
      <c r="EM787" s="96"/>
      <c r="EN787" s="96"/>
      <c r="EO787" s="96"/>
      <c r="EP787" s="96"/>
      <c r="EQ787" s="96"/>
      <c r="ER787" s="96"/>
      <c r="ES787" s="96"/>
      <c r="ET787" s="96"/>
      <c r="EU787" s="96"/>
      <c r="EV787" s="96"/>
      <c r="EW787" s="96"/>
      <c r="EX787" s="96"/>
      <c r="EY787" s="96"/>
      <c r="EZ787" s="96"/>
      <c r="FA787" s="96"/>
      <c r="FB787" s="96"/>
      <c r="FC787" s="96"/>
      <c r="FD787" s="96"/>
      <c r="FE787" s="96"/>
      <c r="FF787" s="96"/>
      <c r="FG787" s="96"/>
      <c r="FH787" s="96"/>
      <c r="FI787" s="96"/>
      <c r="FJ787" s="96"/>
      <c r="FK787" s="96"/>
      <c r="FL787" s="96"/>
      <c r="FM787" s="96"/>
      <c r="FN787" s="96"/>
      <c r="FO787" s="96"/>
      <c r="FP787" s="96"/>
      <c r="FQ787" s="96"/>
      <c r="FR787" s="96"/>
      <c r="FS787" s="96"/>
      <c r="FT787" s="96"/>
      <c r="FU787" s="96"/>
      <c r="FV787" s="96"/>
      <c r="FW787" s="96"/>
      <c r="FX787" s="96"/>
      <c r="FY787" s="96"/>
      <c r="FZ787" s="96"/>
      <c r="GA787" s="96"/>
      <c r="GB787" s="96"/>
      <c r="GC787" s="96"/>
      <c r="GD787" s="96"/>
      <c r="GE787" s="96"/>
      <c r="GF787" s="96"/>
      <c r="GG787" s="96"/>
      <c r="GH787" s="96"/>
      <c r="GI787" s="96"/>
      <c r="GJ787" s="96"/>
      <c r="GK787" s="96"/>
      <c r="GL787" s="96"/>
      <c r="GM787" s="96"/>
      <c r="GN787" s="96"/>
      <c r="GO787" s="96"/>
      <c r="GP787" s="96"/>
    </row>
    <row r="788" spans="1:198" ht="12.75" customHeight="1">
      <c r="A788" s="349"/>
      <c r="B788" s="350"/>
      <c r="C788" s="351"/>
      <c r="D788" s="352"/>
      <c r="E788" s="353"/>
      <c r="F788" s="432"/>
      <c r="G788" s="355"/>
      <c r="I788" s="155" t="s">
        <v>55</v>
      </c>
      <c r="J788" s="202"/>
      <c r="K788" s="202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375"/>
      <c r="Y788" s="153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6"/>
      <c r="AV788" s="96"/>
      <c r="AW788" s="96"/>
      <c r="AX788" s="96"/>
      <c r="AY788" s="96"/>
      <c r="AZ788" s="96"/>
      <c r="BA788" s="96"/>
      <c r="BB788" s="96"/>
      <c r="BC788" s="96"/>
      <c r="BD788" s="96"/>
      <c r="BE788" s="96"/>
      <c r="BF788" s="96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6"/>
      <c r="BS788" s="96"/>
      <c r="BT788" s="96"/>
      <c r="BU788" s="96"/>
      <c r="BV788" s="96"/>
      <c r="BW788" s="96"/>
      <c r="BX788" s="96"/>
      <c r="BY788" s="96"/>
      <c r="BZ788" s="96"/>
      <c r="CA788" s="96"/>
      <c r="CB788" s="96"/>
      <c r="CC788" s="96"/>
      <c r="CD788" s="96"/>
      <c r="CE788" s="96"/>
      <c r="CF788" s="96"/>
      <c r="CG788" s="96"/>
      <c r="CH788" s="96"/>
      <c r="CI788" s="96"/>
      <c r="CJ788" s="96"/>
      <c r="CK788" s="96"/>
      <c r="CL788" s="96"/>
      <c r="CM788" s="96"/>
      <c r="CN788" s="96"/>
      <c r="CO788" s="96"/>
      <c r="CP788" s="96"/>
      <c r="CQ788" s="96"/>
      <c r="CR788" s="96"/>
      <c r="CS788" s="96"/>
      <c r="CT788" s="96"/>
      <c r="CU788" s="96"/>
      <c r="CV788" s="96"/>
      <c r="CW788" s="96"/>
      <c r="CX788" s="96"/>
      <c r="CY788" s="96"/>
      <c r="CZ788" s="96"/>
      <c r="DA788" s="96"/>
      <c r="DB788" s="96"/>
      <c r="DC788" s="96"/>
      <c r="DD788" s="96"/>
      <c r="DE788" s="96"/>
      <c r="DF788" s="96"/>
      <c r="DG788" s="96"/>
      <c r="DH788" s="96"/>
      <c r="DI788" s="96"/>
      <c r="DJ788" s="96"/>
      <c r="DK788" s="96"/>
      <c r="DL788" s="96"/>
      <c r="DM788" s="96"/>
      <c r="DN788" s="96"/>
      <c r="DO788" s="96"/>
      <c r="DP788" s="96"/>
      <c r="DQ788" s="96"/>
      <c r="DR788" s="96"/>
      <c r="DS788" s="96"/>
      <c r="DT788" s="96"/>
      <c r="DU788" s="96"/>
      <c r="DV788" s="96"/>
      <c r="DW788" s="96"/>
      <c r="DX788" s="96"/>
      <c r="DY788" s="96"/>
      <c r="DZ788" s="96"/>
      <c r="EA788" s="96"/>
      <c r="EB788" s="96"/>
      <c r="EC788" s="96"/>
      <c r="ED788" s="96"/>
      <c r="EE788" s="96"/>
      <c r="EF788" s="96"/>
      <c r="EG788" s="96"/>
      <c r="EH788" s="96"/>
      <c r="EI788" s="96"/>
      <c r="EJ788" s="96"/>
      <c r="EK788" s="96"/>
      <c r="EL788" s="96"/>
      <c r="EM788" s="96"/>
      <c r="EN788" s="96"/>
      <c r="EO788" s="96"/>
      <c r="EP788" s="96"/>
      <c r="EQ788" s="96"/>
      <c r="ER788" s="96"/>
      <c r="ES788" s="96"/>
      <c r="ET788" s="96"/>
      <c r="EU788" s="96"/>
      <c r="EV788" s="96"/>
      <c r="EW788" s="96"/>
      <c r="EX788" s="96"/>
      <c r="EY788" s="96"/>
      <c r="EZ788" s="96"/>
      <c r="FA788" s="96"/>
      <c r="FB788" s="96"/>
      <c r="FC788" s="96"/>
      <c r="FD788" s="96"/>
      <c r="FE788" s="96"/>
      <c r="FF788" s="96"/>
      <c r="FG788" s="96"/>
      <c r="FH788" s="96"/>
      <c r="FI788" s="96"/>
      <c r="FJ788" s="96"/>
      <c r="FK788" s="96"/>
      <c r="FL788" s="96"/>
      <c r="FM788" s="96"/>
      <c r="FN788" s="96"/>
      <c r="FO788" s="96"/>
      <c r="FP788" s="96"/>
      <c r="FQ788" s="96"/>
      <c r="FR788" s="96"/>
      <c r="FS788" s="96"/>
      <c r="FT788" s="96"/>
      <c r="FU788" s="96"/>
      <c r="FV788" s="96"/>
      <c r="FW788" s="96"/>
      <c r="FX788" s="96"/>
      <c r="FY788" s="96"/>
      <c r="FZ788" s="96"/>
      <c r="GA788" s="96"/>
      <c r="GB788" s="96"/>
      <c r="GC788" s="96"/>
      <c r="GD788" s="96"/>
      <c r="GE788" s="96"/>
      <c r="GF788" s="96"/>
      <c r="GG788" s="96"/>
      <c r="GH788" s="96"/>
      <c r="GI788" s="96"/>
      <c r="GJ788" s="96"/>
      <c r="GK788" s="96"/>
      <c r="GL788" s="96"/>
      <c r="GM788" s="96"/>
      <c r="GN788" s="96"/>
      <c r="GO788" s="96"/>
      <c r="GP788" s="96"/>
    </row>
    <row r="789" spans="1:198" ht="12.75" customHeight="1">
      <c r="A789" s="349"/>
      <c r="B789" s="350"/>
      <c r="C789" s="351"/>
      <c r="D789" s="352"/>
      <c r="E789" s="353"/>
      <c r="F789" s="432"/>
      <c r="G789" s="355"/>
      <c r="H789" s="159"/>
      <c r="I789" s="160" t="s">
        <v>26</v>
      </c>
      <c r="J789" s="202"/>
      <c r="K789" s="202"/>
      <c r="L789" s="161">
        <f t="shared" ref="L789:W789" si="257">SUM(L785:L788)</f>
        <v>0</v>
      </c>
      <c r="M789" s="161">
        <f t="shared" si="257"/>
        <v>0</v>
      </c>
      <c r="N789" s="161">
        <f t="shared" si="257"/>
        <v>1000</v>
      </c>
      <c r="O789" s="161">
        <f t="shared" si="257"/>
        <v>69000</v>
      </c>
      <c r="P789" s="161">
        <f t="shared" si="257"/>
        <v>0</v>
      </c>
      <c r="Q789" s="161">
        <f t="shared" si="257"/>
        <v>0</v>
      </c>
      <c r="R789" s="161">
        <f t="shared" si="257"/>
        <v>0</v>
      </c>
      <c r="S789" s="161">
        <f t="shared" si="257"/>
        <v>0</v>
      </c>
      <c r="T789" s="161">
        <f t="shared" si="257"/>
        <v>0</v>
      </c>
      <c r="U789" s="161">
        <f t="shared" si="257"/>
        <v>0</v>
      </c>
      <c r="V789" s="162">
        <f t="shared" si="257"/>
        <v>0</v>
      </c>
      <c r="W789" s="162">
        <f t="shared" si="257"/>
        <v>0</v>
      </c>
      <c r="X789" s="375"/>
      <c r="Y789" s="153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6"/>
      <c r="AV789" s="96"/>
      <c r="AW789" s="96"/>
      <c r="AX789" s="96"/>
      <c r="AY789" s="96"/>
      <c r="AZ789" s="96"/>
      <c r="BA789" s="96"/>
      <c r="BB789" s="96"/>
      <c r="BC789" s="96"/>
      <c r="BD789" s="96"/>
      <c r="BE789" s="96"/>
      <c r="BF789" s="96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6"/>
      <c r="BS789" s="96"/>
      <c r="BT789" s="96"/>
      <c r="BU789" s="96"/>
      <c r="BV789" s="96"/>
      <c r="BW789" s="96"/>
      <c r="BX789" s="96"/>
      <c r="BY789" s="96"/>
      <c r="BZ789" s="96"/>
      <c r="CA789" s="96"/>
      <c r="CB789" s="96"/>
      <c r="CC789" s="96"/>
      <c r="CD789" s="96"/>
      <c r="CE789" s="96"/>
      <c r="CF789" s="96"/>
      <c r="CG789" s="96"/>
      <c r="CH789" s="96"/>
      <c r="CI789" s="96"/>
      <c r="CJ789" s="96"/>
      <c r="CK789" s="96"/>
      <c r="CL789" s="96"/>
      <c r="CM789" s="96"/>
      <c r="CN789" s="96"/>
      <c r="CO789" s="96"/>
      <c r="CP789" s="96"/>
      <c r="CQ789" s="96"/>
      <c r="CR789" s="96"/>
      <c r="CS789" s="96"/>
      <c r="CT789" s="96"/>
      <c r="CU789" s="96"/>
      <c r="CV789" s="96"/>
      <c r="CW789" s="96"/>
      <c r="CX789" s="96"/>
      <c r="CY789" s="96"/>
      <c r="CZ789" s="96"/>
      <c r="DA789" s="96"/>
      <c r="DB789" s="96"/>
      <c r="DC789" s="96"/>
      <c r="DD789" s="96"/>
      <c r="DE789" s="96"/>
      <c r="DF789" s="96"/>
      <c r="DG789" s="96"/>
      <c r="DH789" s="96"/>
      <c r="DI789" s="96"/>
      <c r="DJ789" s="96"/>
      <c r="DK789" s="96"/>
      <c r="DL789" s="96"/>
      <c r="DM789" s="96"/>
      <c r="DN789" s="96"/>
      <c r="DO789" s="96"/>
      <c r="DP789" s="96"/>
      <c r="DQ789" s="96"/>
      <c r="DR789" s="96"/>
      <c r="DS789" s="96"/>
      <c r="DT789" s="96"/>
      <c r="DU789" s="96"/>
      <c r="DV789" s="96"/>
      <c r="DW789" s="96"/>
      <c r="DX789" s="96"/>
      <c r="DY789" s="96"/>
      <c r="DZ789" s="96"/>
      <c r="EA789" s="96"/>
      <c r="EB789" s="96"/>
      <c r="EC789" s="96"/>
      <c r="ED789" s="96"/>
      <c r="EE789" s="96"/>
      <c r="EF789" s="96"/>
      <c r="EG789" s="96"/>
      <c r="EH789" s="96"/>
      <c r="EI789" s="96"/>
      <c r="EJ789" s="96"/>
      <c r="EK789" s="96"/>
      <c r="EL789" s="96"/>
      <c r="EM789" s="96"/>
      <c r="EN789" s="96"/>
      <c r="EO789" s="96"/>
      <c r="EP789" s="96"/>
      <c r="EQ789" s="96"/>
      <c r="ER789" s="96"/>
      <c r="ES789" s="96"/>
      <c r="ET789" s="96"/>
      <c r="EU789" s="96"/>
      <c r="EV789" s="96"/>
      <c r="EW789" s="96"/>
      <c r="EX789" s="96"/>
      <c r="EY789" s="96"/>
      <c r="EZ789" s="96"/>
      <c r="FA789" s="96"/>
      <c r="FB789" s="96"/>
      <c r="FC789" s="96"/>
      <c r="FD789" s="96"/>
      <c r="FE789" s="96"/>
      <c r="FF789" s="96"/>
      <c r="FG789" s="96"/>
      <c r="FH789" s="96"/>
      <c r="FI789" s="96"/>
      <c r="FJ789" s="96"/>
      <c r="FK789" s="96"/>
      <c r="FL789" s="96"/>
      <c r="FM789" s="96"/>
      <c r="FN789" s="96"/>
      <c r="FO789" s="96"/>
      <c r="FP789" s="96"/>
      <c r="FQ789" s="96"/>
      <c r="FR789" s="96"/>
      <c r="FS789" s="96"/>
      <c r="FT789" s="96"/>
      <c r="FU789" s="96"/>
      <c r="FV789" s="96"/>
      <c r="FW789" s="96"/>
      <c r="FX789" s="96"/>
      <c r="FY789" s="96"/>
      <c r="FZ789" s="96"/>
      <c r="GA789" s="96"/>
      <c r="GB789" s="96"/>
      <c r="GC789" s="96"/>
      <c r="GD789" s="96"/>
      <c r="GE789" s="96"/>
      <c r="GF789" s="96"/>
      <c r="GG789" s="96"/>
      <c r="GH789" s="96"/>
      <c r="GI789" s="96"/>
      <c r="GJ789" s="96"/>
      <c r="GK789" s="96"/>
      <c r="GL789" s="96"/>
      <c r="GM789" s="96"/>
      <c r="GN789" s="96"/>
      <c r="GO789" s="96"/>
      <c r="GP789" s="96"/>
    </row>
    <row r="790" spans="1:198" hidden="1">
      <c r="A790" s="55"/>
      <c r="B790" s="23"/>
      <c r="C790" s="23"/>
      <c r="D790" s="23"/>
      <c r="E790" s="23"/>
      <c r="F790" s="23"/>
      <c r="G790" s="23"/>
      <c r="H790" s="23"/>
      <c r="I790" s="575"/>
      <c r="J790" s="575"/>
      <c r="K790" s="575"/>
      <c r="L790" s="575"/>
      <c r="M790" s="240"/>
      <c r="N790" s="240"/>
      <c r="O790" s="240"/>
      <c r="P790" s="23"/>
      <c r="Q790" s="23"/>
      <c r="R790" s="23"/>
      <c r="S790" s="23"/>
      <c r="T790" s="23"/>
      <c r="U790" s="23"/>
      <c r="V790" s="23"/>
      <c r="W790" s="23"/>
      <c r="X790" s="23"/>
    </row>
    <row r="791" spans="1:198" ht="15" hidden="1" customHeight="1">
      <c r="A791" s="55"/>
      <c r="B791" s="23"/>
      <c r="C791" s="23"/>
      <c r="D791" s="23"/>
      <c r="E791" s="23"/>
      <c r="F791" s="23"/>
      <c r="G791" s="23"/>
      <c r="H791" s="23"/>
      <c r="I791" s="575"/>
      <c r="J791" s="575"/>
      <c r="K791" s="575"/>
      <c r="L791" s="575"/>
      <c r="M791" s="246"/>
      <c r="N791" s="246"/>
      <c r="O791" s="246"/>
      <c r="P791" s="23"/>
      <c r="Q791" s="23"/>
      <c r="R791" s="23"/>
      <c r="S791" s="23"/>
      <c r="T791" s="23"/>
      <c r="U791" s="23"/>
      <c r="V791" s="23"/>
      <c r="W791" s="23"/>
      <c r="X791" s="23"/>
    </row>
    <row r="792" spans="1:198" hidden="1">
      <c r="A792" s="55"/>
      <c r="B792" s="23"/>
      <c r="C792" s="23"/>
      <c r="D792" s="23"/>
      <c r="E792" s="23"/>
      <c r="F792" s="23"/>
      <c r="G792" s="23"/>
      <c r="H792" s="23"/>
      <c r="I792" s="575"/>
      <c r="J792" s="575"/>
      <c r="K792" s="575"/>
      <c r="L792" s="575"/>
      <c r="M792" s="239"/>
      <c r="N792" s="239"/>
      <c r="O792" s="239"/>
      <c r="P792" s="23"/>
      <c r="Q792" s="23"/>
      <c r="R792" s="23"/>
      <c r="S792" s="23"/>
      <c r="T792" s="23"/>
      <c r="U792" s="23"/>
      <c r="V792" s="23"/>
      <c r="W792" s="23"/>
      <c r="X792" s="23"/>
    </row>
    <row r="793" spans="1:198" hidden="1">
      <c r="A793" s="55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</row>
    <row r="794" spans="1:198" hidden="1">
      <c r="A794" s="55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</row>
    <row r="795" spans="1:198" hidden="1">
      <c r="A795" s="55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</row>
    <row r="796" spans="1:198" hidden="1">
      <c r="A796" s="55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</row>
    <row r="797" spans="1:198" hidden="1">
      <c r="A797" s="55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</row>
    <row r="798" spans="1:198" hidden="1">
      <c r="A798" s="55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</row>
    <row r="799" spans="1:198" hidden="1">
      <c r="A799" s="55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</row>
    <row r="800" spans="1:198" hidden="1">
      <c r="A800" s="55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</row>
    <row r="801" spans="1:24" hidden="1">
      <c r="A801" s="55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</row>
    <row r="802" spans="1:24" hidden="1">
      <c r="A802" s="55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</row>
    <row r="803" spans="1:24" hidden="1">
      <c r="A803" s="55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</row>
    <row r="804" spans="1:24" hidden="1">
      <c r="A804" s="55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</row>
    <row r="805" spans="1:24" hidden="1">
      <c r="A805" s="55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</row>
    <row r="806" spans="1:24" hidden="1">
      <c r="A806" s="55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</row>
    <row r="807" spans="1:24" hidden="1">
      <c r="A807" s="55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</row>
    <row r="808" spans="1:24" hidden="1">
      <c r="A808" s="55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</row>
    <row r="809" spans="1:24" hidden="1">
      <c r="A809" s="55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</row>
    <row r="810" spans="1:24" hidden="1">
      <c r="A810" s="55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</row>
    <row r="811" spans="1:24" hidden="1">
      <c r="A811" s="55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</row>
    <row r="812" spans="1:24" hidden="1">
      <c r="A812" s="55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</row>
    <row r="813" spans="1:24" hidden="1">
      <c r="A813" s="55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</row>
    <row r="814" spans="1:24" hidden="1">
      <c r="A814" s="55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</row>
    <row r="815" spans="1:24" hidden="1">
      <c r="A815" s="55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</row>
    <row r="816" spans="1:24" hidden="1">
      <c r="A816" s="55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</row>
    <row r="817" spans="1:24" hidden="1">
      <c r="A817" s="55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</row>
    <row r="818" spans="1:24" hidden="1">
      <c r="A818" s="55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</row>
    <row r="819" spans="1:24" hidden="1">
      <c r="A819" s="55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</row>
    <row r="820" spans="1:24" hidden="1">
      <c r="A820" s="55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</row>
    <row r="821" spans="1:24" hidden="1">
      <c r="A821" s="55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</row>
    <row r="822" spans="1:24" hidden="1">
      <c r="A822" s="55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</row>
    <row r="823" spans="1:24" hidden="1">
      <c r="A823" s="55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</row>
    <row r="824" spans="1:24" hidden="1">
      <c r="A824" s="55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</row>
    <row r="825" spans="1:24" hidden="1">
      <c r="A825" s="55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</row>
    <row r="826" spans="1:24" hidden="1">
      <c r="A826" s="55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</row>
    <row r="827" spans="1:24" hidden="1">
      <c r="A827" s="55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</row>
    <row r="828" spans="1:24" hidden="1">
      <c r="A828" s="55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</row>
    <row r="829" spans="1:24" hidden="1">
      <c r="A829" s="55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</row>
    <row r="830" spans="1:24" hidden="1">
      <c r="A830" s="55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</row>
    <row r="831" spans="1:24" hidden="1">
      <c r="A831" s="55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</row>
    <row r="832" spans="1:24" hidden="1">
      <c r="A832" s="55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</row>
    <row r="833" spans="1:24" hidden="1">
      <c r="A833" s="55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</row>
    <row r="834" spans="1:24" hidden="1">
      <c r="A834" s="55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</row>
    <row r="835" spans="1:24" hidden="1">
      <c r="A835" s="55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</row>
    <row r="836" spans="1:24" hidden="1">
      <c r="A836" s="55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</row>
    <row r="837" spans="1:24" hidden="1">
      <c r="A837" s="55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</row>
    <row r="838" spans="1:24" hidden="1">
      <c r="A838" s="55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</row>
    <row r="839" spans="1:24" hidden="1">
      <c r="A839" s="55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</row>
    <row r="840" spans="1:24" hidden="1">
      <c r="A840" s="55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</row>
    <row r="841" spans="1:24" hidden="1">
      <c r="A841" s="55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</row>
    <row r="842" spans="1:24" hidden="1">
      <c r="A842" s="55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</row>
    <row r="843" spans="1:24" hidden="1">
      <c r="A843" s="55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</row>
    <row r="844" spans="1:24" hidden="1">
      <c r="A844" s="55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</row>
    <row r="845" spans="1:24" hidden="1">
      <c r="A845" s="55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</row>
    <row r="846" spans="1:24" hidden="1">
      <c r="B846" s="23"/>
    </row>
    <row r="847" spans="1:24" hidden="1">
      <c r="B847" s="23"/>
    </row>
    <row r="848" spans="1:24" hidden="1">
      <c r="B848" s="23"/>
    </row>
    <row r="849" spans="2:2" hidden="1">
      <c r="B849" s="23"/>
    </row>
    <row r="850" spans="2:2" hidden="1">
      <c r="B850" s="23"/>
    </row>
    <row r="851" spans="2:2" hidden="1">
      <c r="B851" s="23"/>
    </row>
    <row r="852" spans="2:2" hidden="1">
      <c r="B852" s="23"/>
    </row>
    <row r="853" spans="2:2" hidden="1">
      <c r="B853" s="23"/>
    </row>
    <row r="854" spans="2:2" hidden="1">
      <c r="B854" s="23"/>
    </row>
    <row r="855" spans="2:2" hidden="1">
      <c r="B855" s="23"/>
    </row>
    <row r="856" spans="2:2" hidden="1">
      <c r="B856" s="23"/>
    </row>
    <row r="857" spans="2:2" hidden="1">
      <c r="B857" s="23"/>
    </row>
    <row r="858" spans="2:2" hidden="1">
      <c r="B858" s="23"/>
    </row>
    <row r="859" spans="2:2" hidden="1">
      <c r="B859" s="23"/>
    </row>
    <row r="860" spans="2:2" hidden="1">
      <c r="B860" s="23"/>
    </row>
    <row r="861" spans="2:2" hidden="1">
      <c r="B861" s="23"/>
    </row>
    <row r="862" spans="2:2" hidden="1">
      <c r="B862" s="23"/>
    </row>
    <row r="863" spans="2:2" hidden="1">
      <c r="B863" s="23"/>
    </row>
    <row r="864" spans="2:2" hidden="1">
      <c r="B864" s="23"/>
    </row>
    <row r="865" spans="2:2" hidden="1">
      <c r="B865" s="23"/>
    </row>
    <row r="866" spans="2:2" hidden="1">
      <c r="B866" s="23"/>
    </row>
    <row r="867" spans="2:2" hidden="1">
      <c r="B867" s="23"/>
    </row>
    <row r="868" spans="2:2" hidden="1">
      <c r="B868" s="23"/>
    </row>
    <row r="869" spans="2:2" hidden="1">
      <c r="B869" s="23"/>
    </row>
    <row r="870" spans="2:2" hidden="1">
      <c r="B870" s="23"/>
    </row>
    <row r="871" spans="2:2" hidden="1">
      <c r="B871" s="23"/>
    </row>
    <row r="872" spans="2:2" hidden="1">
      <c r="B872" s="23"/>
    </row>
    <row r="873" spans="2:2" hidden="1">
      <c r="B873" s="23"/>
    </row>
    <row r="874" spans="2:2" hidden="1">
      <c r="B874" s="23"/>
    </row>
    <row r="875" spans="2:2" hidden="1">
      <c r="B875" s="23"/>
    </row>
    <row r="876" spans="2:2" hidden="1">
      <c r="B876" s="23"/>
    </row>
    <row r="877" spans="2:2" hidden="1">
      <c r="B877" s="23"/>
    </row>
    <row r="878" spans="2:2" hidden="1">
      <c r="B878" s="23"/>
    </row>
    <row r="879" spans="2:2" hidden="1">
      <c r="B879" s="23"/>
    </row>
    <row r="880" spans="2:2" hidden="1">
      <c r="B880" s="23"/>
    </row>
    <row r="881" spans="2:2" hidden="1">
      <c r="B881" s="23"/>
    </row>
    <row r="882" spans="2:2" hidden="1">
      <c r="B882" s="23"/>
    </row>
    <row r="883" spans="2:2" hidden="1">
      <c r="B883" s="23"/>
    </row>
    <row r="884" spans="2:2" hidden="1">
      <c r="B884" s="23"/>
    </row>
    <row r="885" spans="2:2" hidden="1">
      <c r="B885" s="23"/>
    </row>
    <row r="886" spans="2:2" hidden="1">
      <c r="B886" s="23"/>
    </row>
    <row r="887" spans="2:2" hidden="1">
      <c r="B887" s="23"/>
    </row>
    <row r="888" spans="2:2" hidden="1">
      <c r="B888" s="23"/>
    </row>
    <row r="889" spans="2:2" hidden="1">
      <c r="B889" s="23"/>
    </row>
    <row r="890" spans="2:2" hidden="1">
      <c r="B890" s="23"/>
    </row>
    <row r="891" spans="2:2" hidden="1">
      <c r="B891" s="23"/>
    </row>
    <row r="892" spans="2:2" hidden="1">
      <c r="B892" s="23"/>
    </row>
    <row r="893" spans="2:2" hidden="1">
      <c r="B893" s="23"/>
    </row>
    <row r="894" spans="2:2" hidden="1">
      <c r="B894" s="23"/>
    </row>
    <row r="895" spans="2:2" hidden="1">
      <c r="B895" s="23"/>
    </row>
    <row r="896" spans="2:2" hidden="1">
      <c r="B896" s="23"/>
    </row>
    <row r="897" spans="2:2" hidden="1">
      <c r="B897" s="23"/>
    </row>
    <row r="898" spans="2:2" hidden="1">
      <c r="B898" s="23"/>
    </row>
    <row r="899" spans="2:2" hidden="1">
      <c r="B899" s="23"/>
    </row>
    <row r="900" spans="2:2" hidden="1">
      <c r="B900" s="23"/>
    </row>
    <row r="901" spans="2:2" hidden="1">
      <c r="B901" s="23"/>
    </row>
    <row r="902" spans="2:2" hidden="1">
      <c r="B902" s="23"/>
    </row>
    <row r="903" spans="2:2" hidden="1">
      <c r="B903" s="23"/>
    </row>
    <row r="904" spans="2:2" hidden="1">
      <c r="B904" s="23"/>
    </row>
    <row r="905" spans="2:2" hidden="1">
      <c r="B905" s="23"/>
    </row>
    <row r="906" spans="2:2" hidden="1">
      <c r="B906" s="23"/>
    </row>
    <row r="907" spans="2:2" hidden="1">
      <c r="B907" s="23"/>
    </row>
    <row r="908" spans="2:2" hidden="1">
      <c r="B908" s="23"/>
    </row>
    <row r="909" spans="2:2" hidden="1">
      <c r="B909" s="23"/>
    </row>
    <row r="910" spans="2:2" hidden="1">
      <c r="B910" s="23"/>
    </row>
    <row r="911" spans="2:2" hidden="1">
      <c r="B911" s="23"/>
    </row>
    <row r="912" spans="2:2" hidden="1">
      <c r="B912" s="23"/>
    </row>
    <row r="913" spans="2:2" hidden="1">
      <c r="B913" s="23"/>
    </row>
    <row r="914" spans="2:2" hidden="1">
      <c r="B914" s="23"/>
    </row>
    <row r="915" spans="2:2" hidden="1">
      <c r="B915" s="23"/>
    </row>
    <row r="916" spans="2:2" hidden="1">
      <c r="B916" s="23"/>
    </row>
    <row r="917" spans="2:2" hidden="1">
      <c r="B917" s="23"/>
    </row>
    <row r="918" spans="2:2" hidden="1">
      <c r="B918" s="23"/>
    </row>
    <row r="919" spans="2:2" hidden="1">
      <c r="B919" s="23"/>
    </row>
    <row r="920" spans="2:2" hidden="1">
      <c r="B920" s="23"/>
    </row>
    <row r="921" spans="2:2" hidden="1">
      <c r="B921" s="23"/>
    </row>
    <row r="922" spans="2:2" hidden="1">
      <c r="B922" s="23"/>
    </row>
    <row r="923" spans="2:2" hidden="1">
      <c r="B923" s="23"/>
    </row>
    <row r="924" spans="2:2" hidden="1">
      <c r="B924" s="23"/>
    </row>
    <row r="925" spans="2:2" hidden="1">
      <c r="B925" s="23"/>
    </row>
    <row r="926" spans="2:2" hidden="1">
      <c r="B926" s="23"/>
    </row>
    <row r="927" spans="2:2" hidden="1">
      <c r="B927" s="23"/>
    </row>
    <row r="928" spans="2:2" hidden="1">
      <c r="B928" s="23"/>
    </row>
    <row r="929" spans="2:2" hidden="1">
      <c r="B929" s="23"/>
    </row>
    <row r="930" spans="2:2" hidden="1">
      <c r="B930" s="23"/>
    </row>
    <row r="931" spans="2:2" hidden="1">
      <c r="B931" s="23"/>
    </row>
    <row r="932" spans="2:2" hidden="1">
      <c r="B932" s="23"/>
    </row>
    <row r="933" spans="2:2" hidden="1">
      <c r="B933" s="23"/>
    </row>
    <row r="934" spans="2:2" hidden="1">
      <c r="B934" s="23"/>
    </row>
    <row r="935" spans="2:2" hidden="1">
      <c r="B935" s="23"/>
    </row>
    <row r="936" spans="2:2" hidden="1">
      <c r="B936" s="23"/>
    </row>
    <row r="937" spans="2:2" hidden="1">
      <c r="B937" s="23"/>
    </row>
    <row r="938" spans="2:2" hidden="1">
      <c r="B938" s="23"/>
    </row>
    <row r="939" spans="2:2" hidden="1">
      <c r="B939" s="23"/>
    </row>
    <row r="940" spans="2:2" hidden="1">
      <c r="B940" s="23"/>
    </row>
    <row r="941" spans="2:2" hidden="1">
      <c r="B941" s="23"/>
    </row>
    <row r="942" spans="2:2" hidden="1">
      <c r="B942" s="23"/>
    </row>
    <row r="943" spans="2:2" hidden="1">
      <c r="B943" s="23"/>
    </row>
    <row r="944" spans="2:2" hidden="1">
      <c r="B944" s="23"/>
    </row>
    <row r="945" spans="2:2" hidden="1">
      <c r="B945" s="23"/>
    </row>
    <row r="946" spans="2:2" hidden="1">
      <c r="B946" s="23"/>
    </row>
    <row r="947" spans="2:2" hidden="1">
      <c r="B947" s="23"/>
    </row>
    <row r="948" spans="2:2" hidden="1">
      <c r="B948" s="23"/>
    </row>
    <row r="949" spans="2:2" hidden="1">
      <c r="B949" s="23"/>
    </row>
    <row r="950" spans="2:2" hidden="1">
      <c r="B950" s="23"/>
    </row>
    <row r="951" spans="2:2" hidden="1">
      <c r="B951" s="23"/>
    </row>
    <row r="952" spans="2:2" hidden="1">
      <c r="B952" s="23"/>
    </row>
    <row r="953" spans="2:2" hidden="1">
      <c r="B953" s="23"/>
    </row>
    <row r="954" spans="2:2" hidden="1">
      <c r="B954" s="23"/>
    </row>
    <row r="955" spans="2:2" hidden="1">
      <c r="B955" s="23"/>
    </row>
    <row r="956" spans="2:2" hidden="1">
      <c r="B956" s="23"/>
    </row>
    <row r="957" spans="2:2" hidden="1">
      <c r="B957" s="23"/>
    </row>
    <row r="958" spans="2:2" hidden="1">
      <c r="B958" s="23"/>
    </row>
    <row r="959" spans="2:2" hidden="1">
      <c r="B959" s="23"/>
    </row>
    <row r="960" spans="2:2" hidden="1">
      <c r="B960" s="23"/>
    </row>
    <row r="961" spans="2:2" hidden="1">
      <c r="B961" s="23"/>
    </row>
    <row r="962" spans="2:2" hidden="1">
      <c r="B962" s="23"/>
    </row>
    <row r="963" spans="2:2" hidden="1">
      <c r="B963" s="23"/>
    </row>
    <row r="964" spans="2:2" hidden="1">
      <c r="B964" s="23"/>
    </row>
    <row r="965" spans="2:2" hidden="1">
      <c r="B965" s="23"/>
    </row>
    <row r="966" spans="2:2" hidden="1">
      <c r="B966" s="23"/>
    </row>
    <row r="967" spans="2:2" hidden="1">
      <c r="B967" s="23"/>
    </row>
    <row r="968" spans="2:2" hidden="1">
      <c r="B968" s="23"/>
    </row>
    <row r="969" spans="2:2" hidden="1">
      <c r="B969" s="23"/>
    </row>
    <row r="970" spans="2:2" hidden="1">
      <c r="B970" s="23"/>
    </row>
    <row r="971" spans="2:2" hidden="1">
      <c r="B971" s="23"/>
    </row>
    <row r="972" spans="2:2" hidden="1">
      <c r="B972" s="23"/>
    </row>
    <row r="973" spans="2:2" hidden="1">
      <c r="B973" s="23"/>
    </row>
    <row r="974" spans="2:2" hidden="1">
      <c r="B974" s="23"/>
    </row>
    <row r="975" spans="2:2" hidden="1">
      <c r="B975" s="23"/>
    </row>
    <row r="976" spans="2:2" hidden="1">
      <c r="B976" s="23"/>
    </row>
    <row r="977" spans="2:2" hidden="1">
      <c r="B977" s="23"/>
    </row>
    <row r="978" spans="2:2" hidden="1">
      <c r="B978" s="23"/>
    </row>
    <row r="979" spans="2:2" hidden="1">
      <c r="B979" s="23"/>
    </row>
    <row r="980" spans="2:2" hidden="1">
      <c r="B980" s="23"/>
    </row>
    <row r="981" spans="2:2" hidden="1">
      <c r="B981" s="23"/>
    </row>
    <row r="982" spans="2:2" hidden="1">
      <c r="B982" s="23"/>
    </row>
    <row r="983" spans="2:2" hidden="1">
      <c r="B983" s="23"/>
    </row>
    <row r="984" spans="2:2" hidden="1">
      <c r="B984" s="23"/>
    </row>
    <row r="985" spans="2:2" hidden="1">
      <c r="B985" s="23"/>
    </row>
    <row r="986" spans="2:2" hidden="1">
      <c r="B986" s="23"/>
    </row>
    <row r="987" spans="2:2" hidden="1">
      <c r="B987" s="23"/>
    </row>
    <row r="988" spans="2:2" hidden="1">
      <c r="B988" s="23"/>
    </row>
    <row r="989" spans="2:2" hidden="1">
      <c r="B989" s="23"/>
    </row>
    <row r="990" spans="2:2" hidden="1">
      <c r="B990" s="23"/>
    </row>
    <row r="991" spans="2:2" hidden="1">
      <c r="B991" s="23"/>
    </row>
    <row r="992" spans="2:2" hidden="1">
      <c r="B992" s="23"/>
    </row>
    <row r="993" spans="2:2" hidden="1">
      <c r="B993" s="23"/>
    </row>
    <row r="994" spans="2:2" hidden="1">
      <c r="B994" s="23"/>
    </row>
    <row r="995" spans="2:2" hidden="1">
      <c r="B995" s="23"/>
    </row>
    <row r="996" spans="2:2" hidden="1">
      <c r="B996" s="23"/>
    </row>
    <row r="997" spans="2:2" hidden="1">
      <c r="B997" s="23"/>
    </row>
    <row r="998" spans="2:2" hidden="1">
      <c r="B998" s="23"/>
    </row>
    <row r="999" spans="2:2" hidden="1">
      <c r="B999" s="23"/>
    </row>
    <row r="1000" spans="2:2" hidden="1">
      <c r="B1000" s="23"/>
    </row>
    <row r="1001" spans="2:2" hidden="1">
      <c r="B1001" s="23"/>
    </row>
    <row r="1002" spans="2:2" hidden="1">
      <c r="B1002" s="23"/>
    </row>
    <row r="1003" spans="2:2" hidden="1">
      <c r="B1003" s="23"/>
    </row>
    <row r="1004" spans="2:2" hidden="1">
      <c r="B1004" s="23"/>
    </row>
    <row r="1005" spans="2:2" hidden="1">
      <c r="B1005" s="23"/>
    </row>
    <row r="1006" spans="2:2" hidden="1">
      <c r="B1006" s="23"/>
    </row>
    <row r="1007" spans="2:2" hidden="1">
      <c r="B1007" s="23"/>
    </row>
    <row r="1008" spans="2:2" hidden="1">
      <c r="B1008" s="23"/>
    </row>
    <row r="1009" spans="2:2" hidden="1">
      <c r="B1009" s="23"/>
    </row>
    <row r="1010" spans="2:2" hidden="1">
      <c r="B1010" s="23"/>
    </row>
    <row r="1011" spans="2:2" hidden="1">
      <c r="B1011" s="23"/>
    </row>
    <row r="1012" spans="2:2" hidden="1">
      <c r="B1012" s="23"/>
    </row>
    <row r="1013" spans="2:2" hidden="1">
      <c r="B1013" s="23"/>
    </row>
    <row r="1014" spans="2:2" hidden="1">
      <c r="B1014" s="23"/>
    </row>
    <row r="1015" spans="2:2" hidden="1">
      <c r="B1015" s="23"/>
    </row>
    <row r="1016" spans="2:2" hidden="1">
      <c r="B1016" s="23"/>
    </row>
    <row r="1017" spans="2:2" hidden="1">
      <c r="B1017" s="23"/>
    </row>
    <row r="1018" spans="2:2" hidden="1">
      <c r="B1018" s="23"/>
    </row>
    <row r="1019" spans="2:2" hidden="1">
      <c r="B1019" s="23"/>
    </row>
    <row r="1020" spans="2:2" hidden="1">
      <c r="B1020" s="23"/>
    </row>
    <row r="1021" spans="2:2" hidden="1">
      <c r="B1021" s="23"/>
    </row>
    <row r="1022" spans="2:2" hidden="1">
      <c r="B1022" s="23"/>
    </row>
    <row r="1023" spans="2:2" hidden="1">
      <c r="B1023" s="23"/>
    </row>
    <row r="1024" spans="2:2" hidden="1">
      <c r="B1024" s="23"/>
    </row>
    <row r="1025" spans="2:2" hidden="1">
      <c r="B1025" s="23"/>
    </row>
    <row r="1026" spans="2:2" hidden="1">
      <c r="B1026" s="23"/>
    </row>
    <row r="1027" spans="2:2" hidden="1">
      <c r="B1027" s="23"/>
    </row>
    <row r="1028" spans="2:2" hidden="1">
      <c r="B1028" s="23"/>
    </row>
    <row r="1029" spans="2:2" hidden="1">
      <c r="B1029" s="23"/>
    </row>
    <row r="1030" spans="2:2" hidden="1">
      <c r="B1030" s="23"/>
    </row>
    <row r="1031" spans="2:2" hidden="1">
      <c r="B1031" s="23"/>
    </row>
    <row r="1032" spans="2:2" hidden="1">
      <c r="B1032" s="23"/>
    </row>
    <row r="1033" spans="2:2" hidden="1">
      <c r="B1033" s="23"/>
    </row>
    <row r="1034" spans="2:2" hidden="1">
      <c r="B1034" s="23"/>
    </row>
    <row r="1035" spans="2:2" hidden="1">
      <c r="B1035" s="23"/>
    </row>
    <row r="1036" spans="2:2" hidden="1">
      <c r="B1036" s="23"/>
    </row>
    <row r="1037" spans="2:2" hidden="1">
      <c r="B1037" s="23"/>
    </row>
    <row r="1038" spans="2:2" hidden="1">
      <c r="B1038" s="23"/>
    </row>
    <row r="1039" spans="2:2" hidden="1">
      <c r="B1039" s="23"/>
    </row>
    <row r="1040" spans="2:2" hidden="1">
      <c r="B1040" s="23"/>
    </row>
    <row r="1041" spans="2:2" hidden="1">
      <c r="B1041" s="23"/>
    </row>
    <row r="1042" spans="2:2" hidden="1">
      <c r="B1042" s="23"/>
    </row>
    <row r="1043" spans="2:2" hidden="1">
      <c r="B1043" s="23"/>
    </row>
    <row r="1044" spans="2:2" hidden="1">
      <c r="B1044" s="23"/>
    </row>
    <row r="1045" spans="2:2" hidden="1">
      <c r="B1045" s="23"/>
    </row>
    <row r="1046" spans="2:2" hidden="1">
      <c r="B1046" s="23"/>
    </row>
    <row r="1047" spans="2:2" hidden="1">
      <c r="B1047" s="23"/>
    </row>
    <row r="1048" spans="2:2" hidden="1">
      <c r="B1048" s="23"/>
    </row>
    <row r="1049" spans="2:2" hidden="1">
      <c r="B1049" s="23"/>
    </row>
    <row r="1050" spans="2:2" hidden="1">
      <c r="B1050" s="23"/>
    </row>
    <row r="1051" spans="2:2" hidden="1">
      <c r="B1051" s="23"/>
    </row>
    <row r="1052" spans="2:2" hidden="1">
      <c r="B1052" s="23"/>
    </row>
    <row r="1053" spans="2:2" hidden="1">
      <c r="B1053" s="23"/>
    </row>
    <row r="1054" spans="2:2" hidden="1">
      <c r="B1054" s="23"/>
    </row>
    <row r="1055" spans="2:2" hidden="1">
      <c r="B1055" s="23"/>
    </row>
    <row r="1056" spans="2:2" hidden="1">
      <c r="B1056" s="23"/>
    </row>
    <row r="1057" spans="2:2" hidden="1">
      <c r="B1057" s="23"/>
    </row>
    <row r="1058" spans="2:2" hidden="1">
      <c r="B1058" s="23"/>
    </row>
    <row r="1059" spans="2:2" hidden="1">
      <c r="B1059" s="23"/>
    </row>
    <row r="1060" spans="2:2" hidden="1">
      <c r="B1060" s="23"/>
    </row>
    <row r="1061" spans="2:2" hidden="1">
      <c r="B1061" s="23"/>
    </row>
    <row r="1062" spans="2:2" hidden="1">
      <c r="B1062" s="23"/>
    </row>
    <row r="1063" spans="2:2" hidden="1">
      <c r="B1063" s="23"/>
    </row>
    <row r="1064" spans="2:2" hidden="1">
      <c r="B1064" s="23"/>
    </row>
    <row r="1065" spans="2:2" hidden="1">
      <c r="B1065" s="23"/>
    </row>
    <row r="1066" spans="2:2" hidden="1">
      <c r="B1066" s="23"/>
    </row>
    <row r="1067" spans="2:2" hidden="1">
      <c r="B1067" s="23"/>
    </row>
    <row r="1068" spans="2:2" hidden="1">
      <c r="B1068" s="23"/>
    </row>
    <row r="1069" spans="2:2" hidden="1">
      <c r="B1069" s="23"/>
    </row>
    <row r="1070" spans="2:2" hidden="1">
      <c r="B1070" s="23"/>
    </row>
    <row r="1071" spans="2:2" hidden="1">
      <c r="B1071" s="23"/>
    </row>
    <row r="1072" spans="2:2" hidden="1">
      <c r="B1072" s="23"/>
    </row>
    <row r="1073" spans="2:2" hidden="1">
      <c r="B1073" s="23"/>
    </row>
    <row r="1074" spans="2:2" hidden="1">
      <c r="B1074" s="23"/>
    </row>
    <row r="1075" spans="2:2" hidden="1">
      <c r="B1075" s="23"/>
    </row>
    <row r="1076" spans="2:2" hidden="1">
      <c r="B1076" s="23"/>
    </row>
    <row r="1077" spans="2:2" hidden="1">
      <c r="B1077" s="23"/>
    </row>
    <row r="1078" spans="2:2" hidden="1">
      <c r="B1078" s="23"/>
    </row>
    <row r="1079" spans="2:2" hidden="1">
      <c r="B1079" s="23"/>
    </row>
    <row r="1080" spans="2:2" hidden="1">
      <c r="B1080" s="23"/>
    </row>
    <row r="1081" spans="2:2" hidden="1">
      <c r="B1081" s="23"/>
    </row>
    <row r="1082" spans="2:2" hidden="1">
      <c r="B1082" s="23"/>
    </row>
    <row r="1083" spans="2:2" hidden="1">
      <c r="B1083" s="23"/>
    </row>
    <row r="1084" spans="2:2" hidden="1">
      <c r="B1084" s="23"/>
    </row>
    <row r="1085" spans="2:2" hidden="1">
      <c r="B1085" s="23"/>
    </row>
    <row r="1086" spans="2:2" hidden="1">
      <c r="B1086" s="23"/>
    </row>
    <row r="1087" spans="2:2" hidden="1">
      <c r="B1087" s="23"/>
    </row>
    <row r="1088" spans="2:2" hidden="1">
      <c r="B1088" s="23"/>
    </row>
    <row r="1089" spans="2:2" hidden="1">
      <c r="B1089" s="23"/>
    </row>
    <row r="1090" spans="2:2" hidden="1">
      <c r="B1090" s="23"/>
    </row>
    <row r="1091" spans="2:2" hidden="1">
      <c r="B1091" s="23"/>
    </row>
    <row r="1092" spans="2:2" hidden="1">
      <c r="B1092" s="23"/>
    </row>
    <row r="1093" spans="2:2" hidden="1">
      <c r="B1093" s="23"/>
    </row>
    <row r="1094" spans="2:2" hidden="1">
      <c r="B1094" s="23"/>
    </row>
    <row r="1095" spans="2:2" hidden="1">
      <c r="B1095" s="23"/>
    </row>
    <row r="1096" spans="2:2" hidden="1">
      <c r="B1096" s="23"/>
    </row>
    <row r="1097" spans="2:2" hidden="1">
      <c r="B1097" s="23"/>
    </row>
    <row r="1098" spans="2:2" hidden="1">
      <c r="B1098" s="23"/>
    </row>
    <row r="1099" spans="2:2" hidden="1">
      <c r="B1099" s="23"/>
    </row>
    <row r="1100" spans="2:2" hidden="1">
      <c r="B1100" s="23"/>
    </row>
    <row r="1101" spans="2:2" hidden="1">
      <c r="B1101" s="23"/>
    </row>
    <row r="1102" spans="2:2" hidden="1">
      <c r="B1102" s="23"/>
    </row>
    <row r="1103" spans="2:2" hidden="1">
      <c r="B1103" s="23"/>
    </row>
    <row r="1104" spans="2:2" hidden="1">
      <c r="B1104" s="23"/>
    </row>
    <row r="1105" spans="2:2" hidden="1">
      <c r="B1105" s="23"/>
    </row>
    <row r="1106" spans="2:2" hidden="1">
      <c r="B1106" s="23"/>
    </row>
    <row r="1107" spans="2:2" hidden="1">
      <c r="B1107" s="23"/>
    </row>
    <row r="1108" spans="2:2" hidden="1">
      <c r="B1108" s="23"/>
    </row>
    <row r="1109" spans="2:2" hidden="1">
      <c r="B1109" s="23"/>
    </row>
    <row r="1110" spans="2:2" hidden="1">
      <c r="B1110" s="23"/>
    </row>
    <row r="1111" spans="2:2" hidden="1">
      <c r="B1111" s="23"/>
    </row>
    <row r="1112" spans="2:2" hidden="1">
      <c r="B1112" s="23"/>
    </row>
    <row r="1113" spans="2:2" hidden="1">
      <c r="B1113" s="23"/>
    </row>
    <row r="1114" spans="2:2" hidden="1">
      <c r="B1114" s="23"/>
    </row>
    <row r="1115" spans="2:2" hidden="1">
      <c r="B1115" s="23"/>
    </row>
    <row r="1116" spans="2:2" hidden="1">
      <c r="B1116" s="23"/>
    </row>
    <row r="1117" spans="2:2" hidden="1">
      <c r="B1117" s="23"/>
    </row>
    <row r="1118" spans="2:2" hidden="1">
      <c r="B1118" s="23"/>
    </row>
    <row r="1119" spans="2:2" hidden="1">
      <c r="B1119" s="23"/>
    </row>
    <row r="1120" spans="2:2" hidden="1">
      <c r="B1120" s="23"/>
    </row>
    <row r="1121" spans="2:2" hidden="1">
      <c r="B1121" s="23"/>
    </row>
    <row r="1122" spans="2:2" hidden="1">
      <c r="B1122" s="23"/>
    </row>
    <row r="1123" spans="2:2" hidden="1">
      <c r="B1123" s="23"/>
    </row>
    <row r="1124" spans="2:2" hidden="1">
      <c r="B1124" s="23"/>
    </row>
    <row r="1125" spans="2:2" hidden="1">
      <c r="B1125" s="23"/>
    </row>
    <row r="1126" spans="2:2" hidden="1">
      <c r="B1126" s="23"/>
    </row>
    <row r="1127" spans="2:2" hidden="1">
      <c r="B1127" s="23"/>
    </row>
    <row r="1128" spans="2:2" hidden="1">
      <c r="B1128" s="23"/>
    </row>
    <row r="1129" spans="2:2" hidden="1">
      <c r="B1129" s="23"/>
    </row>
    <row r="1130" spans="2:2" hidden="1">
      <c r="B1130" s="23"/>
    </row>
    <row r="1131" spans="2:2" hidden="1">
      <c r="B1131" s="23"/>
    </row>
    <row r="1132" spans="2:2" hidden="1">
      <c r="B1132" s="23"/>
    </row>
    <row r="1133" spans="2:2" hidden="1">
      <c r="B1133" s="23"/>
    </row>
    <row r="1134" spans="2:2" hidden="1">
      <c r="B1134" s="23"/>
    </row>
    <row r="1135" spans="2:2" hidden="1">
      <c r="B1135" s="23"/>
    </row>
    <row r="1136" spans="2:2" hidden="1">
      <c r="B1136" s="23"/>
    </row>
    <row r="1137" spans="2:2" hidden="1">
      <c r="B1137" s="23"/>
    </row>
    <row r="1138" spans="2:2" hidden="1">
      <c r="B1138" s="23"/>
    </row>
    <row r="1139" spans="2:2" hidden="1">
      <c r="B1139" s="23"/>
    </row>
    <row r="1140" spans="2:2" hidden="1">
      <c r="B1140" s="23"/>
    </row>
    <row r="1141" spans="2:2" hidden="1">
      <c r="B1141" s="23"/>
    </row>
    <row r="1142" spans="2:2" hidden="1">
      <c r="B1142" s="23"/>
    </row>
    <row r="1143" spans="2:2" hidden="1">
      <c r="B1143" s="23"/>
    </row>
    <row r="1144" spans="2:2" hidden="1">
      <c r="B1144" s="23"/>
    </row>
    <row r="1145" spans="2:2" hidden="1">
      <c r="B1145" s="23"/>
    </row>
    <row r="1146" spans="2:2" hidden="1">
      <c r="B1146" s="23"/>
    </row>
    <row r="1147" spans="2:2" hidden="1">
      <c r="B1147" s="23"/>
    </row>
    <row r="1148" spans="2:2" hidden="1">
      <c r="B1148" s="23"/>
    </row>
    <row r="1149" spans="2:2" hidden="1">
      <c r="B1149" s="23"/>
    </row>
    <row r="1150" spans="2:2" hidden="1">
      <c r="B1150" s="23"/>
    </row>
    <row r="1151" spans="2:2" hidden="1">
      <c r="B1151" s="23"/>
    </row>
    <row r="1152" spans="2:2" hidden="1">
      <c r="B1152" s="23"/>
    </row>
    <row r="1153" spans="2:2" hidden="1">
      <c r="B1153" s="23"/>
    </row>
    <row r="1154" spans="2:2" hidden="1">
      <c r="B1154" s="23"/>
    </row>
    <row r="1155" spans="2:2" hidden="1">
      <c r="B1155" s="23"/>
    </row>
    <row r="1156" spans="2:2" hidden="1">
      <c r="B1156" s="23"/>
    </row>
    <row r="1157" spans="2:2" hidden="1">
      <c r="B1157" s="23"/>
    </row>
    <row r="1158" spans="2:2" hidden="1">
      <c r="B1158" s="23"/>
    </row>
    <row r="1159" spans="2:2" hidden="1">
      <c r="B1159" s="23"/>
    </row>
    <row r="1160" spans="2:2" hidden="1">
      <c r="B1160" s="23"/>
    </row>
    <row r="1161" spans="2:2" hidden="1">
      <c r="B1161" s="23"/>
    </row>
    <row r="1162" spans="2:2" hidden="1">
      <c r="B1162" s="23"/>
    </row>
    <row r="1163" spans="2:2" hidden="1">
      <c r="B1163" s="23"/>
    </row>
    <row r="1164" spans="2:2" hidden="1">
      <c r="B1164" s="23"/>
    </row>
    <row r="1165" spans="2:2" hidden="1">
      <c r="B1165" s="23"/>
    </row>
    <row r="1166" spans="2:2" hidden="1">
      <c r="B1166" s="23"/>
    </row>
    <row r="1167" spans="2:2" hidden="1">
      <c r="B1167" s="23"/>
    </row>
    <row r="1168" spans="2:2" hidden="1">
      <c r="B1168" s="23"/>
    </row>
    <row r="1169" spans="2:2" hidden="1">
      <c r="B1169" s="23"/>
    </row>
    <row r="1170" spans="2:2" hidden="1">
      <c r="B1170" s="23"/>
    </row>
    <row r="1171" spans="2:2" hidden="1">
      <c r="B1171" s="23"/>
    </row>
    <row r="1172" spans="2:2" hidden="1">
      <c r="B1172" s="23"/>
    </row>
    <row r="1173" spans="2:2" hidden="1">
      <c r="B1173" s="23"/>
    </row>
    <row r="1174" spans="2:2" hidden="1">
      <c r="B1174" s="23"/>
    </row>
    <row r="1175" spans="2:2" hidden="1">
      <c r="B1175" s="23"/>
    </row>
    <row r="1176" spans="2:2" hidden="1">
      <c r="B1176" s="23"/>
    </row>
    <row r="1177" spans="2:2" hidden="1">
      <c r="B1177" s="23"/>
    </row>
    <row r="1178" spans="2:2" hidden="1">
      <c r="B1178" s="23"/>
    </row>
    <row r="1179" spans="2:2" hidden="1">
      <c r="B1179" s="23"/>
    </row>
    <row r="1180" spans="2:2" hidden="1">
      <c r="B1180" s="23"/>
    </row>
    <row r="1181" spans="2:2" hidden="1">
      <c r="B1181" s="23"/>
    </row>
    <row r="1182" spans="2:2" hidden="1">
      <c r="B1182" s="23"/>
    </row>
    <row r="1183" spans="2:2" hidden="1">
      <c r="B1183" s="23"/>
    </row>
    <row r="1184" spans="2:2" hidden="1">
      <c r="B1184" s="23"/>
    </row>
    <row r="1185" spans="2:2" hidden="1">
      <c r="B1185" s="23"/>
    </row>
    <row r="1186" spans="2:2" hidden="1">
      <c r="B1186" s="23"/>
    </row>
    <row r="1187" spans="2:2" hidden="1">
      <c r="B1187" s="23"/>
    </row>
    <row r="1188" spans="2:2" hidden="1">
      <c r="B1188" s="23"/>
    </row>
    <row r="1189" spans="2:2" hidden="1">
      <c r="B1189" s="23"/>
    </row>
    <row r="1190" spans="2:2" hidden="1">
      <c r="B1190" s="23"/>
    </row>
    <row r="1191" spans="2:2" hidden="1">
      <c r="B1191" s="23"/>
    </row>
    <row r="1192" spans="2:2" hidden="1">
      <c r="B1192" s="23"/>
    </row>
    <row r="1193" spans="2:2" hidden="1">
      <c r="B1193" s="23"/>
    </row>
    <row r="1194" spans="2:2" hidden="1">
      <c r="B1194" s="23"/>
    </row>
    <row r="1195" spans="2:2" hidden="1">
      <c r="B1195" s="23"/>
    </row>
    <row r="1196" spans="2:2" hidden="1">
      <c r="B1196" s="23"/>
    </row>
    <row r="1197" spans="2:2" hidden="1">
      <c r="B1197" s="23"/>
    </row>
    <row r="1198" spans="2:2" hidden="1">
      <c r="B1198" s="23"/>
    </row>
    <row r="1199" spans="2:2" hidden="1">
      <c r="B1199" s="23"/>
    </row>
    <row r="1200" spans="2:2" hidden="1">
      <c r="B1200" s="23"/>
    </row>
    <row r="1201" spans="2:2" hidden="1">
      <c r="B1201" s="23"/>
    </row>
    <row r="1202" spans="2:2" hidden="1">
      <c r="B1202" s="23"/>
    </row>
    <row r="1203" spans="2:2" hidden="1">
      <c r="B1203" s="23"/>
    </row>
    <row r="1204" spans="2:2" hidden="1">
      <c r="B1204" s="23"/>
    </row>
    <row r="1205" spans="2:2" hidden="1">
      <c r="B1205" s="23"/>
    </row>
    <row r="1206" spans="2:2" hidden="1">
      <c r="B1206" s="23"/>
    </row>
    <row r="1207" spans="2:2" hidden="1">
      <c r="B1207" s="23"/>
    </row>
    <row r="1208" spans="2:2" hidden="1">
      <c r="B1208" s="23"/>
    </row>
    <row r="1209" spans="2:2" hidden="1">
      <c r="B1209" s="23"/>
    </row>
    <row r="1210" spans="2:2" hidden="1">
      <c r="B1210" s="23"/>
    </row>
    <row r="1211" spans="2:2" hidden="1">
      <c r="B1211" s="23"/>
    </row>
    <row r="1212" spans="2:2" hidden="1">
      <c r="B1212" s="23"/>
    </row>
    <row r="1213" spans="2:2" hidden="1">
      <c r="B1213" s="23"/>
    </row>
    <row r="1214" spans="2:2" hidden="1">
      <c r="B1214" s="23"/>
    </row>
    <row r="1215" spans="2:2" hidden="1">
      <c r="B1215" s="23"/>
    </row>
    <row r="1216" spans="2:2" hidden="1">
      <c r="B1216" s="23"/>
    </row>
    <row r="1217" spans="2:2" hidden="1">
      <c r="B1217" s="23"/>
    </row>
    <row r="1218" spans="2:2" hidden="1">
      <c r="B1218" s="23"/>
    </row>
    <row r="1219" spans="2:2" hidden="1">
      <c r="B1219" s="23"/>
    </row>
    <row r="1220" spans="2:2" hidden="1">
      <c r="B1220" s="23"/>
    </row>
    <row r="1221" spans="2:2" hidden="1">
      <c r="B1221" s="23"/>
    </row>
    <row r="1222" spans="2:2" hidden="1">
      <c r="B1222" s="23"/>
    </row>
    <row r="1223" spans="2:2" hidden="1">
      <c r="B1223" s="23"/>
    </row>
    <row r="1224" spans="2:2" hidden="1">
      <c r="B1224" s="23"/>
    </row>
    <row r="1225" spans="2:2" hidden="1">
      <c r="B1225" s="23"/>
    </row>
    <row r="1226" spans="2:2" hidden="1">
      <c r="B1226" s="23"/>
    </row>
    <row r="1227" spans="2:2" hidden="1">
      <c r="B1227" s="23"/>
    </row>
    <row r="1228" spans="2:2" hidden="1">
      <c r="B1228" s="23"/>
    </row>
    <row r="1229" spans="2:2" hidden="1">
      <c r="B1229" s="23"/>
    </row>
    <row r="1230" spans="2:2" hidden="1">
      <c r="B1230" s="23"/>
    </row>
    <row r="1231" spans="2:2" hidden="1">
      <c r="B1231" s="23"/>
    </row>
    <row r="1232" spans="2:2" hidden="1">
      <c r="B1232" s="23"/>
    </row>
    <row r="1233" spans="2:2" hidden="1">
      <c r="B1233" s="23"/>
    </row>
    <row r="1234" spans="2:2" hidden="1">
      <c r="B1234" s="23"/>
    </row>
    <row r="1235" spans="2:2" hidden="1">
      <c r="B1235" s="23"/>
    </row>
    <row r="1236" spans="2:2" hidden="1">
      <c r="B1236" s="23"/>
    </row>
    <row r="1237" spans="2:2" hidden="1">
      <c r="B1237" s="23"/>
    </row>
    <row r="1238" spans="2:2" hidden="1">
      <c r="B1238" s="23"/>
    </row>
    <row r="1239" spans="2:2" hidden="1">
      <c r="B1239" s="23"/>
    </row>
    <row r="1240" spans="2:2" hidden="1">
      <c r="B1240" s="23"/>
    </row>
    <row r="1241" spans="2:2" hidden="1">
      <c r="B1241" s="23"/>
    </row>
    <row r="1242" spans="2:2" hidden="1">
      <c r="B1242" s="23"/>
    </row>
    <row r="1243" spans="2:2" hidden="1">
      <c r="B1243" s="23"/>
    </row>
    <row r="1244" spans="2:2" hidden="1">
      <c r="B1244" s="23"/>
    </row>
    <row r="1245" spans="2:2" hidden="1">
      <c r="B1245" s="23"/>
    </row>
    <row r="1246" spans="2:2" hidden="1">
      <c r="B1246" s="23"/>
    </row>
    <row r="1247" spans="2:2" hidden="1">
      <c r="B1247" s="23"/>
    </row>
    <row r="1248" spans="2:2" hidden="1">
      <c r="B1248" s="23"/>
    </row>
    <row r="1249" spans="2:2" hidden="1">
      <c r="B1249" s="23"/>
    </row>
    <row r="1250" spans="2:2" hidden="1">
      <c r="B1250" s="23"/>
    </row>
    <row r="1251" spans="2:2" hidden="1">
      <c r="B1251" s="23"/>
    </row>
    <row r="1252" spans="2:2" hidden="1">
      <c r="B1252" s="23"/>
    </row>
    <row r="1253" spans="2:2" hidden="1">
      <c r="B1253" s="23"/>
    </row>
    <row r="1254" spans="2:2" hidden="1">
      <c r="B1254" s="23"/>
    </row>
    <row r="1255" spans="2:2" hidden="1">
      <c r="B1255" s="23"/>
    </row>
    <row r="1256" spans="2:2" hidden="1">
      <c r="B1256" s="23"/>
    </row>
    <row r="1257" spans="2:2" hidden="1">
      <c r="B1257" s="23"/>
    </row>
    <row r="1258" spans="2:2" hidden="1">
      <c r="B1258" s="23"/>
    </row>
    <row r="1259" spans="2:2" hidden="1">
      <c r="B1259" s="23"/>
    </row>
    <row r="1260" spans="2:2" hidden="1">
      <c r="B1260" s="23"/>
    </row>
    <row r="1261" spans="2:2" hidden="1">
      <c r="B1261" s="23"/>
    </row>
    <row r="1262" spans="2:2" hidden="1">
      <c r="B1262" s="23"/>
    </row>
    <row r="1263" spans="2:2" hidden="1">
      <c r="B1263" s="23"/>
    </row>
    <row r="1264" spans="2:2" hidden="1">
      <c r="B1264" s="23"/>
    </row>
    <row r="1265" spans="2:2" hidden="1">
      <c r="B1265" s="23"/>
    </row>
    <row r="1266" spans="2:2" hidden="1">
      <c r="B1266" s="23"/>
    </row>
    <row r="1267" spans="2:2" hidden="1">
      <c r="B1267" s="23"/>
    </row>
    <row r="1268" spans="2:2" hidden="1">
      <c r="B1268" s="23"/>
    </row>
    <row r="1269" spans="2:2" hidden="1">
      <c r="B1269" s="23"/>
    </row>
    <row r="1270" spans="2:2" hidden="1">
      <c r="B1270" s="23"/>
    </row>
    <row r="1271" spans="2:2" hidden="1">
      <c r="B1271" s="23"/>
    </row>
    <row r="1272" spans="2:2" hidden="1">
      <c r="B1272" s="23"/>
    </row>
    <row r="1273" spans="2:2" hidden="1">
      <c r="B1273" s="23"/>
    </row>
    <row r="1274" spans="2:2" hidden="1">
      <c r="B1274" s="23"/>
    </row>
    <row r="1275" spans="2:2" hidden="1">
      <c r="B1275" s="23"/>
    </row>
    <row r="1276" spans="2:2" hidden="1">
      <c r="B1276" s="23"/>
    </row>
    <row r="1277" spans="2:2" hidden="1">
      <c r="B1277" s="23"/>
    </row>
    <row r="1278" spans="2:2" hidden="1">
      <c r="B1278" s="23"/>
    </row>
    <row r="1279" spans="2:2" hidden="1">
      <c r="B1279" s="23"/>
    </row>
    <row r="1280" spans="2:2" hidden="1">
      <c r="B1280" s="23"/>
    </row>
    <row r="1281" spans="2:2" hidden="1">
      <c r="B1281" s="23"/>
    </row>
    <row r="1282" spans="2:2" hidden="1">
      <c r="B1282" s="23"/>
    </row>
    <row r="1283" spans="2:2" hidden="1">
      <c r="B1283" s="23"/>
    </row>
    <row r="1284" spans="2:2" hidden="1">
      <c r="B1284" s="23"/>
    </row>
    <row r="1285" spans="2:2" hidden="1">
      <c r="B1285" s="23"/>
    </row>
    <row r="1286" spans="2:2" hidden="1">
      <c r="B1286" s="23"/>
    </row>
    <row r="1287" spans="2:2" hidden="1">
      <c r="B1287" s="23"/>
    </row>
    <row r="1288" spans="2:2" hidden="1">
      <c r="B1288" s="23"/>
    </row>
    <row r="1289" spans="2:2" hidden="1">
      <c r="B1289" s="23"/>
    </row>
    <row r="1290" spans="2:2" hidden="1">
      <c r="B1290" s="23"/>
    </row>
    <row r="1291" spans="2:2" hidden="1">
      <c r="B1291" s="23"/>
    </row>
    <row r="1292" spans="2:2" hidden="1">
      <c r="B1292" s="23"/>
    </row>
    <row r="1293" spans="2:2" hidden="1">
      <c r="B1293" s="23"/>
    </row>
    <row r="1294" spans="2:2" hidden="1">
      <c r="B1294" s="23"/>
    </row>
    <row r="1295" spans="2:2" hidden="1">
      <c r="B1295" s="23"/>
    </row>
    <row r="1296" spans="2:2" hidden="1">
      <c r="B1296" s="23"/>
    </row>
    <row r="1297" spans="2:2" hidden="1">
      <c r="B1297" s="23"/>
    </row>
    <row r="1298" spans="2:2" hidden="1">
      <c r="B1298" s="23"/>
    </row>
    <row r="1299" spans="2:2" hidden="1">
      <c r="B1299" s="23"/>
    </row>
    <row r="1300" spans="2:2" hidden="1">
      <c r="B1300" s="23"/>
    </row>
    <row r="1301" spans="2:2" hidden="1">
      <c r="B1301" s="23"/>
    </row>
    <row r="1302" spans="2:2" hidden="1">
      <c r="B1302" s="23"/>
    </row>
    <row r="1303" spans="2:2" hidden="1">
      <c r="B1303" s="23"/>
    </row>
    <row r="1304" spans="2:2" hidden="1">
      <c r="B1304" s="23"/>
    </row>
    <row r="1305" spans="2:2" hidden="1">
      <c r="B1305" s="23"/>
    </row>
    <row r="1306" spans="2:2" hidden="1">
      <c r="B1306" s="23"/>
    </row>
    <row r="1307" spans="2:2" hidden="1">
      <c r="B1307" s="23"/>
    </row>
    <row r="1308" spans="2:2" hidden="1">
      <c r="B1308" s="23"/>
    </row>
    <row r="1309" spans="2:2" hidden="1">
      <c r="B1309" s="23"/>
    </row>
    <row r="1310" spans="2:2" hidden="1">
      <c r="B1310" s="23"/>
    </row>
    <row r="1311" spans="2:2" hidden="1">
      <c r="B1311" s="23"/>
    </row>
    <row r="1312" spans="2:2" hidden="1">
      <c r="B1312" s="23"/>
    </row>
    <row r="1313" spans="2:2" hidden="1">
      <c r="B1313" s="23"/>
    </row>
    <row r="1314" spans="2:2" hidden="1">
      <c r="B1314" s="23"/>
    </row>
    <row r="1315" spans="2:2" hidden="1">
      <c r="B1315" s="23"/>
    </row>
    <row r="1316" spans="2:2" hidden="1">
      <c r="B1316" s="23"/>
    </row>
    <row r="1317" spans="2:2" hidden="1">
      <c r="B1317" s="23"/>
    </row>
    <row r="1318" spans="2:2" hidden="1">
      <c r="B1318" s="23"/>
    </row>
    <row r="1319" spans="2:2" hidden="1">
      <c r="B1319" s="23"/>
    </row>
    <row r="1320" spans="2:2" hidden="1">
      <c r="B1320" s="23"/>
    </row>
    <row r="1321" spans="2:2" hidden="1">
      <c r="B1321" s="23"/>
    </row>
    <row r="1322" spans="2:2" hidden="1">
      <c r="B1322" s="23"/>
    </row>
    <row r="1323" spans="2:2" hidden="1">
      <c r="B1323" s="23"/>
    </row>
    <row r="1324" spans="2:2" hidden="1">
      <c r="B1324" s="23"/>
    </row>
    <row r="1325" spans="2:2" hidden="1">
      <c r="B1325" s="23"/>
    </row>
    <row r="1326" spans="2:2" hidden="1">
      <c r="B1326" s="23"/>
    </row>
    <row r="1327" spans="2:2" hidden="1">
      <c r="B1327" s="23"/>
    </row>
    <row r="1328" spans="2:2" hidden="1">
      <c r="B1328" s="23"/>
    </row>
    <row r="1329" spans="2:2" hidden="1">
      <c r="B1329" s="23"/>
    </row>
    <row r="1330" spans="2:2" hidden="1">
      <c r="B1330" s="23"/>
    </row>
    <row r="1331" spans="2:2" hidden="1">
      <c r="B1331" s="23"/>
    </row>
    <row r="1332" spans="2:2" hidden="1">
      <c r="B1332" s="23"/>
    </row>
    <row r="1333" spans="2:2" hidden="1">
      <c r="B1333" s="23"/>
    </row>
    <row r="1334" spans="2:2" hidden="1">
      <c r="B1334" s="23"/>
    </row>
    <row r="1335" spans="2:2" hidden="1">
      <c r="B1335" s="23"/>
    </row>
    <row r="1336" spans="2:2" hidden="1">
      <c r="B1336" s="23"/>
    </row>
    <row r="1337" spans="2:2" hidden="1">
      <c r="B1337" s="23"/>
    </row>
    <row r="1338" spans="2:2" hidden="1">
      <c r="B1338" s="23"/>
    </row>
    <row r="1339" spans="2:2" hidden="1">
      <c r="B1339" s="23"/>
    </row>
    <row r="1340" spans="2:2" hidden="1">
      <c r="B1340" s="23"/>
    </row>
    <row r="1341" spans="2:2" hidden="1">
      <c r="B1341" s="23"/>
    </row>
    <row r="1342" spans="2:2" hidden="1">
      <c r="B1342" s="23"/>
    </row>
    <row r="1343" spans="2:2" hidden="1">
      <c r="B1343" s="23"/>
    </row>
    <row r="1344" spans="2:2" hidden="1">
      <c r="B1344" s="23"/>
    </row>
    <row r="1345" spans="2:2" hidden="1">
      <c r="B1345" s="23"/>
    </row>
    <row r="1346" spans="2:2" hidden="1">
      <c r="B1346" s="23"/>
    </row>
    <row r="1347" spans="2:2" hidden="1">
      <c r="B1347" s="23"/>
    </row>
    <row r="1348" spans="2:2" hidden="1">
      <c r="B1348" s="23"/>
    </row>
    <row r="1349" spans="2:2" hidden="1">
      <c r="B1349" s="23"/>
    </row>
    <row r="1350" spans="2:2" hidden="1">
      <c r="B1350" s="23"/>
    </row>
    <row r="1351" spans="2:2" hidden="1">
      <c r="B1351" s="23"/>
    </row>
    <row r="1352" spans="2:2" hidden="1">
      <c r="B1352" s="23"/>
    </row>
    <row r="1353" spans="2:2" hidden="1">
      <c r="B1353" s="23"/>
    </row>
    <row r="1354" spans="2:2" hidden="1">
      <c r="B1354" s="23"/>
    </row>
    <row r="1355" spans="2:2" hidden="1">
      <c r="B1355" s="23"/>
    </row>
    <row r="1356" spans="2:2" hidden="1">
      <c r="B1356" s="23"/>
    </row>
    <row r="1357" spans="2:2" hidden="1">
      <c r="B1357" s="23"/>
    </row>
    <row r="1358" spans="2:2" hidden="1">
      <c r="B1358" s="23"/>
    </row>
    <row r="1359" spans="2:2" hidden="1">
      <c r="B1359" s="23"/>
    </row>
    <row r="1360" spans="2:2" hidden="1">
      <c r="B1360" s="23"/>
    </row>
    <row r="1361" spans="2:2" hidden="1">
      <c r="B1361" s="23"/>
    </row>
    <row r="1362" spans="2:2" hidden="1">
      <c r="B1362" s="23"/>
    </row>
    <row r="1363" spans="2:2" hidden="1">
      <c r="B1363" s="23"/>
    </row>
    <row r="1364" spans="2:2" hidden="1">
      <c r="B1364" s="23"/>
    </row>
    <row r="1365" spans="2:2" hidden="1">
      <c r="B1365" s="23"/>
    </row>
    <row r="1366" spans="2:2" hidden="1">
      <c r="B1366" s="23"/>
    </row>
    <row r="1367" spans="2:2" hidden="1">
      <c r="B1367" s="23"/>
    </row>
    <row r="1368" spans="2:2" hidden="1">
      <c r="B1368" s="23"/>
    </row>
    <row r="1369" spans="2:2" hidden="1">
      <c r="B1369" s="23"/>
    </row>
    <row r="1370" spans="2:2" hidden="1">
      <c r="B1370" s="23"/>
    </row>
    <row r="1371" spans="2:2" hidden="1">
      <c r="B1371" s="23"/>
    </row>
    <row r="1372" spans="2:2" hidden="1">
      <c r="B1372" s="23"/>
    </row>
    <row r="1373" spans="2:2" hidden="1">
      <c r="B1373" s="23"/>
    </row>
    <row r="1374" spans="2:2" hidden="1">
      <c r="B1374" s="23"/>
    </row>
    <row r="1375" spans="2:2" hidden="1">
      <c r="B1375" s="23"/>
    </row>
    <row r="1376" spans="2:2" hidden="1">
      <c r="B1376" s="23"/>
    </row>
    <row r="1377" spans="2:2" hidden="1">
      <c r="B1377" s="23"/>
    </row>
    <row r="1378" spans="2:2" hidden="1">
      <c r="B1378" s="23"/>
    </row>
    <row r="1379" spans="2:2" hidden="1">
      <c r="B1379" s="23"/>
    </row>
    <row r="1380" spans="2:2" hidden="1">
      <c r="B1380" s="23"/>
    </row>
    <row r="1381" spans="2:2" hidden="1">
      <c r="B1381" s="23"/>
    </row>
    <row r="1382" spans="2:2" hidden="1">
      <c r="B1382" s="23"/>
    </row>
    <row r="1383" spans="2:2" hidden="1">
      <c r="B1383" s="23"/>
    </row>
    <row r="1384" spans="2:2" hidden="1">
      <c r="B1384" s="23"/>
    </row>
    <row r="1385" spans="2:2" hidden="1">
      <c r="B1385" s="23"/>
    </row>
    <row r="1386" spans="2:2" hidden="1">
      <c r="B1386" s="23"/>
    </row>
    <row r="1387" spans="2:2" hidden="1">
      <c r="B1387" s="23"/>
    </row>
    <row r="1388" spans="2:2" hidden="1">
      <c r="B1388" s="23"/>
    </row>
    <row r="1389" spans="2:2" hidden="1">
      <c r="B1389" s="23"/>
    </row>
    <row r="1390" spans="2:2" hidden="1">
      <c r="B1390" s="23"/>
    </row>
    <row r="1391" spans="2:2" hidden="1">
      <c r="B1391" s="23"/>
    </row>
    <row r="1392" spans="2:2" hidden="1">
      <c r="B1392" s="23"/>
    </row>
    <row r="1393" spans="2:2" hidden="1">
      <c r="B1393" s="23"/>
    </row>
    <row r="1394" spans="2:2" hidden="1">
      <c r="B1394" s="23"/>
    </row>
    <row r="1395" spans="2:2" hidden="1">
      <c r="B1395" s="23"/>
    </row>
    <row r="1396" spans="2:2" hidden="1">
      <c r="B1396" s="23"/>
    </row>
    <row r="1397" spans="2:2" hidden="1">
      <c r="B1397" s="23"/>
    </row>
    <row r="1398" spans="2:2" hidden="1">
      <c r="B1398" s="23"/>
    </row>
    <row r="1399" spans="2:2" hidden="1">
      <c r="B1399" s="23"/>
    </row>
    <row r="1400" spans="2:2" hidden="1">
      <c r="B1400" s="23"/>
    </row>
    <row r="1401" spans="2:2" hidden="1">
      <c r="B1401" s="23"/>
    </row>
    <row r="1402" spans="2:2" hidden="1">
      <c r="B1402" s="23"/>
    </row>
    <row r="1403" spans="2:2" hidden="1">
      <c r="B1403" s="23"/>
    </row>
    <row r="1404" spans="2:2" hidden="1">
      <c r="B1404" s="23"/>
    </row>
    <row r="1405" spans="2:2" hidden="1">
      <c r="B1405" s="23"/>
    </row>
    <row r="1406" spans="2:2" hidden="1">
      <c r="B1406" s="23"/>
    </row>
    <row r="1407" spans="2:2" hidden="1">
      <c r="B1407" s="23"/>
    </row>
    <row r="1408" spans="2:2" hidden="1">
      <c r="B1408" s="23"/>
    </row>
    <row r="1409" spans="2:2" hidden="1">
      <c r="B1409" s="23"/>
    </row>
    <row r="1410" spans="2:2" hidden="1">
      <c r="B1410" s="23"/>
    </row>
    <row r="1411" spans="2:2" hidden="1">
      <c r="B1411" s="23"/>
    </row>
    <row r="1412" spans="2:2" hidden="1">
      <c r="B1412" s="23"/>
    </row>
    <row r="1413" spans="2:2" hidden="1">
      <c r="B1413" s="23"/>
    </row>
    <row r="1414" spans="2:2" hidden="1">
      <c r="B1414" s="23"/>
    </row>
    <row r="1415" spans="2:2" hidden="1">
      <c r="B1415" s="23"/>
    </row>
    <row r="1416" spans="2:2" hidden="1">
      <c r="B1416" s="23"/>
    </row>
    <row r="1417" spans="2:2" hidden="1">
      <c r="B1417" s="23"/>
    </row>
    <row r="1418" spans="2:2" hidden="1">
      <c r="B1418" s="23"/>
    </row>
    <row r="1419" spans="2:2" hidden="1">
      <c r="B1419" s="23"/>
    </row>
    <row r="1420" spans="2:2" hidden="1">
      <c r="B1420" s="23"/>
    </row>
    <row r="1421" spans="2:2" hidden="1">
      <c r="B1421" s="23"/>
    </row>
    <row r="1422" spans="2:2" hidden="1">
      <c r="B1422" s="23"/>
    </row>
    <row r="1423" spans="2:2" hidden="1">
      <c r="B1423" s="23"/>
    </row>
    <row r="1424" spans="2:2" hidden="1">
      <c r="B1424" s="23"/>
    </row>
    <row r="1425" spans="2:2" hidden="1">
      <c r="B1425" s="23"/>
    </row>
    <row r="1426" spans="2:2" hidden="1">
      <c r="B1426" s="23"/>
    </row>
    <row r="1427" spans="2:2" hidden="1">
      <c r="B1427" s="23"/>
    </row>
    <row r="1428" spans="2:2" hidden="1">
      <c r="B1428" s="23"/>
    </row>
    <row r="1429" spans="2:2" hidden="1">
      <c r="B1429" s="23"/>
    </row>
    <row r="1430" spans="2:2" hidden="1">
      <c r="B1430" s="23"/>
    </row>
    <row r="1431" spans="2:2" hidden="1">
      <c r="B1431" s="23"/>
    </row>
    <row r="1432" spans="2:2" hidden="1">
      <c r="B1432" s="23"/>
    </row>
    <row r="1433" spans="2:2" hidden="1">
      <c r="B1433" s="23"/>
    </row>
    <row r="1434" spans="2:2" hidden="1">
      <c r="B1434" s="23"/>
    </row>
    <row r="1435" spans="2:2" hidden="1">
      <c r="B1435" s="23"/>
    </row>
    <row r="1436" spans="2:2" hidden="1">
      <c r="B1436" s="23"/>
    </row>
    <row r="1437" spans="2:2" hidden="1">
      <c r="B1437" s="23"/>
    </row>
    <row r="1438" spans="2:2" hidden="1">
      <c r="B1438" s="23"/>
    </row>
    <row r="1439" spans="2:2" hidden="1">
      <c r="B1439" s="23"/>
    </row>
    <row r="1440" spans="2:2" hidden="1">
      <c r="B1440" s="23"/>
    </row>
    <row r="1441" spans="2:2" hidden="1">
      <c r="B1441" s="23"/>
    </row>
    <row r="1442" spans="2:2" hidden="1">
      <c r="B1442" s="23"/>
    </row>
    <row r="1443" spans="2:2" hidden="1">
      <c r="B1443" s="23"/>
    </row>
    <row r="1444" spans="2:2" hidden="1">
      <c r="B1444" s="23"/>
    </row>
    <row r="1445" spans="2:2" hidden="1">
      <c r="B1445" s="23"/>
    </row>
    <row r="1446" spans="2:2" hidden="1">
      <c r="B1446" s="23"/>
    </row>
    <row r="1447" spans="2:2" hidden="1">
      <c r="B1447" s="23"/>
    </row>
    <row r="1448" spans="2:2" hidden="1">
      <c r="B1448" s="23"/>
    </row>
    <row r="1449" spans="2:2" hidden="1">
      <c r="B1449" s="23"/>
    </row>
    <row r="1450" spans="2:2" hidden="1">
      <c r="B1450" s="23"/>
    </row>
    <row r="1451" spans="2:2" hidden="1">
      <c r="B1451" s="23"/>
    </row>
    <row r="1452" spans="2:2" hidden="1">
      <c r="B1452" s="23"/>
    </row>
    <row r="1453" spans="2:2" hidden="1">
      <c r="B1453" s="23"/>
    </row>
    <row r="1454" spans="2:2" hidden="1">
      <c r="B1454" s="23"/>
    </row>
    <row r="1455" spans="2:2" hidden="1">
      <c r="B1455" s="23"/>
    </row>
    <row r="1456" spans="2:2" hidden="1">
      <c r="B1456" s="23"/>
    </row>
    <row r="1457" spans="2:2" hidden="1">
      <c r="B1457" s="23"/>
    </row>
    <row r="1458" spans="2:2" hidden="1">
      <c r="B1458" s="23"/>
    </row>
    <row r="1459" spans="2:2" hidden="1">
      <c r="B1459" s="23"/>
    </row>
    <row r="1460" spans="2:2" hidden="1">
      <c r="B1460" s="23"/>
    </row>
    <row r="1461" spans="2:2" hidden="1">
      <c r="B1461" s="23"/>
    </row>
    <row r="1462" spans="2:2" hidden="1">
      <c r="B1462" s="23"/>
    </row>
    <row r="1463" spans="2:2" hidden="1">
      <c r="B1463" s="23"/>
    </row>
    <row r="1464" spans="2:2" hidden="1">
      <c r="B1464" s="23"/>
    </row>
    <row r="1465" spans="2:2" hidden="1">
      <c r="B1465" s="23"/>
    </row>
    <row r="1466" spans="2:2" hidden="1">
      <c r="B1466" s="23"/>
    </row>
    <row r="1467" spans="2:2" hidden="1">
      <c r="B1467" s="23"/>
    </row>
    <row r="1468" spans="2:2" hidden="1">
      <c r="B1468" s="23"/>
    </row>
    <row r="1469" spans="2:2" hidden="1">
      <c r="B1469" s="23"/>
    </row>
    <row r="1470" spans="2:2" hidden="1">
      <c r="B1470" s="23"/>
    </row>
    <row r="1471" spans="2:2" hidden="1">
      <c r="B1471" s="23"/>
    </row>
    <row r="1472" spans="2:2" hidden="1">
      <c r="B1472" s="23"/>
    </row>
    <row r="1473" spans="2:2" hidden="1">
      <c r="B1473" s="23"/>
    </row>
    <row r="1474" spans="2:2" hidden="1">
      <c r="B1474" s="23"/>
    </row>
    <row r="1475" spans="2:2" hidden="1">
      <c r="B1475" s="23"/>
    </row>
    <row r="1476" spans="2:2" hidden="1">
      <c r="B1476" s="23"/>
    </row>
    <row r="1477" spans="2:2" hidden="1">
      <c r="B1477" s="23"/>
    </row>
    <row r="1478" spans="2:2" hidden="1">
      <c r="B1478" s="23"/>
    </row>
    <row r="1479" spans="2:2" hidden="1">
      <c r="B1479" s="23"/>
    </row>
    <row r="1480" spans="2:2" hidden="1">
      <c r="B1480" s="23"/>
    </row>
    <row r="1481" spans="2:2" hidden="1">
      <c r="B1481" s="23"/>
    </row>
    <row r="1482" spans="2:2" hidden="1">
      <c r="B1482" s="23"/>
    </row>
    <row r="1483" spans="2:2" hidden="1">
      <c r="B1483" s="23"/>
    </row>
    <row r="1484" spans="2:2" hidden="1">
      <c r="B1484" s="23"/>
    </row>
    <row r="1485" spans="2:2" hidden="1">
      <c r="B1485" s="23"/>
    </row>
    <row r="1486" spans="2:2" hidden="1">
      <c r="B1486" s="23"/>
    </row>
    <row r="1487" spans="2:2" hidden="1">
      <c r="B1487" s="23"/>
    </row>
    <row r="1488" spans="2:2" hidden="1">
      <c r="B1488" s="23"/>
    </row>
    <row r="1489" spans="2:2" hidden="1">
      <c r="B1489" s="23"/>
    </row>
    <row r="1490" spans="2:2" hidden="1">
      <c r="B1490" s="23"/>
    </row>
    <row r="1491" spans="2:2" hidden="1">
      <c r="B1491" s="23"/>
    </row>
    <row r="1492" spans="2:2" hidden="1">
      <c r="B1492" s="23"/>
    </row>
    <row r="1493" spans="2:2" hidden="1">
      <c r="B1493" s="23"/>
    </row>
    <row r="1494" spans="2:2" hidden="1">
      <c r="B1494" s="23"/>
    </row>
    <row r="1495" spans="2:2" hidden="1">
      <c r="B1495" s="23"/>
    </row>
    <row r="1496" spans="2:2" hidden="1">
      <c r="B1496" s="23"/>
    </row>
    <row r="1497" spans="2:2" hidden="1">
      <c r="B1497" s="23"/>
    </row>
    <row r="1498" spans="2:2" hidden="1">
      <c r="B1498" s="23"/>
    </row>
    <row r="1499" spans="2:2" hidden="1">
      <c r="B1499" s="23"/>
    </row>
    <row r="1500" spans="2:2" hidden="1">
      <c r="B1500" s="23"/>
    </row>
    <row r="1501" spans="2:2" hidden="1">
      <c r="B1501" s="23"/>
    </row>
    <row r="1502" spans="2:2" hidden="1">
      <c r="B1502" s="23"/>
    </row>
    <row r="1503" spans="2:2" hidden="1">
      <c r="B1503" s="23"/>
    </row>
    <row r="1504" spans="2:2" hidden="1">
      <c r="B1504" s="23"/>
    </row>
    <row r="1505" spans="2:2" hidden="1">
      <c r="B1505" s="23"/>
    </row>
    <row r="1506" spans="2:2" hidden="1">
      <c r="B1506" s="23"/>
    </row>
    <row r="1507" spans="2:2" hidden="1">
      <c r="B1507" s="23"/>
    </row>
    <row r="1508" spans="2:2" hidden="1">
      <c r="B1508" s="23"/>
    </row>
    <row r="1509" spans="2:2" hidden="1">
      <c r="B1509" s="23"/>
    </row>
    <row r="1510" spans="2:2" hidden="1">
      <c r="B1510" s="23"/>
    </row>
    <row r="1511" spans="2:2" hidden="1">
      <c r="B1511" s="23"/>
    </row>
    <row r="1512" spans="2:2" hidden="1">
      <c r="B1512" s="23"/>
    </row>
    <row r="1513" spans="2:2" hidden="1">
      <c r="B1513" s="23"/>
    </row>
    <row r="1514" spans="2:2" hidden="1">
      <c r="B1514" s="23"/>
    </row>
    <row r="1515" spans="2:2" hidden="1">
      <c r="B1515" s="23"/>
    </row>
    <row r="1516" spans="2:2" hidden="1">
      <c r="B1516" s="23"/>
    </row>
    <row r="1517" spans="2:2" hidden="1">
      <c r="B1517" s="23"/>
    </row>
    <row r="1518" spans="2:2" hidden="1">
      <c r="B1518" s="23"/>
    </row>
    <row r="1519" spans="2:2" hidden="1">
      <c r="B1519" s="23"/>
    </row>
    <row r="1520" spans="2:2" hidden="1">
      <c r="B1520" s="23"/>
    </row>
    <row r="1521" spans="2:2" hidden="1">
      <c r="B1521" s="23"/>
    </row>
    <row r="1522" spans="2:2" hidden="1">
      <c r="B1522" s="23"/>
    </row>
    <row r="1523" spans="2:2" hidden="1">
      <c r="B1523" s="23"/>
    </row>
    <row r="1524" spans="2:2" hidden="1">
      <c r="B1524" s="23"/>
    </row>
    <row r="1525" spans="2:2" hidden="1">
      <c r="B1525" s="23"/>
    </row>
    <row r="1526" spans="2:2" hidden="1">
      <c r="B1526" s="23"/>
    </row>
    <row r="1527" spans="2:2" hidden="1">
      <c r="B1527" s="23"/>
    </row>
    <row r="1528" spans="2:2" hidden="1">
      <c r="B1528" s="23"/>
    </row>
    <row r="1529" spans="2:2" hidden="1">
      <c r="B1529" s="23"/>
    </row>
    <row r="1530" spans="2:2" hidden="1">
      <c r="B1530" s="23"/>
    </row>
    <row r="1531" spans="2:2" hidden="1">
      <c r="B1531" s="23"/>
    </row>
    <row r="1532" spans="2:2" hidden="1">
      <c r="B1532" s="23"/>
    </row>
    <row r="1533" spans="2:2" hidden="1">
      <c r="B1533" s="23"/>
    </row>
    <row r="1534" spans="2:2" hidden="1">
      <c r="B1534" s="23"/>
    </row>
    <row r="1535" spans="2:2" hidden="1">
      <c r="B1535" s="23"/>
    </row>
    <row r="1536" spans="2:2" hidden="1">
      <c r="B1536" s="23"/>
    </row>
    <row r="1537" spans="2:2" hidden="1">
      <c r="B1537" s="23"/>
    </row>
    <row r="1538" spans="2:2" hidden="1">
      <c r="B1538" s="23"/>
    </row>
    <row r="1539" spans="2:2" hidden="1">
      <c r="B1539" s="23"/>
    </row>
    <row r="1540" spans="2:2" hidden="1">
      <c r="B1540" s="23"/>
    </row>
    <row r="1541" spans="2:2" hidden="1">
      <c r="B1541" s="23"/>
    </row>
    <row r="1542" spans="2:2" hidden="1">
      <c r="B1542" s="23"/>
    </row>
    <row r="1543" spans="2:2" hidden="1">
      <c r="B1543" s="23"/>
    </row>
    <row r="1544" spans="2:2" hidden="1">
      <c r="B1544" s="23"/>
    </row>
    <row r="1545" spans="2:2" hidden="1">
      <c r="B1545" s="23"/>
    </row>
    <row r="1546" spans="2:2" hidden="1">
      <c r="B1546" s="23"/>
    </row>
    <row r="1547" spans="2:2" hidden="1">
      <c r="B1547" s="23"/>
    </row>
    <row r="1548" spans="2:2" hidden="1">
      <c r="B1548" s="23"/>
    </row>
    <row r="1549" spans="2:2" hidden="1">
      <c r="B1549" s="23"/>
    </row>
    <row r="1550" spans="2:2" hidden="1">
      <c r="B1550" s="23"/>
    </row>
    <row r="1551" spans="2:2" hidden="1">
      <c r="B1551" s="23"/>
    </row>
    <row r="1552" spans="2:2" hidden="1">
      <c r="B1552" s="23"/>
    </row>
    <row r="1553" spans="2:2" hidden="1">
      <c r="B1553" s="23"/>
    </row>
    <row r="1554" spans="2:2" hidden="1">
      <c r="B1554" s="23"/>
    </row>
    <row r="1555" spans="2:2" hidden="1">
      <c r="B1555" s="23"/>
    </row>
    <row r="1556" spans="2:2" hidden="1">
      <c r="B1556" s="23"/>
    </row>
    <row r="1557" spans="2:2" hidden="1">
      <c r="B1557" s="23"/>
    </row>
    <row r="1558" spans="2:2" hidden="1">
      <c r="B1558" s="23"/>
    </row>
    <row r="1559" spans="2:2" hidden="1">
      <c r="B1559" s="23"/>
    </row>
    <row r="1560" spans="2:2" hidden="1">
      <c r="B1560" s="23"/>
    </row>
    <row r="1561" spans="2:2" hidden="1">
      <c r="B1561" s="23"/>
    </row>
    <row r="1562" spans="2:2" hidden="1">
      <c r="B1562" s="23"/>
    </row>
    <row r="1563" spans="2:2" hidden="1">
      <c r="B1563" s="23"/>
    </row>
    <row r="1564" spans="2:2" hidden="1">
      <c r="B1564" s="23"/>
    </row>
    <row r="1565" spans="2:2" hidden="1">
      <c r="B1565" s="23"/>
    </row>
    <row r="1566" spans="2:2" hidden="1">
      <c r="B1566" s="23"/>
    </row>
    <row r="1567" spans="2:2" hidden="1">
      <c r="B1567" s="23"/>
    </row>
    <row r="1568" spans="2:2" hidden="1">
      <c r="B1568" s="23"/>
    </row>
    <row r="1569" spans="2:2" hidden="1">
      <c r="B1569" s="23"/>
    </row>
    <row r="1570" spans="2:2" hidden="1">
      <c r="B1570" s="23"/>
    </row>
    <row r="1571" spans="2:2" hidden="1">
      <c r="B1571" s="23"/>
    </row>
    <row r="1572" spans="2:2" hidden="1">
      <c r="B1572" s="23"/>
    </row>
    <row r="1573" spans="2:2" hidden="1">
      <c r="B1573" s="23"/>
    </row>
    <row r="1574" spans="2:2" hidden="1">
      <c r="B1574" s="23"/>
    </row>
    <row r="1575" spans="2:2" hidden="1">
      <c r="B1575" s="23"/>
    </row>
    <row r="1576" spans="2:2" hidden="1">
      <c r="B1576" s="23"/>
    </row>
    <row r="1577" spans="2:2" hidden="1">
      <c r="B1577" s="23"/>
    </row>
    <row r="1578" spans="2:2" hidden="1">
      <c r="B1578" s="23"/>
    </row>
    <row r="1579" spans="2:2" hidden="1">
      <c r="B1579" s="23"/>
    </row>
    <row r="1580" spans="2:2" hidden="1">
      <c r="B1580" s="23"/>
    </row>
    <row r="1581" spans="2:2" hidden="1">
      <c r="B1581" s="23"/>
    </row>
    <row r="1582" spans="2:2" hidden="1">
      <c r="B1582" s="23"/>
    </row>
    <row r="1583" spans="2:2" hidden="1">
      <c r="B1583" s="23"/>
    </row>
    <row r="1584" spans="2:2" hidden="1">
      <c r="B1584" s="23"/>
    </row>
    <row r="1585" spans="2:2" hidden="1">
      <c r="B1585" s="23"/>
    </row>
    <row r="1586" spans="2:2" hidden="1">
      <c r="B1586" s="23"/>
    </row>
    <row r="1587" spans="2:2" hidden="1">
      <c r="B1587" s="23"/>
    </row>
    <row r="1588" spans="2:2" hidden="1">
      <c r="B1588" s="23"/>
    </row>
    <row r="1589" spans="2:2" hidden="1">
      <c r="B1589" s="23"/>
    </row>
    <row r="1590" spans="2:2" hidden="1">
      <c r="B1590" s="23"/>
    </row>
    <row r="1591" spans="2:2" hidden="1">
      <c r="B1591" s="23"/>
    </row>
    <row r="1592" spans="2:2" hidden="1">
      <c r="B1592" s="23"/>
    </row>
    <row r="1593" spans="2:2" hidden="1">
      <c r="B1593" s="23"/>
    </row>
    <row r="1594" spans="2:2" hidden="1">
      <c r="B1594" s="23"/>
    </row>
    <row r="1595" spans="2:2" hidden="1">
      <c r="B1595" s="23"/>
    </row>
    <row r="1596" spans="2:2" hidden="1">
      <c r="B1596" s="23"/>
    </row>
    <row r="1597" spans="2:2" hidden="1">
      <c r="B1597" s="23"/>
    </row>
    <row r="1598" spans="2:2" hidden="1">
      <c r="B1598" s="23"/>
    </row>
    <row r="1599" spans="2:2" hidden="1">
      <c r="B1599" s="23"/>
    </row>
    <row r="1600" spans="2:2" hidden="1">
      <c r="B1600" s="23"/>
    </row>
    <row r="1601" spans="2:2" hidden="1">
      <c r="B1601" s="23"/>
    </row>
    <row r="1602" spans="2:2" hidden="1">
      <c r="B1602" s="23"/>
    </row>
    <row r="1603" spans="2:2" hidden="1">
      <c r="B1603" s="23"/>
    </row>
    <row r="1604" spans="2:2" hidden="1">
      <c r="B1604" s="23"/>
    </row>
    <row r="1605" spans="2:2" hidden="1">
      <c r="B1605" s="23"/>
    </row>
    <row r="1606" spans="2:2" hidden="1">
      <c r="B1606" s="23"/>
    </row>
    <row r="1607" spans="2:2" hidden="1">
      <c r="B1607" s="23"/>
    </row>
    <row r="1608" spans="2:2" hidden="1">
      <c r="B1608" s="23"/>
    </row>
    <row r="1609" spans="2:2" hidden="1">
      <c r="B1609" s="23"/>
    </row>
    <row r="1610" spans="2:2" hidden="1">
      <c r="B1610" s="23"/>
    </row>
    <row r="1611" spans="2:2" hidden="1">
      <c r="B1611" s="23"/>
    </row>
    <row r="1612" spans="2:2" hidden="1">
      <c r="B1612" s="23"/>
    </row>
    <row r="1613" spans="2:2" hidden="1">
      <c r="B1613" s="23"/>
    </row>
    <row r="1614" spans="2:2" hidden="1">
      <c r="B1614" s="23"/>
    </row>
    <row r="1615" spans="2:2" hidden="1">
      <c r="B1615" s="23"/>
    </row>
    <row r="1616" spans="2:2" hidden="1">
      <c r="B1616" s="23"/>
    </row>
    <row r="1617" spans="2:2" hidden="1">
      <c r="B1617" s="23"/>
    </row>
    <row r="1618" spans="2:2" hidden="1">
      <c r="B1618" s="23"/>
    </row>
    <row r="1619" spans="2:2" hidden="1">
      <c r="B1619" s="23"/>
    </row>
    <row r="1620" spans="2:2" hidden="1">
      <c r="B1620" s="23"/>
    </row>
    <row r="1621" spans="2:2" hidden="1">
      <c r="B1621" s="23"/>
    </row>
    <row r="1622" spans="2:2" hidden="1">
      <c r="B1622" s="23"/>
    </row>
    <row r="1623" spans="2:2" hidden="1">
      <c r="B1623" s="23"/>
    </row>
    <row r="1624" spans="2:2" hidden="1">
      <c r="B1624" s="23"/>
    </row>
    <row r="1625" spans="2:2" hidden="1">
      <c r="B1625" s="23"/>
    </row>
    <row r="1626" spans="2:2" hidden="1">
      <c r="B1626" s="23"/>
    </row>
    <row r="1627" spans="2:2" hidden="1">
      <c r="B1627" s="23"/>
    </row>
    <row r="1628" spans="2:2" hidden="1">
      <c r="B1628" s="23"/>
    </row>
    <row r="1629" spans="2:2" hidden="1">
      <c r="B1629" s="23"/>
    </row>
    <row r="1630" spans="2:2" hidden="1">
      <c r="B1630" s="23"/>
    </row>
    <row r="1631" spans="2:2" hidden="1">
      <c r="B1631" s="23"/>
    </row>
    <row r="1632" spans="2:2" hidden="1">
      <c r="B1632" s="23"/>
    </row>
    <row r="1633" spans="2:2" hidden="1">
      <c r="B1633" s="23"/>
    </row>
    <row r="1634" spans="2:2" hidden="1">
      <c r="B1634" s="23"/>
    </row>
    <row r="1635" spans="2:2" hidden="1">
      <c r="B1635" s="23"/>
    </row>
    <row r="1636" spans="2:2" hidden="1">
      <c r="B1636" s="23"/>
    </row>
    <row r="1637" spans="2:2" hidden="1">
      <c r="B1637" s="23"/>
    </row>
    <row r="1638" spans="2:2" hidden="1">
      <c r="B1638" s="23"/>
    </row>
    <row r="1639" spans="2:2" hidden="1">
      <c r="B1639" s="23"/>
    </row>
    <row r="1640" spans="2:2" hidden="1">
      <c r="B1640" s="23"/>
    </row>
    <row r="1641" spans="2:2" hidden="1">
      <c r="B1641" s="23"/>
    </row>
    <row r="1642" spans="2:2" hidden="1">
      <c r="B1642" s="23"/>
    </row>
    <row r="1643" spans="2:2" hidden="1">
      <c r="B1643" s="23"/>
    </row>
    <row r="1644" spans="2:2" hidden="1">
      <c r="B1644" s="23"/>
    </row>
    <row r="1645" spans="2:2" hidden="1">
      <c r="B1645" s="23"/>
    </row>
    <row r="1646" spans="2:2" hidden="1">
      <c r="B1646" s="23"/>
    </row>
    <row r="1647" spans="2:2" hidden="1">
      <c r="B1647" s="23"/>
    </row>
    <row r="1648" spans="2:2" hidden="1">
      <c r="B1648" s="23"/>
    </row>
    <row r="1649" spans="2:2" hidden="1">
      <c r="B1649" s="23"/>
    </row>
    <row r="1650" spans="2:2" hidden="1">
      <c r="B1650" s="23"/>
    </row>
    <row r="1651" spans="2:2" hidden="1">
      <c r="B1651" s="23"/>
    </row>
    <row r="1652" spans="2:2" hidden="1">
      <c r="B1652" s="23"/>
    </row>
    <row r="1653" spans="2:2" hidden="1">
      <c r="B1653" s="23"/>
    </row>
    <row r="1654" spans="2:2" hidden="1">
      <c r="B1654" s="23"/>
    </row>
    <row r="1655" spans="2:2" hidden="1">
      <c r="B1655" s="23"/>
    </row>
    <row r="1656" spans="2:2" hidden="1">
      <c r="B1656" s="23"/>
    </row>
    <row r="1657" spans="2:2" hidden="1">
      <c r="B1657" s="23"/>
    </row>
    <row r="1658" spans="2:2" hidden="1">
      <c r="B1658" s="23"/>
    </row>
    <row r="1659" spans="2:2" hidden="1">
      <c r="B1659" s="23"/>
    </row>
    <row r="1660" spans="2:2" hidden="1">
      <c r="B1660" s="23"/>
    </row>
    <row r="1661" spans="2:2" hidden="1">
      <c r="B1661" s="23"/>
    </row>
    <row r="1662" spans="2:2" hidden="1">
      <c r="B1662" s="23"/>
    </row>
    <row r="1663" spans="2:2" hidden="1">
      <c r="B1663" s="23"/>
    </row>
    <row r="1664" spans="2:2" hidden="1">
      <c r="B1664" s="23"/>
    </row>
    <row r="1665" spans="2:2" hidden="1">
      <c r="B1665" s="23"/>
    </row>
    <row r="1666" spans="2:2" hidden="1">
      <c r="B1666" s="23"/>
    </row>
    <row r="1667" spans="2:2" hidden="1">
      <c r="B1667" s="23"/>
    </row>
    <row r="1668" spans="2:2" hidden="1">
      <c r="B1668" s="23"/>
    </row>
    <row r="1669" spans="2:2" hidden="1">
      <c r="B1669" s="23"/>
    </row>
    <row r="1670" spans="2:2" hidden="1">
      <c r="B1670" s="23"/>
    </row>
    <row r="1671" spans="2:2" hidden="1">
      <c r="B1671" s="23"/>
    </row>
    <row r="1672" spans="2:2" hidden="1">
      <c r="B1672" s="23"/>
    </row>
    <row r="1673" spans="2:2" hidden="1">
      <c r="B1673" s="23"/>
    </row>
    <row r="1674" spans="2:2" hidden="1">
      <c r="B1674" s="23"/>
    </row>
    <row r="1675" spans="2:2" hidden="1">
      <c r="B1675" s="23"/>
    </row>
    <row r="1676" spans="2:2" hidden="1">
      <c r="B1676" s="23"/>
    </row>
    <row r="1677" spans="2:2" hidden="1">
      <c r="B1677" s="23"/>
    </row>
    <row r="1678" spans="2:2" hidden="1">
      <c r="B1678" s="23"/>
    </row>
    <row r="1679" spans="2:2" hidden="1">
      <c r="B1679" s="23"/>
    </row>
    <row r="1680" spans="2:2" hidden="1">
      <c r="B1680" s="23"/>
    </row>
    <row r="1681" spans="2:2" hidden="1">
      <c r="B1681" s="23"/>
    </row>
    <row r="1682" spans="2:2" hidden="1">
      <c r="B1682" s="23"/>
    </row>
    <row r="1683" spans="2:2" hidden="1">
      <c r="B1683" s="23"/>
    </row>
    <row r="1684" spans="2:2" hidden="1">
      <c r="B1684" s="23"/>
    </row>
    <row r="1685" spans="2:2" hidden="1">
      <c r="B1685" s="23"/>
    </row>
    <row r="1686" spans="2:2" hidden="1">
      <c r="B1686" s="23"/>
    </row>
    <row r="1687" spans="2:2" hidden="1">
      <c r="B1687" s="23"/>
    </row>
    <row r="1688" spans="2:2" hidden="1">
      <c r="B1688" s="23"/>
    </row>
    <row r="1689" spans="2:2" hidden="1">
      <c r="B1689" s="23"/>
    </row>
    <row r="1690" spans="2:2" hidden="1">
      <c r="B1690" s="23"/>
    </row>
    <row r="1691" spans="2:2" hidden="1">
      <c r="B1691" s="23"/>
    </row>
    <row r="1692" spans="2:2" hidden="1">
      <c r="B1692" s="23"/>
    </row>
    <row r="1693" spans="2:2" hidden="1">
      <c r="B1693" s="23"/>
    </row>
    <row r="1694" spans="2:2" hidden="1">
      <c r="B1694" s="23"/>
    </row>
    <row r="1695" spans="2:2" hidden="1">
      <c r="B1695" s="23"/>
    </row>
    <row r="1696" spans="2:2" hidden="1">
      <c r="B1696" s="23"/>
    </row>
    <row r="1697" spans="2:2" hidden="1">
      <c r="B1697" s="23"/>
    </row>
    <row r="1698" spans="2:2" hidden="1">
      <c r="B1698" s="23"/>
    </row>
    <row r="1699" spans="2:2" hidden="1">
      <c r="B1699" s="23"/>
    </row>
    <row r="1700" spans="2:2" hidden="1">
      <c r="B1700" s="23"/>
    </row>
    <row r="1701" spans="2:2" hidden="1">
      <c r="B1701" s="23"/>
    </row>
    <row r="1702" spans="2:2" hidden="1">
      <c r="B1702" s="23"/>
    </row>
    <row r="1703" spans="2:2" hidden="1">
      <c r="B1703" s="23"/>
    </row>
    <row r="1704" spans="2:2" hidden="1">
      <c r="B1704" s="23"/>
    </row>
    <row r="1705" spans="2:2" hidden="1">
      <c r="B1705" s="23"/>
    </row>
    <row r="1706" spans="2:2" hidden="1">
      <c r="B1706" s="23"/>
    </row>
    <row r="1707" spans="2:2" hidden="1">
      <c r="B1707" s="23"/>
    </row>
    <row r="1708" spans="2:2" hidden="1">
      <c r="B1708" s="23"/>
    </row>
    <row r="1709" spans="2:2" hidden="1">
      <c r="B1709" s="23"/>
    </row>
    <row r="1710" spans="2:2" hidden="1">
      <c r="B1710" s="23"/>
    </row>
    <row r="1711" spans="2:2" hidden="1">
      <c r="B1711" s="23"/>
    </row>
    <row r="1712" spans="2:2" hidden="1">
      <c r="B1712" s="23"/>
    </row>
    <row r="1713" spans="2:2" hidden="1">
      <c r="B1713" s="23"/>
    </row>
    <row r="1714" spans="2:2" hidden="1">
      <c r="B1714" s="23"/>
    </row>
    <row r="1715" spans="2:2" hidden="1">
      <c r="B1715" s="23"/>
    </row>
    <row r="1716" spans="2:2" hidden="1">
      <c r="B1716" s="23"/>
    </row>
    <row r="1717" spans="2:2" hidden="1">
      <c r="B1717" s="23"/>
    </row>
    <row r="1718" spans="2:2" hidden="1">
      <c r="B1718" s="23"/>
    </row>
    <row r="1719" spans="2:2" hidden="1">
      <c r="B1719" s="23"/>
    </row>
    <row r="1720" spans="2:2" hidden="1">
      <c r="B1720" s="23"/>
    </row>
    <row r="1721" spans="2:2" hidden="1">
      <c r="B1721" s="23"/>
    </row>
    <row r="1722" spans="2:2" hidden="1">
      <c r="B1722" s="23"/>
    </row>
    <row r="1723" spans="2:2" hidden="1">
      <c r="B1723" s="23"/>
    </row>
    <row r="1724" spans="2:2" hidden="1">
      <c r="B1724" s="23"/>
    </row>
    <row r="1725" spans="2:2" hidden="1">
      <c r="B1725" s="23"/>
    </row>
    <row r="1726" spans="2:2" hidden="1">
      <c r="B1726" s="23"/>
    </row>
    <row r="1727" spans="2:2" hidden="1">
      <c r="B1727" s="23"/>
    </row>
    <row r="1728" spans="2:2" hidden="1">
      <c r="B1728" s="23"/>
    </row>
    <row r="1729" spans="2:2" hidden="1">
      <c r="B1729" s="23"/>
    </row>
    <row r="1730" spans="2:2" hidden="1">
      <c r="B1730" s="23"/>
    </row>
    <row r="1731" spans="2:2" hidden="1">
      <c r="B1731" s="23"/>
    </row>
    <row r="1732" spans="2:2" hidden="1">
      <c r="B1732" s="23"/>
    </row>
    <row r="1733" spans="2:2" hidden="1">
      <c r="B1733" s="23"/>
    </row>
    <row r="1734" spans="2:2" hidden="1">
      <c r="B1734" s="23"/>
    </row>
    <row r="1735" spans="2:2" hidden="1">
      <c r="B1735" s="23"/>
    </row>
    <row r="1736" spans="2:2" hidden="1">
      <c r="B1736" s="23"/>
    </row>
    <row r="1737" spans="2:2" hidden="1">
      <c r="B1737" s="23"/>
    </row>
    <row r="1738" spans="2:2" hidden="1">
      <c r="B1738" s="23"/>
    </row>
    <row r="1739" spans="2:2" hidden="1">
      <c r="B1739" s="23"/>
    </row>
    <row r="1740" spans="2:2" hidden="1">
      <c r="B1740" s="23"/>
    </row>
    <row r="1741" spans="2:2" hidden="1">
      <c r="B1741" s="23"/>
    </row>
    <row r="1742" spans="2:2" hidden="1">
      <c r="B1742" s="23"/>
    </row>
    <row r="1743" spans="2:2" hidden="1">
      <c r="B1743" s="23"/>
    </row>
    <row r="1744" spans="2:2" hidden="1">
      <c r="B1744" s="23"/>
    </row>
    <row r="1745" spans="2:2" hidden="1">
      <c r="B1745" s="23"/>
    </row>
    <row r="1746" spans="2:2" hidden="1">
      <c r="B1746" s="23"/>
    </row>
    <row r="1747" spans="2:2" hidden="1">
      <c r="B1747" s="23"/>
    </row>
    <row r="1748" spans="2:2" hidden="1">
      <c r="B1748" s="23"/>
    </row>
    <row r="1749" spans="2:2" hidden="1">
      <c r="B1749" s="23"/>
    </row>
    <row r="1750" spans="2:2" hidden="1">
      <c r="B1750" s="23"/>
    </row>
    <row r="1751" spans="2:2" hidden="1">
      <c r="B1751" s="23"/>
    </row>
    <row r="1752" spans="2:2" hidden="1">
      <c r="B1752" s="23"/>
    </row>
    <row r="1753" spans="2:2" hidden="1">
      <c r="B1753" s="23"/>
    </row>
    <row r="1754" spans="2:2" hidden="1">
      <c r="B1754" s="23"/>
    </row>
    <row r="1755" spans="2:2" hidden="1">
      <c r="B1755" s="23"/>
    </row>
    <row r="1756" spans="2:2" hidden="1">
      <c r="B1756" s="23"/>
    </row>
    <row r="1757" spans="2:2" hidden="1">
      <c r="B1757" s="23"/>
    </row>
    <row r="1758" spans="2:2" hidden="1">
      <c r="B1758" s="23"/>
    </row>
    <row r="1759" spans="2:2" hidden="1">
      <c r="B1759" s="23"/>
    </row>
    <row r="1760" spans="2:2" hidden="1">
      <c r="B1760" s="23"/>
    </row>
    <row r="1761" spans="2:2" hidden="1">
      <c r="B1761" s="23"/>
    </row>
    <row r="1762" spans="2:2" hidden="1">
      <c r="B1762" s="23"/>
    </row>
    <row r="1763" spans="2:2" hidden="1">
      <c r="B1763" s="23"/>
    </row>
    <row r="1764" spans="2:2" hidden="1">
      <c r="B1764" s="23"/>
    </row>
    <row r="1765" spans="2:2" hidden="1">
      <c r="B1765" s="23"/>
    </row>
    <row r="1766" spans="2:2" hidden="1">
      <c r="B1766" s="23"/>
    </row>
    <row r="1767" spans="2:2" hidden="1">
      <c r="B1767" s="23"/>
    </row>
    <row r="1768" spans="2:2" hidden="1">
      <c r="B1768" s="23"/>
    </row>
    <row r="1769" spans="2:2" hidden="1">
      <c r="B1769" s="23"/>
    </row>
    <row r="1770" spans="2:2" hidden="1">
      <c r="B1770" s="23"/>
    </row>
    <row r="1771" spans="2:2" hidden="1">
      <c r="B1771" s="23"/>
    </row>
    <row r="1772" spans="2:2" hidden="1">
      <c r="B1772" s="23"/>
    </row>
    <row r="1773" spans="2:2" hidden="1">
      <c r="B1773" s="23"/>
    </row>
    <row r="1774" spans="2:2" hidden="1">
      <c r="B1774" s="23"/>
    </row>
    <row r="1775" spans="2:2" hidden="1">
      <c r="B1775" s="23"/>
    </row>
    <row r="1776" spans="2:2" hidden="1">
      <c r="B1776" s="23"/>
    </row>
    <row r="1777" spans="2:2" hidden="1">
      <c r="B1777" s="23"/>
    </row>
    <row r="1778" spans="2:2" hidden="1">
      <c r="B1778" s="23"/>
    </row>
    <row r="1779" spans="2:2" hidden="1">
      <c r="B1779" s="23"/>
    </row>
    <row r="1780" spans="2:2" hidden="1">
      <c r="B1780" s="23"/>
    </row>
    <row r="1781" spans="2:2" hidden="1">
      <c r="B1781" s="23"/>
    </row>
    <row r="1782" spans="2:2" hidden="1">
      <c r="B1782" s="23"/>
    </row>
    <row r="1783" spans="2:2" hidden="1">
      <c r="B1783" s="23"/>
    </row>
    <row r="1784" spans="2:2" hidden="1">
      <c r="B1784" s="23"/>
    </row>
    <row r="1785" spans="2:2" hidden="1">
      <c r="B1785" s="23"/>
    </row>
    <row r="1786" spans="2:2" hidden="1">
      <c r="B1786" s="23"/>
    </row>
    <row r="1787" spans="2:2" hidden="1">
      <c r="B1787" s="23"/>
    </row>
    <row r="1788" spans="2:2" hidden="1">
      <c r="B1788" s="23"/>
    </row>
    <row r="1789" spans="2:2" hidden="1">
      <c r="B1789" s="23"/>
    </row>
    <row r="1790" spans="2:2" hidden="1">
      <c r="B1790" s="23"/>
    </row>
    <row r="1791" spans="2:2" hidden="1">
      <c r="B1791" s="23"/>
    </row>
    <row r="1792" spans="2:2" hidden="1">
      <c r="B1792" s="23"/>
    </row>
    <row r="1793" spans="2:2" hidden="1">
      <c r="B1793" s="23"/>
    </row>
    <row r="1794" spans="2:2" hidden="1">
      <c r="B1794" s="23"/>
    </row>
    <row r="1795" spans="2:2" hidden="1">
      <c r="B1795" s="23"/>
    </row>
    <row r="1796" spans="2:2" hidden="1">
      <c r="B1796" s="23"/>
    </row>
    <row r="1797" spans="2:2" hidden="1">
      <c r="B1797" s="23"/>
    </row>
    <row r="1798" spans="2:2" hidden="1">
      <c r="B1798" s="23"/>
    </row>
    <row r="1799" spans="2:2" hidden="1">
      <c r="B1799" s="23"/>
    </row>
    <row r="1800" spans="2:2" hidden="1">
      <c r="B1800" s="23"/>
    </row>
    <row r="1801" spans="2:2" hidden="1">
      <c r="B1801" s="23"/>
    </row>
    <row r="1802" spans="2:2" hidden="1">
      <c r="B1802" s="23"/>
    </row>
    <row r="1803" spans="2:2" hidden="1">
      <c r="B1803" s="23"/>
    </row>
    <row r="1804" spans="2:2" hidden="1">
      <c r="B1804" s="23"/>
    </row>
    <row r="1805" spans="2:2" hidden="1">
      <c r="B1805" s="23"/>
    </row>
    <row r="1806" spans="2:2" hidden="1">
      <c r="B1806" s="23"/>
    </row>
    <row r="1807" spans="2:2" hidden="1">
      <c r="B1807" s="23"/>
    </row>
    <row r="1808" spans="2:2" hidden="1">
      <c r="B1808" s="23"/>
    </row>
    <row r="1809" spans="2:2" hidden="1">
      <c r="B1809" s="23"/>
    </row>
    <row r="1810" spans="2:2" hidden="1">
      <c r="B1810" s="23"/>
    </row>
    <row r="1811" spans="2:2" hidden="1">
      <c r="B1811" s="23"/>
    </row>
    <row r="1812" spans="2:2" hidden="1">
      <c r="B1812" s="23"/>
    </row>
    <row r="1813" spans="2:2" hidden="1">
      <c r="B1813" s="23"/>
    </row>
    <row r="1814" spans="2:2" hidden="1">
      <c r="B1814" s="23"/>
    </row>
    <row r="1815" spans="2:2" hidden="1">
      <c r="B1815" s="23"/>
    </row>
    <row r="1816" spans="2:2" hidden="1">
      <c r="B1816" s="23"/>
    </row>
    <row r="1817" spans="2:2" hidden="1">
      <c r="B1817" s="23"/>
    </row>
    <row r="1818" spans="2:2" hidden="1">
      <c r="B1818" s="23"/>
    </row>
    <row r="1819" spans="2:2" hidden="1">
      <c r="B1819" s="23"/>
    </row>
    <row r="1820" spans="2:2" hidden="1">
      <c r="B1820" s="23"/>
    </row>
    <row r="1821" spans="2:2" hidden="1">
      <c r="B1821" s="23"/>
    </row>
    <row r="1822" spans="2:2" hidden="1">
      <c r="B1822" s="23"/>
    </row>
    <row r="1823" spans="2:2" hidden="1">
      <c r="B1823" s="23"/>
    </row>
    <row r="1824" spans="2:2" hidden="1">
      <c r="B1824" s="23"/>
    </row>
    <row r="1825" spans="2:2" hidden="1">
      <c r="B1825" s="23"/>
    </row>
    <row r="1826" spans="2:2" hidden="1">
      <c r="B1826" s="23"/>
    </row>
    <row r="1827" spans="2:2" hidden="1">
      <c r="B1827" s="23"/>
    </row>
    <row r="1828" spans="2:2" hidden="1">
      <c r="B1828" s="23"/>
    </row>
    <row r="1829" spans="2:2" hidden="1">
      <c r="B1829" s="23"/>
    </row>
    <row r="1830" spans="2:2" hidden="1">
      <c r="B1830" s="23"/>
    </row>
    <row r="1831" spans="2:2" hidden="1">
      <c r="B1831" s="23"/>
    </row>
    <row r="1832" spans="2:2" hidden="1">
      <c r="B1832" s="23"/>
    </row>
    <row r="1833" spans="2:2" hidden="1">
      <c r="B1833" s="23"/>
    </row>
    <row r="1834" spans="2:2" hidden="1">
      <c r="B1834" s="23"/>
    </row>
    <row r="1835" spans="2:2" hidden="1">
      <c r="B1835" s="23"/>
    </row>
    <row r="1836" spans="2:2" hidden="1">
      <c r="B1836" s="23"/>
    </row>
    <row r="1837" spans="2:2" hidden="1">
      <c r="B1837" s="23"/>
    </row>
    <row r="1838" spans="2:2" hidden="1">
      <c r="B1838" s="23"/>
    </row>
    <row r="1839" spans="2:2" hidden="1">
      <c r="B1839" s="23"/>
    </row>
    <row r="1840" spans="2:2" hidden="1">
      <c r="B1840" s="23"/>
    </row>
    <row r="1841" spans="2:2" hidden="1">
      <c r="B1841" s="23"/>
    </row>
    <row r="1842" spans="2:2" hidden="1">
      <c r="B1842" s="23"/>
    </row>
    <row r="1843" spans="2:2" hidden="1">
      <c r="B1843" s="23"/>
    </row>
    <row r="1844" spans="2:2" hidden="1">
      <c r="B1844" s="23"/>
    </row>
    <row r="1845" spans="2:2" hidden="1">
      <c r="B1845" s="23"/>
    </row>
    <row r="1846" spans="2:2" hidden="1">
      <c r="B1846" s="23"/>
    </row>
    <row r="1847" spans="2:2" hidden="1">
      <c r="B1847" s="23"/>
    </row>
    <row r="1848" spans="2:2" hidden="1">
      <c r="B1848" s="23"/>
    </row>
    <row r="1849" spans="2:2" hidden="1">
      <c r="B1849" s="23"/>
    </row>
    <row r="1850" spans="2:2" hidden="1">
      <c r="B1850" s="23"/>
    </row>
    <row r="1851" spans="2:2" hidden="1">
      <c r="B1851" s="23"/>
    </row>
    <row r="1852" spans="2:2" hidden="1">
      <c r="B1852" s="23"/>
    </row>
    <row r="1853" spans="2:2" hidden="1">
      <c r="B1853" s="23"/>
    </row>
    <row r="1854" spans="2:2" hidden="1">
      <c r="B1854" s="23"/>
    </row>
    <row r="1855" spans="2:2" hidden="1">
      <c r="B1855" s="23"/>
    </row>
    <row r="1856" spans="2:2" hidden="1">
      <c r="B1856" s="23"/>
    </row>
    <row r="1857" spans="2:2" hidden="1">
      <c r="B1857" s="23"/>
    </row>
    <row r="1858" spans="2:2" hidden="1">
      <c r="B1858" s="23"/>
    </row>
    <row r="1859" spans="2:2" hidden="1">
      <c r="B1859" s="23"/>
    </row>
    <row r="1860" spans="2:2" hidden="1">
      <c r="B1860" s="23"/>
    </row>
    <row r="1861" spans="2:2" hidden="1">
      <c r="B1861" s="23"/>
    </row>
    <row r="1862" spans="2:2" hidden="1">
      <c r="B1862" s="23"/>
    </row>
    <row r="1863" spans="2:2" hidden="1">
      <c r="B1863" s="23"/>
    </row>
    <row r="1864" spans="2:2" hidden="1">
      <c r="B1864" s="23"/>
    </row>
    <row r="1865" spans="2:2" hidden="1">
      <c r="B1865" s="23"/>
    </row>
    <row r="1866" spans="2:2" hidden="1">
      <c r="B1866" s="23"/>
    </row>
    <row r="1867" spans="2:2" hidden="1">
      <c r="B1867" s="23"/>
    </row>
    <row r="1868" spans="2:2" hidden="1">
      <c r="B1868" s="23"/>
    </row>
    <row r="1869" spans="2:2" hidden="1">
      <c r="B1869" s="23"/>
    </row>
    <row r="1870" spans="2:2" hidden="1">
      <c r="B1870" s="23"/>
    </row>
    <row r="1871" spans="2:2" hidden="1">
      <c r="B1871" s="23"/>
    </row>
    <row r="1872" spans="2:2" hidden="1">
      <c r="B1872" s="23"/>
    </row>
    <row r="1873" spans="2:2" hidden="1">
      <c r="B1873" s="23"/>
    </row>
    <row r="1874" spans="2:2" hidden="1">
      <c r="B1874" s="23"/>
    </row>
    <row r="1875" spans="2:2" hidden="1">
      <c r="B1875" s="23"/>
    </row>
    <row r="1876" spans="2:2" hidden="1">
      <c r="B1876" s="23"/>
    </row>
    <row r="1877" spans="2:2" hidden="1">
      <c r="B1877" s="23"/>
    </row>
    <row r="1878" spans="2:2" hidden="1">
      <c r="B1878" s="23"/>
    </row>
    <row r="1879" spans="2:2" hidden="1">
      <c r="B1879" s="23"/>
    </row>
    <row r="1880" spans="2:2" hidden="1">
      <c r="B1880" s="23"/>
    </row>
    <row r="1881" spans="2:2" hidden="1">
      <c r="B1881" s="23"/>
    </row>
    <row r="1882" spans="2:2" hidden="1">
      <c r="B1882" s="23"/>
    </row>
    <row r="1883" spans="2:2" hidden="1">
      <c r="B1883" s="23"/>
    </row>
    <row r="1884" spans="2:2" hidden="1">
      <c r="B1884" s="23"/>
    </row>
    <row r="1885" spans="2:2" hidden="1">
      <c r="B1885" s="23"/>
    </row>
    <row r="1886" spans="2:2" hidden="1">
      <c r="B1886" s="23"/>
    </row>
    <row r="1887" spans="2:2" hidden="1">
      <c r="B1887" s="23"/>
    </row>
    <row r="1888" spans="2:2" hidden="1">
      <c r="B1888" s="23"/>
    </row>
    <row r="1889" spans="2:2" hidden="1">
      <c r="B1889" s="23"/>
    </row>
    <row r="1890" spans="2:2" hidden="1">
      <c r="B1890" s="23"/>
    </row>
    <row r="1891" spans="2:2" hidden="1">
      <c r="B1891" s="23"/>
    </row>
    <row r="1892" spans="2:2" hidden="1">
      <c r="B1892" s="23"/>
    </row>
    <row r="1893" spans="2:2" hidden="1">
      <c r="B1893" s="23"/>
    </row>
    <row r="1894" spans="2:2" hidden="1">
      <c r="B1894" s="23"/>
    </row>
    <row r="1895" spans="2:2" hidden="1">
      <c r="B1895" s="23"/>
    </row>
    <row r="1896" spans="2:2" hidden="1">
      <c r="B1896" s="23"/>
    </row>
    <row r="1897" spans="2:2" hidden="1">
      <c r="B1897" s="23"/>
    </row>
    <row r="1898" spans="2:2" hidden="1">
      <c r="B1898" s="23"/>
    </row>
    <row r="1899" spans="2:2" hidden="1">
      <c r="B1899" s="23"/>
    </row>
    <row r="1900" spans="2:2" hidden="1">
      <c r="B1900" s="23"/>
    </row>
    <row r="1901" spans="2:2" hidden="1">
      <c r="B1901" s="23"/>
    </row>
    <row r="1902" spans="2:2" hidden="1">
      <c r="B1902" s="23"/>
    </row>
    <row r="1903" spans="2:2" hidden="1">
      <c r="B1903" s="23"/>
    </row>
    <row r="1904" spans="2:2" hidden="1">
      <c r="B1904" s="23"/>
    </row>
    <row r="1905" spans="2:2" hidden="1">
      <c r="B1905" s="23"/>
    </row>
    <row r="1906" spans="2:2" hidden="1">
      <c r="B1906" s="23"/>
    </row>
    <row r="1907" spans="2:2" hidden="1">
      <c r="B1907" s="23"/>
    </row>
    <row r="1908" spans="2:2" hidden="1">
      <c r="B1908" s="23"/>
    </row>
    <row r="1909" spans="2:2" hidden="1">
      <c r="B1909" s="23"/>
    </row>
    <row r="1910" spans="2:2" hidden="1">
      <c r="B1910" s="23"/>
    </row>
    <row r="1911" spans="2:2" hidden="1">
      <c r="B1911" s="23"/>
    </row>
    <row r="1912" spans="2:2" hidden="1">
      <c r="B1912" s="23"/>
    </row>
    <row r="1913" spans="2:2" hidden="1">
      <c r="B1913" s="23"/>
    </row>
    <row r="1914" spans="2:2" hidden="1">
      <c r="B1914" s="23"/>
    </row>
    <row r="1915" spans="2:2" hidden="1">
      <c r="B1915" s="23"/>
    </row>
    <row r="1916" spans="2:2" hidden="1">
      <c r="B1916" s="23"/>
    </row>
    <row r="1917" spans="2:2" hidden="1">
      <c r="B1917" s="23"/>
    </row>
    <row r="1918" spans="2:2" hidden="1">
      <c r="B1918" s="23"/>
    </row>
    <row r="1919" spans="2:2" hidden="1">
      <c r="B1919" s="23"/>
    </row>
    <row r="1920" spans="2:2" hidden="1">
      <c r="B1920" s="23"/>
    </row>
    <row r="1921" spans="2:2" hidden="1">
      <c r="B1921" s="23"/>
    </row>
    <row r="1922" spans="2:2" hidden="1">
      <c r="B1922" s="23"/>
    </row>
    <row r="1923" spans="2:2" hidden="1">
      <c r="B1923" s="23"/>
    </row>
    <row r="1924" spans="2:2" hidden="1">
      <c r="B1924" s="23"/>
    </row>
    <row r="1925" spans="2:2" hidden="1">
      <c r="B1925" s="23"/>
    </row>
    <row r="1926" spans="2:2" hidden="1">
      <c r="B1926" s="23"/>
    </row>
    <row r="1927" spans="2:2" hidden="1">
      <c r="B1927" s="23"/>
    </row>
    <row r="1928" spans="2:2" hidden="1">
      <c r="B1928" s="23"/>
    </row>
    <row r="1929" spans="2:2" hidden="1">
      <c r="B1929" s="23"/>
    </row>
    <row r="1930" spans="2:2" hidden="1">
      <c r="B1930" s="23"/>
    </row>
    <row r="1931" spans="2:2" hidden="1">
      <c r="B1931" s="23"/>
    </row>
    <row r="1932" spans="2:2" hidden="1">
      <c r="B1932" s="23"/>
    </row>
    <row r="1933" spans="2:2" hidden="1">
      <c r="B1933" s="23"/>
    </row>
    <row r="1934" spans="2:2" hidden="1">
      <c r="B1934" s="23"/>
    </row>
    <row r="1935" spans="2:2" hidden="1">
      <c r="B1935" s="23"/>
    </row>
    <row r="1936" spans="2:2" hidden="1">
      <c r="B1936" s="23"/>
    </row>
    <row r="1937" spans="2:2" hidden="1">
      <c r="B1937" s="23"/>
    </row>
    <row r="1938" spans="2:2" hidden="1">
      <c r="B1938" s="23"/>
    </row>
    <row r="1939" spans="2:2" hidden="1">
      <c r="B1939" s="23"/>
    </row>
    <row r="1940" spans="2:2" hidden="1">
      <c r="B1940" s="23"/>
    </row>
    <row r="1941" spans="2:2" hidden="1">
      <c r="B1941" s="23"/>
    </row>
    <row r="1942" spans="2:2" hidden="1">
      <c r="B1942" s="23"/>
    </row>
    <row r="1943" spans="2:2" hidden="1">
      <c r="B1943" s="23"/>
    </row>
    <row r="1944" spans="2:2" hidden="1">
      <c r="B1944" s="23"/>
    </row>
    <row r="1945" spans="2:2" hidden="1">
      <c r="B1945" s="23"/>
    </row>
    <row r="1946" spans="2:2" hidden="1">
      <c r="B1946" s="23"/>
    </row>
    <row r="1947" spans="2:2" hidden="1">
      <c r="B1947" s="23"/>
    </row>
    <row r="1948" spans="2:2" hidden="1">
      <c r="B1948" s="23"/>
    </row>
    <row r="1949" spans="2:2" hidden="1">
      <c r="B1949" s="23"/>
    </row>
    <row r="1950" spans="2:2" hidden="1">
      <c r="B1950" s="23"/>
    </row>
    <row r="1951" spans="2:2" hidden="1">
      <c r="B1951" s="23"/>
    </row>
    <row r="1952" spans="2:2" hidden="1">
      <c r="B1952" s="23"/>
    </row>
    <row r="1953" spans="2:2" hidden="1">
      <c r="B1953" s="23"/>
    </row>
    <row r="1954" spans="2:2" hidden="1">
      <c r="B1954" s="23"/>
    </row>
    <row r="1955" spans="2:2" hidden="1">
      <c r="B1955" s="23"/>
    </row>
    <row r="1956" spans="2:2" hidden="1">
      <c r="B1956" s="23"/>
    </row>
    <row r="1957" spans="2:2" hidden="1">
      <c r="B1957" s="23"/>
    </row>
    <row r="1958" spans="2:2" hidden="1">
      <c r="B1958" s="23"/>
    </row>
    <row r="1959" spans="2:2" hidden="1">
      <c r="B1959" s="23"/>
    </row>
    <row r="1960" spans="2:2" hidden="1">
      <c r="B1960" s="23"/>
    </row>
    <row r="1961" spans="2:2" hidden="1">
      <c r="B1961" s="23"/>
    </row>
    <row r="1962" spans="2:2" hidden="1">
      <c r="B1962" s="23"/>
    </row>
    <row r="1963" spans="2:2" hidden="1">
      <c r="B1963" s="23"/>
    </row>
    <row r="1964" spans="2:2" hidden="1">
      <c r="B1964" s="23"/>
    </row>
    <row r="1965" spans="2:2" hidden="1">
      <c r="B1965" s="23"/>
    </row>
    <row r="1966" spans="2:2" hidden="1">
      <c r="B1966" s="23"/>
    </row>
    <row r="1967" spans="2:2" hidden="1">
      <c r="B1967" s="23"/>
    </row>
    <row r="1968" spans="2:2" hidden="1">
      <c r="B1968" s="23"/>
    </row>
    <row r="1969" spans="2:2" hidden="1">
      <c r="B1969" s="23"/>
    </row>
    <row r="1970" spans="2:2" hidden="1">
      <c r="B1970" s="23"/>
    </row>
    <row r="1971" spans="2:2" hidden="1">
      <c r="B1971" s="23"/>
    </row>
    <row r="1972" spans="2:2" hidden="1">
      <c r="B1972" s="23"/>
    </row>
    <row r="1973" spans="2:2" hidden="1">
      <c r="B1973" s="23"/>
    </row>
    <row r="1974" spans="2:2" hidden="1">
      <c r="B1974" s="23"/>
    </row>
    <row r="1975" spans="2:2" hidden="1">
      <c r="B1975" s="23"/>
    </row>
    <row r="1976" spans="2:2" hidden="1">
      <c r="B1976" s="23"/>
    </row>
    <row r="1977" spans="2:2" hidden="1">
      <c r="B1977" s="23"/>
    </row>
    <row r="1978" spans="2:2" hidden="1">
      <c r="B1978" s="23"/>
    </row>
    <row r="1979" spans="2:2" hidden="1">
      <c r="B1979" s="23"/>
    </row>
    <row r="1980" spans="2:2" hidden="1">
      <c r="B1980" s="23"/>
    </row>
    <row r="1981" spans="2:2" hidden="1">
      <c r="B1981" s="23"/>
    </row>
    <row r="1982" spans="2:2" hidden="1">
      <c r="B1982" s="23"/>
    </row>
    <row r="1983" spans="2:2" hidden="1">
      <c r="B1983" s="23"/>
    </row>
    <row r="1984" spans="2:2" hidden="1">
      <c r="B1984" s="23"/>
    </row>
    <row r="1985" spans="2:2" hidden="1">
      <c r="B1985" s="23"/>
    </row>
    <row r="1986" spans="2:2" hidden="1">
      <c r="B1986" s="23"/>
    </row>
    <row r="1987" spans="2:2" hidden="1">
      <c r="B1987" s="23"/>
    </row>
    <row r="1988" spans="2:2" hidden="1">
      <c r="B1988" s="23"/>
    </row>
    <row r="1989" spans="2:2" hidden="1">
      <c r="B1989" s="23"/>
    </row>
    <row r="1990" spans="2:2" hidden="1">
      <c r="B1990" s="23"/>
    </row>
    <row r="1991" spans="2:2" hidden="1">
      <c r="B1991" s="23"/>
    </row>
    <row r="1992" spans="2:2" hidden="1">
      <c r="B1992" s="23"/>
    </row>
    <row r="1993" spans="2:2" hidden="1">
      <c r="B1993" s="23"/>
    </row>
    <row r="1994" spans="2:2" hidden="1">
      <c r="B1994" s="23"/>
    </row>
    <row r="1995" spans="2:2" hidden="1">
      <c r="B1995" s="23"/>
    </row>
    <row r="1996" spans="2:2" hidden="1">
      <c r="B1996" s="23"/>
    </row>
    <row r="1997" spans="2:2" hidden="1">
      <c r="B1997" s="23"/>
    </row>
    <row r="1998" spans="2:2" hidden="1">
      <c r="B1998" s="23"/>
    </row>
    <row r="1999" spans="2:2" hidden="1">
      <c r="B1999" s="23"/>
    </row>
    <row r="2000" spans="2:2" hidden="1">
      <c r="B2000" s="23"/>
    </row>
    <row r="2001" spans="2:2" hidden="1">
      <c r="B2001" s="23"/>
    </row>
    <row r="2002" spans="2:2" hidden="1">
      <c r="B2002" s="23"/>
    </row>
    <row r="2003" spans="2:2" hidden="1">
      <c r="B2003" s="23"/>
    </row>
    <row r="2004" spans="2:2" hidden="1">
      <c r="B2004" s="23"/>
    </row>
    <row r="2005" spans="2:2" hidden="1">
      <c r="B2005" s="23"/>
    </row>
    <row r="2006" spans="2:2" hidden="1">
      <c r="B2006" s="23"/>
    </row>
    <row r="2007" spans="2:2" hidden="1">
      <c r="B2007" s="23"/>
    </row>
    <row r="2008" spans="2:2" hidden="1">
      <c r="B2008" s="23"/>
    </row>
    <row r="2009" spans="2:2" hidden="1">
      <c r="B2009" s="23"/>
    </row>
    <row r="2010" spans="2:2" hidden="1">
      <c r="B2010" s="23"/>
    </row>
    <row r="2011" spans="2:2" hidden="1">
      <c r="B2011" s="23"/>
    </row>
    <row r="2012" spans="2:2" hidden="1">
      <c r="B2012" s="23"/>
    </row>
    <row r="2013" spans="2:2" hidden="1">
      <c r="B2013" s="23"/>
    </row>
    <row r="2014" spans="2:2" hidden="1">
      <c r="B2014" s="23"/>
    </row>
    <row r="2015" spans="2:2" hidden="1">
      <c r="B2015" s="23"/>
    </row>
    <row r="2016" spans="2:2" hidden="1">
      <c r="B2016" s="23"/>
    </row>
    <row r="2017" spans="2:2" hidden="1">
      <c r="B2017" s="23"/>
    </row>
    <row r="2018" spans="2:2" hidden="1">
      <c r="B2018" s="23"/>
    </row>
    <row r="2019" spans="2:2" hidden="1">
      <c r="B2019" s="23"/>
    </row>
    <row r="2020" spans="2:2" hidden="1">
      <c r="B2020" s="23"/>
    </row>
    <row r="2021" spans="2:2" hidden="1">
      <c r="B2021" s="23"/>
    </row>
    <row r="2022" spans="2:2" hidden="1">
      <c r="B2022" s="23"/>
    </row>
    <row r="2023" spans="2:2" hidden="1">
      <c r="B2023" s="23"/>
    </row>
    <row r="2024" spans="2:2" hidden="1">
      <c r="B2024" s="23"/>
    </row>
    <row r="2025" spans="2:2" hidden="1">
      <c r="B2025" s="23"/>
    </row>
    <row r="2026" spans="2:2" hidden="1">
      <c r="B2026" s="23"/>
    </row>
    <row r="2027" spans="2:2" hidden="1">
      <c r="B2027" s="23"/>
    </row>
    <row r="2028" spans="2:2" hidden="1">
      <c r="B2028" s="23"/>
    </row>
    <row r="2029" spans="2:2" hidden="1">
      <c r="B2029" s="23"/>
    </row>
    <row r="2030" spans="2:2" hidden="1">
      <c r="B2030" s="23"/>
    </row>
    <row r="2031" spans="2:2" hidden="1">
      <c r="B2031" s="23"/>
    </row>
    <row r="2032" spans="2:2" hidden="1">
      <c r="B2032" s="23"/>
    </row>
    <row r="2033" spans="2:2" hidden="1">
      <c r="B2033" s="23"/>
    </row>
    <row r="2034" spans="2:2" hidden="1">
      <c r="B2034" s="23"/>
    </row>
    <row r="2035" spans="2:2" hidden="1">
      <c r="B2035" s="23"/>
    </row>
    <row r="2036" spans="2:2" hidden="1">
      <c r="B2036" s="23"/>
    </row>
    <row r="2037" spans="2:2" hidden="1">
      <c r="B2037" s="23"/>
    </row>
    <row r="2038" spans="2:2" hidden="1">
      <c r="B2038" s="23"/>
    </row>
    <row r="2039" spans="2:2" hidden="1">
      <c r="B2039" s="23"/>
    </row>
    <row r="2040" spans="2:2" hidden="1">
      <c r="B2040" s="23"/>
    </row>
    <row r="2041" spans="2:2" hidden="1">
      <c r="B2041" s="23"/>
    </row>
    <row r="2042" spans="2:2" hidden="1">
      <c r="B2042" s="23"/>
    </row>
    <row r="2043" spans="2:2" hidden="1">
      <c r="B2043" s="23"/>
    </row>
    <row r="2044" spans="2:2" hidden="1">
      <c r="B2044" s="23"/>
    </row>
    <row r="2045" spans="2:2" hidden="1">
      <c r="B2045" s="23"/>
    </row>
    <row r="2046" spans="2:2" hidden="1">
      <c r="B2046" s="23"/>
    </row>
    <row r="2047" spans="2:2" hidden="1">
      <c r="B2047" s="23"/>
    </row>
    <row r="2048" spans="2:2" hidden="1">
      <c r="B2048" s="23"/>
    </row>
    <row r="2049" spans="2:2" hidden="1">
      <c r="B2049" s="23"/>
    </row>
    <row r="2050" spans="2:2" hidden="1">
      <c r="B2050" s="23"/>
    </row>
    <row r="2051" spans="2:2" hidden="1">
      <c r="B2051" s="23"/>
    </row>
    <row r="2052" spans="2:2" hidden="1">
      <c r="B2052" s="23"/>
    </row>
    <row r="2053" spans="2:2" hidden="1">
      <c r="B2053" s="23"/>
    </row>
    <row r="2054" spans="2:2" hidden="1">
      <c r="B2054" s="23"/>
    </row>
    <row r="2055" spans="2:2" hidden="1">
      <c r="B2055" s="23"/>
    </row>
    <row r="2056" spans="2:2" hidden="1">
      <c r="B2056" s="23"/>
    </row>
    <row r="2057" spans="2:2" hidden="1">
      <c r="B2057" s="23"/>
    </row>
    <row r="2058" spans="2:2" hidden="1">
      <c r="B2058" s="23"/>
    </row>
    <row r="2059" spans="2:2" hidden="1">
      <c r="B2059" s="23"/>
    </row>
    <row r="2060" spans="2:2" hidden="1">
      <c r="B2060" s="23"/>
    </row>
    <row r="2061" spans="2:2" hidden="1">
      <c r="B2061" s="23"/>
    </row>
    <row r="2062" spans="2:2" hidden="1">
      <c r="B2062" s="23"/>
    </row>
    <row r="2063" spans="2:2" hidden="1">
      <c r="B2063" s="23"/>
    </row>
    <row r="2064" spans="2:2" hidden="1">
      <c r="B2064" s="23"/>
    </row>
    <row r="2065" spans="2:2" hidden="1">
      <c r="B2065" s="23"/>
    </row>
    <row r="2066" spans="2:2" hidden="1">
      <c r="B2066" s="23"/>
    </row>
    <row r="2067" spans="2:2" hidden="1">
      <c r="B2067" s="23"/>
    </row>
    <row r="2068" spans="2:2" hidden="1">
      <c r="B2068" s="23"/>
    </row>
    <row r="2069" spans="2:2" hidden="1">
      <c r="B2069" s="23"/>
    </row>
    <row r="2070" spans="2:2" hidden="1">
      <c r="B2070" s="23"/>
    </row>
    <row r="2071" spans="2:2" hidden="1">
      <c r="B2071" s="23"/>
    </row>
    <row r="2072" spans="2:2" hidden="1">
      <c r="B2072" s="23"/>
    </row>
    <row r="2073" spans="2:2" hidden="1">
      <c r="B2073" s="23"/>
    </row>
    <row r="2074" spans="2:2" hidden="1">
      <c r="B2074" s="23"/>
    </row>
    <row r="2075" spans="2:2" hidden="1">
      <c r="B2075" s="23"/>
    </row>
    <row r="2076" spans="2:2" hidden="1">
      <c r="B2076" s="23"/>
    </row>
    <row r="2077" spans="2:2" hidden="1">
      <c r="B2077" s="23"/>
    </row>
    <row r="2078" spans="2:2" hidden="1">
      <c r="B2078" s="23"/>
    </row>
    <row r="2079" spans="2:2" hidden="1">
      <c r="B2079" s="23"/>
    </row>
    <row r="2080" spans="2:2" hidden="1">
      <c r="B2080" s="23"/>
    </row>
    <row r="2081" spans="2:2" hidden="1">
      <c r="B2081" s="23"/>
    </row>
    <row r="2082" spans="2:2" hidden="1">
      <c r="B2082" s="23"/>
    </row>
    <row r="2083" spans="2:2" hidden="1">
      <c r="B2083" s="23"/>
    </row>
    <row r="2084" spans="2:2" hidden="1">
      <c r="B2084" s="23"/>
    </row>
    <row r="2085" spans="2:2" hidden="1">
      <c r="B2085" s="23"/>
    </row>
    <row r="2086" spans="2:2" hidden="1">
      <c r="B2086" s="23"/>
    </row>
    <row r="2087" spans="2:2" hidden="1">
      <c r="B2087" s="23"/>
    </row>
    <row r="2088" spans="2:2" hidden="1">
      <c r="B2088" s="23"/>
    </row>
    <row r="2089" spans="2:2" hidden="1">
      <c r="B2089" s="23"/>
    </row>
    <row r="2090" spans="2:2" hidden="1">
      <c r="B2090" s="23"/>
    </row>
    <row r="2091" spans="2:2" hidden="1">
      <c r="B2091" s="23"/>
    </row>
    <row r="2092" spans="2:2" hidden="1">
      <c r="B2092" s="23"/>
    </row>
    <row r="2093" spans="2:2" hidden="1">
      <c r="B2093" s="23"/>
    </row>
    <row r="2094" spans="2:2" hidden="1">
      <c r="B2094" s="23"/>
    </row>
    <row r="2095" spans="2:2" hidden="1">
      <c r="B2095" s="23"/>
    </row>
    <row r="2096" spans="2:2" hidden="1">
      <c r="B2096" s="23"/>
    </row>
    <row r="2097" spans="2:2" hidden="1">
      <c r="B2097" s="23"/>
    </row>
    <row r="2098" spans="2:2" hidden="1">
      <c r="B2098" s="23"/>
    </row>
    <row r="2099" spans="2:2" hidden="1">
      <c r="B2099" s="23"/>
    </row>
    <row r="2100" spans="2:2" hidden="1">
      <c r="B2100" s="23"/>
    </row>
    <row r="2101" spans="2:2" hidden="1">
      <c r="B2101" s="23"/>
    </row>
    <row r="2102" spans="2:2" hidden="1">
      <c r="B2102" s="23"/>
    </row>
    <row r="2103" spans="2:2" hidden="1">
      <c r="B2103" s="23"/>
    </row>
    <row r="2104" spans="2:2" hidden="1">
      <c r="B2104" s="23"/>
    </row>
    <row r="2105" spans="2:2" hidden="1">
      <c r="B2105" s="23"/>
    </row>
    <row r="2106" spans="2:2" hidden="1">
      <c r="B2106" s="23"/>
    </row>
    <row r="2107" spans="2:2" hidden="1">
      <c r="B2107" s="23"/>
    </row>
    <row r="2108" spans="2:2" hidden="1">
      <c r="B2108" s="23"/>
    </row>
    <row r="2109" spans="2:2" hidden="1">
      <c r="B2109" s="23"/>
    </row>
    <row r="2110" spans="2:2" hidden="1">
      <c r="B2110" s="23"/>
    </row>
    <row r="2111" spans="2:2" hidden="1">
      <c r="B2111" s="23"/>
    </row>
    <row r="2112" spans="2:2" hidden="1">
      <c r="B2112" s="23"/>
    </row>
    <row r="2113" spans="2:2" hidden="1">
      <c r="B2113" s="23"/>
    </row>
    <row r="2114" spans="2:2" hidden="1">
      <c r="B2114" s="23"/>
    </row>
    <row r="2115" spans="2:2" hidden="1">
      <c r="B2115" s="23"/>
    </row>
    <row r="2116" spans="2:2" hidden="1">
      <c r="B2116" s="23"/>
    </row>
    <row r="2117" spans="2:2" hidden="1">
      <c r="B2117" s="23"/>
    </row>
    <row r="2118" spans="2:2" hidden="1">
      <c r="B2118" s="23"/>
    </row>
    <row r="2119" spans="2:2" hidden="1">
      <c r="B2119" s="23"/>
    </row>
    <row r="2120" spans="2:2" hidden="1">
      <c r="B2120" s="23"/>
    </row>
    <row r="2121" spans="2:2" hidden="1">
      <c r="B2121" s="23"/>
    </row>
    <row r="2122" spans="2:2" hidden="1">
      <c r="B2122" s="23"/>
    </row>
    <row r="2123" spans="2:2" hidden="1">
      <c r="B2123" s="23"/>
    </row>
    <row r="2124" spans="2:2" hidden="1">
      <c r="B2124" s="23"/>
    </row>
    <row r="2125" spans="2:2" hidden="1">
      <c r="B2125" s="23"/>
    </row>
    <row r="2126" spans="2:2" hidden="1">
      <c r="B2126" s="23"/>
    </row>
    <row r="2127" spans="2:2" hidden="1">
      <c r="B2127" s="23"/>
    </row>
    <row r="2128" spans="2:2" hidden="1">
      <c r="B2128" s="23"/>
    </row>
    <row r="2129" spans="2:2" hidden="1">
      <c r="B2129" s="23"/>
    </row>
    <row r="2130" spans="2:2" hidden="1">
      <c r="B2130" s="23"/>
    </row>
    <row r="2131" spans="2:2" hidden="1">
      <c r="B2131" s="23"/>
    </row>
    <row r="2132" spans="2:2" hidden="1">
      <c r="B2132" s="23"/>
    </row>
    <row r="2133" spans="2:2" hidden="1">
      <c r="B2133" s="23"/>
    </row>
    <row r="2134" spans="2:2" hidden="1">
      <c r="B2134" s="23"/>
    </row>
    <row r="2135" spans="2:2" hidden="1">
      <c r="B2135" s="23"/>
    </row>
    <row r="2136" spans="2:2" hidden="1">
      <c r="B2136" s="23"/>
    </row>
    <row r="2137" spans="2:2" hidden="1">
      <c r="B2137" s="23"/>
    </row>
    <row r="2138" spans="2:2" hidden="1">
      <c r="B2138" s="23"/>
    </row>
    <row r="2139" spans="2:2" hidden="1">
      <c r="B2139" s="23"/>
    </row>
    <row r="2140" spans="2:2" hidden="1">
      <c r="B2140" s="23"/>
    </row>
    <row r="2141" spans="2:2" hidden="1">
      <c r="B2141" s="23"/>
    </row>
    <row r="2142" spans="2:2" hidden="1">
      <c r="B2142" s="23"/>
    </row>
    <row r="2143" spans="2:2" hidden="1">
      <c r="B2143" s="23"/>
    </row>
    <row r="2144" spans="2:2" hidden="1">
      <c r="B2144" s="23"/>
    </row>
    <row r="2145" spans="2:2" hidden="1">
      <c r="B2145" s="23"/>
    </row>
    <row r="2146" spans="2:2" hidden="1">
      <c r="B2146" s="23"/>
    </row>
    <row r="2147" spans="2:2" hidden="1">
      <c r="B2147" s="23"/>
    </row>
    <row r="2148" spans="2:2" hidden="1">
      <c r="B2148" s="23"/>
    </row>
    <row r="2149" spans="2:2" hidden="1">
      <c r="B2149" s="23"/>
    </row>
    <row r="2150" spans="2:2" hidden="1">
      <c r="B2150" s="23"/>
    </row>
    <row r="2151" spans="2:2" hidden="1">
      <c r="B2151" s="23"/>
    </row>
    <row r="2152" spans="2:2" hidden="1">
      <c r="B2152" s="23"/>
    </row>
    <row r="2153" spans="2:2" hidden="1">
      <c r="B2153" s="23"/>
    </row>
    <row r="2154" spans="2:2" hidden="1">
      <c r="B2154" s="23"/>
    </row>
    <row r="2155" spans="2:2" hidden="1">
      <c r="B2155" s="23"/>
    </row>
    <row r="2156" spans="2:2" hidden="1">
      <c r="B2156" s="23"/>
    </row>
    <row r="2157" spans="2:2" hidden="1">
      <c r="B2157" s="23"/>
    </row>
    <row r="2158" spans="2:2" hidden="1">
      <c r="B2158" s="23"/>
    </row>
    <row r="2159" spans="2:2" hidden="1">
      <c r="B2159" s="23"/>
    </row>
    <row r="2160" spans="2:2" hidden="1">
      <c r="B2160" s="23"/>
    </row>
    <row r="2161" spans="2:2" hidden="1">
      <c r="B2161" s="23"/>
    </row>
    <row r="2162" spans="2:2" hidden="1">
      <c r="B2162" s="23"/>
    </row>
    <row r="2163" spans="2:2" hidden="1">
      <c r="B2163" s="23"/>
    </row>
    <row r="2164" spans="2:2" hidden="1">
      <c r="B2164" s="23"/>
    </row>
    <row r="2165" spans="2:2" hidden="1">
      <c r="B2165" s="23"/>
    </row>
    <row r="2166" spans="2:2" hidden="1">
      <c r="B2166" s="23"/>
    </row>
    <row r="2167" spans="2:2" hidden="1">
      <c r="B2167" s="23"/>
    </row>
    <row r="2168" spans="2:2" hidden="1">
      <c r="B2168" s="23"/>
    </row>
    <row r="2169" spans="2:2" hidden="1">
      <c r="B2169" s="23"/>
    </row>
    <row r="2170" spans="2:2" hidden="1">
      <c r="B2170" s="23"/>
    </row>
    <row r="2171" spans="2:2" hidden="1">
      <c r="B2171" s="23"/>
    </row>
    <row r="2172" spans="2:2" hidden="1">
      <c r="B2172" s="23"/>
    </row>
    <row r="2173" spans="2:2" hidden="1">
      <c r="B2173" s="23"/>
    </row>
    <row r="2174" spans="2:2" hidden="1">
      <c r="B2174" s="23"/>
    </row>
    <row r="2175" spans="2:2" hidden="1">
      <c r="B2175" s="23"/>
    </row>
    <row r="2176" spans="2:2" hidden="1">
      <c r="B2176" s="23"/>
    </row>
    <row r="2177" spans="2:2" hidden="1">
      <c r="B2177" s="23"/>
    </row>
    <row r="2178" spans="2:2" hidden="1">
      <c r="B2178" s="23"/>
    </row>
    <row r="2179" spans="2:2" hidden="1">
      <c r="B2179" s="23"/>
    </row>
    <row r="2180" spans="2:2" hidden="1">
      <c r="B2180" s="23"/>
    </row>
    <row r="2181" spans="2:2" hidden="1">
      <c r="B2181" s="23"/>
    </row>
    <row r="2182" spans="2:2" hidden="1">
      <c r="B2182" s="23"/>
    </row>
    <row r="2183" spans="2:2" hidden="1">
      <c r="B2183" s="23"/>
    </row>
    <row r="2184" spans="2:2" hidden="1">
      <c r="B2184" s="23"/>
    </row>
    <row r="2185" spans="2:2" hidden="1">
      <c r="B2185" s="23"/>
    </row>
    <row r="2186" spans="2:2" hidden="1">
      <c r="B2186" s="23"/>
    </row>
    <row r="2187" spans="2:2" hidden="1">
      <c r="B2187" s="23"/>
    </row>
    <row r="2188" spans="2:2" hidden="1">
      <c r="B2188" s="23"/>
    </row>
    <row r="2189" spans="2:2" hidden="1">
      <c r="B2189" s="23"/>
    </row>
    <row r="2190" spans="2:2" hidden="1">
      <c r="B2190" s="23"/>
    </row>
    <row r="2191" spans="2:2" hidden="1">
      <c r="B2191" s="23"/>
    </row>
    <row r="2192" spans="2:2" hidden="1">
      <c r="B2192" s="23"/>
    </row>
    <row r="2193" spans="2:2" hidden="1">
      <c r="B2193" s="23"/>
    </row>
    <row r="2194" spans="2:2" hidden="1">
      <c r="B2194" s="23"/>
    </row>
    <row r="2195" spans="2:2" hidden="1">
      <c r="B2195" s="23"/>
    </row>
    <row r="2196" spans="2:2" hidden="1">
      <c r="B2196" s="23"/>
    </row>
    <row r="2197" spans="2:2" hidden="1">
      <c r="B2197" s="23"/>
    </row>
    <row r="2198" spans="2:2" hidden="1">
      <c r="B2198" s="23"/>
    </row>
    <row r="2199" spans="2:2" hidden="1">
      <c r="B2199" s="23"/>
    </row>
    <row r="2200" spans="2:2" hidden="1">
      <c r="B2200" s="23"/>
    </row>
    <row r="2201" spans="2:2" hidden="1">
      <c r="B2201" s="23"/>
    </row>
    <row r="2202" spans="2:2" hidden="1">
      <c r="B2202" s="23"/>
    </row>
    <row r="2203" spans="2:2" hidden="1">
      <c r="B2203" s="23"/>
    </row>
    <row r="2204" spans="2:2" hidden="1">
      <c r="B2204" s="23"/>
    </row>
    <row r="2205" spans="2:2" hidden="1">
      <c r="B2205" s="23"/>
    </row>
    <row r="2206" spans="2:2" hidden="1">
      <c r="B2206" s="23"/>
    </row>
    <row r="2207" spans="2:2" hidden="1">
      <c r="B2207" s="23"/>
    </row>
    <row r="2208" spans="2:2" hidden="1">
      <c r="B2208" s="23"/>
    </row>
    <row r="2209" spans="2:2" hidden="1">
      <c r="B2209" s="23"/>
    </row>
    <row r="2210" spans="2:2" hidden="1">
      <c r="B2210" s="23"/>
    </row>
    <row r="2211" spans="2:2" hidden="1">
      <c r="B2211" s="23"/>
    </row>
    <row r="2212" spans="2:2" hidden="1">
      <c r="B2212" s="23"/>
    </row>
    <row r="2213" spans="2:2" hidden="1">
      <c r="B2213" s="23"/>
    </row>
    <row r="2214" spans="2:2" hidden="1">
      <c r="B2214" s="23"/>
    </row>
    <row r="2215" spans="2:2" hidden="1">
      <c r="B2215" s="23"/>
    </row>
    <row r="2216" spans="2:2" hidden="1">
      <c r="B2216" s="23"/>
    </row>
    <row r="2217" spans="2:2" hidden="1">
      <c r="B2217" s="23"/>
    </row>
    <row r="2218" spans="2:2" hidden="1">
      <c r="B2218" s="23"/>
    </row>
    <row r="2219" spans="2:2" hidden="1">
      <c r="B2219" s="23"/>
    </row>
    <row r="2220" spans="2:2" hidden="1">
      <c r="B2220" s="23"/>
    </row>
    <row r="2221" spans="2:2" hidden="1">
      <c r="B2221" s="23"/>
    </row>
    <row r="2222" spans="2:2" hidden="1">
      <c r="B2222" s="23"/>
    </row>
    <row r="2223" spans="2:2" hidden="1">
      <c r="B2223" s="23"/>
    </row>
    <row r="2224" spans="2:2" hidden="1">
      <c r="B2224" s="23"/>
    </row>
    <row r="2225" spans="2:2" hidden="1">
      <c r="B2225" s="23"/>
    </row>
    <row r="2226" spans="2:2" hidden="1">
      <c r="B2226" s="23"/>
    </row>
    <row r="2227" spans="2:2" hidden="1">
      <c r="B2227" s="23"/>
    </row>
    <row r="2228" spans="2:2" hidden="1">
      <c r="B2228" s="23"/>
    </row>
    <row r="2229" spans="2:2" hidden="1">
      <c r="B2229" s="23"/>
    </row>
    <row r="2230" spans="2:2" hidden="1">
      <c r="B2230" s="23"/>
    </row>
    <row r="2231" spans="2:2" hidden="1">
      <c r="B2231" s="23"/>
    </row>
    <row r="2232" spans="2:2" hidden="1">
      <c r="B2232" s="23"/>
    </row>
    <row r="2233" spans="2:2" hidden="1">
      <c r="B2233" s="23"/>
    </row>
    <row r="2234" spans="2:2" hidden="1">
      <c r="B2234" s="23"/>
    </row>
    <row r="2235" spans="2:2" hidden="1">
      <c r="B2235" s="23"/>
    </row>
    <row r="2236" spans="2:2" hidden="1">
      <c r="B2236" s="23"/>
    </row>
    <row r="2237" spans="2:2" hidden="1">
      <c r="B2237" s="23"/>
    </row>
    <row r="2238" spans="2:2" hidden="1">
      <c r="B2238" s="23"/>
    </row>
    <row r="2239" spans="2:2" hidden="1">
      <c r="B2239" s="23"/>
    </row>
    <row r="2240" spans="2:2" hidden="1">
      <c r="B2240" s="23"/>
    </row>
    <row r="2241" spans="2:2" hidden="1">
      <c r="B2241" s="23"/>
    </row>
    <row r="2242" spans="2:2" hidden="1">
      <c r="B2242" s="23"/>
    </row>
    <row r="2243" spans="2:2" hidden="1">
      <c r="B2243" s="23"/>
    </row>
    <row r="2244" spans="2:2" hidden="1">
      <c r="B2244" s="23"/>
    </row>
    <row r="2245" spans="2:2" hidden="1">
      <c r="B2245" s="23"/>
    </row>
    <row r="2246" spans="2:2" hidden="1">
      <c r="B2246" s="23"/>
    </row>
    <row r="2247" spans="2:2" hidden="1">
      <c r="B2247" s="23"/>
    </row>
    <row r="2248" spans="2:2" hidden="1">
      <c r="B2248" s="23"/>
    </row>
    <row r="2249" spans="2:2" hidden="1">
      <c r="B2249" s="23"/>
    </row>
    <row r="2250" spans="2:2" hidden="1">
      <c r="B2250" s="23"/>
    </row>
    <row r="2251" spans="2:2" hidden="1">
      <c r="B2251" s="23"/>
    </row>
    <row r="2252" spans="2:2" hidden="1">
      <c r="B2252" s="23"/>
    </row>
    <row r="2253" spans="2:2" hidden="1">
      <c r="B2253" s="23"/>
    </row>
    <row r="2254" spans="2:2" hidden="1">
      <c r="B2254" s="23"/>
    </row>
    <row r="2255" spans="2:2" hidden="1">
      <c r="B2255" s="23"/>
    </row>
    <row r="2256" spans="2:2" hidden="1">
      <c r="B2256" s="23"/>
    </row>
    <row r="2257" spans="2:2" hidden="1">
      <c r="B2257" s="23"/>
    </row>
    <row r="2258" spans="2:2" hidden="1">
      <c r="B2258" s="23"/>
    </row>
    <row r="2259" spans="2:2" hidden="1">
      <c r="B2259" s="23"/>
    </row>
    <row r="2260" spans="2:2" hidden="1">
      <c r="B2260" s="23"/>
    </row>
    <row r="2261" spans="2:2" hidden="1">
      <c r="B2261" s="23"/>
    </row>
    <row r="2262" spans="2:2" hidden="1">
      <c r="B2262" s="23"/>
    </row>
    <row r="2263" spans="2:2" hidden="1">
      <c r="B2263" s="23"/>
    </row>
    <row r="2264" spans="2:2" hidden="1">
      <c r="B2264" s="23"/>
    </row>
    <row r="2265" spans="2:2" hidden="1">
      <c r="B2265" s="23"/>
    </row>
    <row r="2266" spans="2:2" hidden="1">
      <c r="B2266" s="23"/>
    </row>
    <row r="2267" spans="2:2" hidden="1">
      <c r="B2267" s="23"/>
    </row>
    <row r="2268" spans="2:2" hidden="1">
      <c r="B2268" s="23"/>
    </row>
    <row r="2269" spans="2:2" hidden="1">
      <c r="B2269" s="23"/>
    </row>
    <row r="2270" spans="2:2" hidden="1">
      <c r="B2270" s="23"/>
    </row>
    <row r="2271" spans="2:2" hidden="1">
      <c r="B2271" s="23"/>
    </row>
    <row r="2272" spans="2:2" hidden="1">
      <c r="B2272" s="23"/>
    </row>
    <row r="2273" spans="2:2" hidden="1">
      <c r="B2273" s="23"/>
    </row>
    <row r="2274" spans="2:2" hidden="1">
      <c r="B2274" s="23"/>
    </row>
    <row r="2275" spans="2:2" hidden="1">
      <c r="B2275" s="23"/>
    </row>
    <row r="2276" spans="2:2" hidden="1">
      <c r="B2276" s="23"/>
    </row>
    <row r="2277" spans="2:2" hidden="1">
      <c r="B2277" s="23"/>
    </row>
    <row r="2278" spans="2:2" hidden="1">
      <c r="B2278" s="23"/>
    </row>
    <row r="2279" spans="2:2" hidden="1">
      <c r="B2279" s="23"/>
    </row>
    <row r="2280" spans="2:2" hidden="1">
      <c r="B2280" s="23"/>
    </row>
    <row r="2281" spans="2:2" hidden="1">
      <c r="B2281" s="23"/>
    </row>
    <row r="2282" spans="2:2" hidden="1">
      <c r="B2282" s="23"/>
    </row>
    <row r="2283" spans="2:2" hidden="1">
      <c r="B2283" s="23"/>
    </row>
    <row r="2284" spans="2:2" hidden="1">
      <c r="B2284" s="23"/>
    </row>
    <row r="2285" spans="2:2" hidden="1">
      <c r="B2285" s="23"/>
    </row>
    <row r="2286" spans="2:2" hidden="1">
      <c r="B2286" s="23"/>
    </row>
    <row r="2287" spans="2:2" hidden="1">
      <c r="B2287" s="23"/>
    </row>
    <row r="2288" spans="2:2" hidden="1">
      <c r="B2288" s="23"/>
    </row>
    <row r="2289" spans="2:2" hidden="1">
      <c r="B2289" s="23"/>
    </row>
    <row r="2290" spans="2:2" hidden="1">
      <c r="B2290" s="23"/>
    </row>
    <row r="2291" spans="2:2" hidden="1">
      <c r="B2291" s="23"/>
    </row>
    <row r="2292" spans="2:2" hidden="1">
      <c r="B2292" s="23"/>
    </row>
    <row r="2293" spans="2:2" hidden="1">
      <c r="B2293" s="23"/>
    </row>
    <row r="2294" spans="2:2" hidden="1">
      <c r="B2294" s="23"/>
    </row>
    <row r="2295" spans="2:2" hidden="1">
      <c r="B2295" s="23"/>
    </row>
    <row r="2296" spans="2:2" hidden="1">
      <c r="B2296" s="23"/>
    </row>
    <row r="2297" spans="2:2" hidden="1">
      <c r="B2297" s="23"/>
    </row>
    <row r="2298" spans="2:2" hidden="1">
      <c r="B2298" s="23"/>
    </row>
    <row r="2299" spans="2:2" hidden="1">
      <c r="B2299" s="23"/>
    </row>
    <row r="2300" spans="2:2" hidden="1">
      <c r="B2300" s="23"/>
    </row>
    <row r="2301" spans="2:2" hidden="1">
      <c r="B2301" s="23"/>
    </row>
    <row r="2302" spans="2:2" hidden="1">
      <c r="B2302" s="23"/>
    </row>
    <row r="2303" spans="2:2" hidden="1">
      <c r="B2303" s="23"/>
    </row>
    <row r="2304" spans="2:2" hidden="1">
      <c r="B2304" s="23"/>
    </row>
    <row r="2305" spans="2:2" hidden="1">
      <c r="B2305" s="23"/>
    </row>
    <row r="2306" spans="2:2" hidden="1">
      <c r="B2306" s="23"/>
    </row>
    <row r="2307" spans="2:2" hidden="1">
      <c r="B2307" s="23"/>
    </row>
    <row r="2308" spans="2:2" hidden="1">
      <c r="B2308" s="23"/>
    </row>
    <row r="2309" spans="2:2" hidden="1">
      <c r="B2309" s="23"/>
    </row>
    <row r="2310" spans="2:2" hidden="1">
      <c r="B2310" s="23"/>
    </row>
    <row r="2311" spans="2:2" hidden="1">
      <c r="B2311" s="23"/>
    </row>
    <row r="2312" spans="2:2" hidden="1">
      <c r="B2312" s="23"/>
    </row>
    <row r="2313" spans="2:2" hidden="1">
      <c r="B2313" s="23"/>
    </row>
    <row r="2314" spans="2:2" hidden="1">
      <c r="B2314" s="23"/>
    </row>
    <row r="2315" spans="2:2" hidden="1">
      <c r="B2315" s="23"/>
    </row>
    <row r="2316" spans="2:2" hidden="1">
      <c r="B2316" s="23"/>
    </row>
    <row r="2317" spans="2:2" hidden="1">
      <c r="B2317" s="23"/>
    </row>
    <row r="2318" spans="2:2" hidden="1">
      <c r="B2318" s="23"/>
    </row>
    <row r="2319" spans="2:2" hidden="1">
      <c r="B2319" s="23"/>
    </row>
    <row r="2320" spans="2:2" hidden="1">
      <c r="B2320" s="23"/>
    </row>
    <row r="2321" spans="2:2" hidden="1">
      <c r="B2321" s="23"/>
    </row>
    <row r="2322" spans="2:2" hidden="1">
      <c r="B2322" s="23"/>
    </row>
    <row r="2323" spans="2:2" hidden="1">
      <c r="B2323" s="23"/>
    </row>
    <row r="2324" spans="2:2" hidden="1">
      <c r="B2324" s="23"/>
    </row>
    <row r="2325" spans="2:2" hidden="1">
      <c r="B2325" s="23"/>
    </row>
    <row r="2326" spans="2:2" hidden="1">
      <c r="B2326" s="23"/>
    </row>
    <row r="2327" spans="2:2" hidden="1">
      <c r="B2327" s="23"/>
    </row>
    <row r="2328" spans="2:2" hidden="1">
      <c r="B2328" s="23"/>
    </row>
    <row r="2329" spans="2:2" hidden="1">
      <c r="B2329" s="23"/>
    </row>
    <row r="2330" spans="2:2" hidden="1">
      <c r="B2330" s="23"/>
    </row>
    <row r="2331" spans="2:2" hidden="1">
      <c r="B2331" s="23"/>
    </row>
    <row r="2332" spans="2:2" hidden="1">
      <c r="B2332" s="23"/>
    </row>
    <row r="2333" spans="2:2" hidden="1">
      <c r="B2333" s="23"/>
    </row>
    <row r="2334" spans="2:2" hidden="1">
      <c r="B2334" s="23"/>
    </row>
    <row r="2335" spans="2:2" hidden="1">
      <c r="B2335" s="23"/>
    </row>
    <row r="2336" spans="2:2" hidden="1">
      <c r="B2336" s="23"/>
    </row>
    <row r="2337" spans="2:2" hidden="1">
      <c r="B2337" s="23"/>
    </row>
    <row r="2338" spans="2:2" hidden="1">
      <c r="B2338" s="23"/>
    </row>
    <row r="2339" spans="2:2" hidden="1">
      <c r="B2339" s="23"/>
    </row>
    <row r="2340" spans="2:2" hidden="1">
      <c r="B2340" s="23"/>
    </row>
    <row r="2341" spans="2:2" hidden="1">
      <c r="B2341" s="23"/>
    </row>
    <row r="2342" spans="2:2" hidden="1">
      <c r="B2342" s="23"/>
    </row>
    <row r="2343" spans="2:2" hidden="1">
      <c r="B2343" s="23"/>
    </row>
    <row r="2344" spans="2:2" hidden="1">
      <c r="B2344" s="23"/>
    </row>
    <row r="2345" spans="2:2" hidden="1">
      <c r="B2345" s="23"/>
    </row>
    <row r="2346" spans="2:2" hidden="1">
      <c r="B2346" s="23"/>
    </row>
    <row r="2347" spans="2:2" hidden="1">
      <c r="B2347" s="23"/>
    </row>
    <row r="2348" spans="2:2" hidden="1">
      <c r="B2348" s="23"/>
    </row>
    <row r="2349" spans="2:2" hidden="1">
      <c r="B2349" s="23"/>
    </row>
    <row r="2350" spans="2:2" hidden="1">
      <c r="B2350" s="23"/>
    </row>
    <row r="2351" spans="2:2" hidden="1">
      <c r="B2351" s="23"/>
    </row>
    <row r="2352" spans="2:2" hidden="1">
      <c r="B2352" s="23"/>
    </row>
    <row r="2353" spans="2:2" hidden="1">
      <c r="B2353" s="23"/>
    </row>
    <row r="2354" spans="2:2" hidden="1">
      <c r="B2354" s="23"/>
    </row>
    <row r="2355" spans="2:2" hidden="1">
      <c r="B2355" s="23"/>
    </row>
    <row r="2356" spans="2:2" hidden="1">
      <c r="B2356" s="23"/>
    </row>
    <row r="2357" spans="2:2" hidden="1">
      <c r="B2357" s="23"/>
    </row>
    <row r="2358" spans="2:2" hidden="1">
      <c r="B2358" s="23"/>
    </row>
    <row r="2359" spans="2:2" hidden="1">
      <c r="B2359" s="23"/>
    </row>
    <row r="2360" spans="2:2" hidden="1">
      <c r="B2360" s="23"/>
    </row>
    <row r="2361" spans="2:2" hidden="1">
      <c r="B2361" s="23"/>
    </row>
    <row r="2362" spans="2:2" hidden="1">
      <c r="B2362" s="23"/>
    </row>
    <row r="2363" spans="2:2" hidden="1">
      <c r="B2363" s="23"/>
    </row>
    <row r="2364" spans="2:2" hidden="1">
      <c r="B2364" s="23"/>
    </row>
    <row r="2365" spans="2:2" hidden="1">
      <c r="B2365" s="23"/>
    </row>
    <row r="2366" spans="2:2" hidden="1">
      <c r="B2366" s="23"/>
    </row>
    <row r="2367" spans="2:2" hidden="1">
      <c r="B2367" s="23"/>
    </row>
    <row r="2368" spans="2:2" hidden="1">
      <c r="B2368" s="23"/>
    </row>
    <row r="2369" spans="2:2" hidden="1">
      <c r="B2369" s="23"/>
    </row>
    <row r="2370" spans="2:2" hidden="1">
      <c r="B2370" s="23"/>
    </row>
    <row r="2371" spans="2:2" hidden="1">
      <c r="B2371" s="23"/>
    </row>
    <row r="2372" spans="2:2" hidden="1">
      <c r="B2372" s="23"/>
    </row>
    <row r="2373" spans="2:2" hidden="1">
      <c r="B2373" s="23"/>
    </row>
    <row r="2374" spans="2:2" hidden="1">
      <c r="B2374" s="23"/>
    </row>
    <row r="2375" spans="2:2" hidden="1">
      <c r="B2375" s="23"/>
    </row>
    <row r="2376" spans="2:2" hidden="1">
      <c r="B2376" s="23"/>
    </row>
    <row r="2377" spans="2:2" hidden="1">
      <c r="B2377" s="23"/>
    </row>
    <row r="2378" spans="2:2" hidden="1">
      <c r="B2378" s="23"/>
    </row>
    <row r="2379" spans="2:2" hidden="1">
      <c r="B2379" s="23"/>
    </row>
    <row r="2380" spans="2:2" hidden="1">
      <c r="B2380" s="23"/>
    </row>
    <row r="2381" spans="2:2" hidden="1">
      <c r="B2381" s="23"/>
    </row>
    <row r="2382" spans="2:2" hidden="1">
      <c r="B2382" s="23"/>
    </row>
    <row r="2383" spans="2:2" hidden="1">
      <c r="B2383" s="23"/>
    </row>
    <row r="2384" spans="2:2" hidden="1">
      <c r="B2384" s="23"/>
    </row>
    <row r="2385" spans="2:2" hidden="1">
      <c r="B2385" s="23"/>
    </row>
    <row r="2386" spans="2:2" hidden="1">
      <c r="B2386" s="23"/>
    </row>
    <row r="2387" spans="2:2" hidden="1">
      <c r="B2387" s="23"/>
    </row>
    <row r="2388" spans="2:2" hidden="1">
      <c r="B2388" s="23"/>
    </row>
    <row r="2389" spans="2:2" hidden="1">
      <c r="B2389" s="23"/>
    </row>
    <row r="2390" spans="2:2" hidden="1">
      <c r="B2390" s="23"/>
    </row>
    <row r="2391" spans="2:2" hidden="1">
      <c r="B2391" s="23"/>
    </row>
    <row r="2392" spans="2:2" hidden="1">
      <c r="B2392" s="23"/>
    </row>
    <row r="2393" spans="2:2" hidden="1">
      <c r="B2393" s="23"/>
    </row>
    <row r="2394" spans="2:2" hidden="1">
      <c r="B2394" s="23"/>
    </row>
    <row r="2395" spans="2:2" hidden="1">
      <c r="B2395" s="23"/>
    </row>
    <row r="2396" spans="2:2" hidden="1">
      <c r="B2396" s="23"/>
    </row>
    <row r="2397" spans="2:2" hidden="1">
      <c r="B2397" s="23"/>
    </row>
    <row r="2398" spans="2:2" hidden="1">
      <c r="B2398" s="23"/>
    </row>
    <row r="2399" spans="2:2" hidden="1">
      <c r="B2399" s="23"/>
    </row>
    <row r="2400" spans="2:2" hidden="1">
      <c r="B2400" s="23"/>
    </row>
    <row r="2401" spans="2:2" hidden="1">
      <c r="B2401" s="23"/>
    </row>
    <row r="2402" spans="2:2" hidden="1">
      <c r="B2402" s="23"/>
    </row>
    <row r="2403" spans="2:2" hidden="1">
      <c r="B2403" s="23"/>
    </row>
    <row r="2404" spans="2:2" hidden="1">
      <c r="B2404" s="23"/>
    </row>
    <row r="2405" spans="2:2" hidden="1">
      <c r="B2405" s="23"/>
    </row>
    <row r="2406" spans="2:2" hidden="1">
      <c r="B2406" s="23"/>
    </row>
    <row r="2407" spans="2:2" hidden="1">
      <c r="B2407" s="23"/>
    </row>
    <row r="2408" spans="2:2" hidden="1">
      <c r="B2408" s="23"/>
    </row>
    <row r="2409" spans="2:2" hidden="1">
      <c r="B2409" s="23"/>
    </row>
    <row r="2410" spans="2:2" hidden="1">
      <c r="B2410" s="23"/>
    </row>
    <row r="2411" spans="2:2" hidden="1">
      <c r="B2411" s="23"/>
    </row>
    <row r="2412" spans="2:2" hidden="1">
      <c r="B2412" s="23"/>
    </row>
    <row r="2413" spans="2:2" hidden="1">
      <c r="B2413" s="23"/>
    </row>
    <row r="2414" spans="2:2" hidden="1">
      <c r="B2414" s="23"/>
    </row>
    <row r="2415" spans="2:2" hidden="1">
      <c r="B2415" s="23"/>
    </row>
    <row r="2416" spans="2:2" hidden="1">
      <c r="B2416" s="23"/>
    </row>
    <row r="2417" spans="2:2" hidden="1">
      <c r="B2417" s="23"/>
    </row>
    <row r="2418" spans="2:2" hidden="1">
      <c r="B2418" s="23"/>
    </row>
    <row r="2419" spans="2:2" hidden="1">
      <c r="B2419" s="23"/>
    </row>
    <row r="2420" spans="2:2" hidden="1">
      <c r="B2420" s="23"/>
    </row>
    <row r="2421" spans="2:2" hidden="1">
      <c r="B2421" s="23"/>
    </row>
    <row r="2422" spans="2:2" hidden="1">
      <c r="B2422" s="23"/>
    </row>
    <row r="2423" spans="2:2" hidden="1">
      <c r="B2423" s="23"/>
    </row>
    <row r="2424" spans="2:2" hidden="1">
      <c r="B2424" s="23"/>
    </row>
    <row r="2425" spans="2:2" hidden="1">
      <c r="B2425" s="23"/>
    </row>
    <row r="2426" spans="2:2" hidden="1">
      <c r="B2426" s="23"/>
    </row>
    <row r="2427" spans="2:2" hidden="1">
      <c r="B2427" s="23"/>
    </row>
    <row r="2428" spans="2:2" hidden="1">
      <c r="B2428" s="23"/>
    </row>
    <row r="2429" spans="2:2" hidden="1">
      <c r="B2429" s="23"/>
    </row>
    <row r="2430" spans="2:2" hidden="1">
      <c r="B2430" s="23"/>
    </row>
    <row r="2431" spans="2:2" hidden="1">
      <c r="B2431" s="23"/>
    </row>
    <row r="2432" spans="2:2" hidden="1">
      <c r="B2432" s="23"/>
    </row>
    <row r="2433" spans="2:2" hidden="1">
      <c r="B2433" s="23"/>
    </row>
    <row r="2434" spans="2:2" hidden="1">
      <c r="B2434" s="23"/>
    </row>
    <row r="2435" spans="2:2" hidden="1">
      <c r="B2435" s="23"/>
    </row>
    <row r="2436" spans="2:2" hidden="1">
      <c r="B2436" s="23"/>
    </row>
    <row r="2437" spans="2:2" hidden="1">
      <c r="B2437" s="23"/>
    </row>
    <row r="2438" spans="2:2" hidden="1">
      <c r="B2438" s="23"/>
    </row>
    <row r="2439" spans="2:2" hidden="1">
      <c r="B2439" s="23"/>
    </row>
    <row r="2440" spans="2:2" hidden="1">
      <c r="B2440" s="23"/>
    </row>
    <row r="2441" spans="2:2" hidden="1">
      <c r="B2441" s="23"/>
    </row>
    <row r="2442" spans="2:2" hidden="1">
      <c r="B2442" s="23"/>
    </row>
    <row r="2443" spans="2:2" hidden="1">
      <c r="B2443" s="23"/>
    </row>
    <row r="2444" spans="2:2" hidden="1">
      <c r="B2444" s="23"/>
    </row>
    <row r="2445" spans="2:2" hidden="1">
      <c r="B2445" s="23"/>
    </row>
    <row r="2446" spans="2:2" hidden="1">
      <c r="B2446" s="23"/>
    </row>
    <row r="2447" spans="2:2" hidden="1">
      <c r="B2447" s="23"/>
    </row>
    <row r="2448" spans="2:2" hidden="1">
      <c r="B2448" s="23"/>
    </row>
    <row r="2449" spans="2:2" hidden="1">
      <c r="B2449" s="23"/>
    </row>
    <row r="2450" spans="2:2" hidden="1">
      <c r="B2450" s="23"/>
    </row>
    <row r="2451" spans="2:2" hidden="1">
      <c r="B2451" s="23"/>
    </row>
    <row r="2452" spans="2:2" hidden="1">
      <c r="B2452" s="23"/>
    </row>
    <row r="2453" spans="2:2" hidden="1">
      <c r="B2453" s="23"/>
    </row>
    <row r="2454" spans="2:2" hidden="1">
      <c r="B2454" s="23"/>
    </row>
    <row r="2455" spans="2:2" hidden="1">
      <c r="B2455" s="23"/>
    </row>
    <row r="2456" spans="2:2" hidden="1">
      <c r="B2456" s="23"/>
    </row>
    <row r="2457" spans="2:2" hidden="1">
      <c r="B2457" s="23"/>
    </row>
    <row r="2458" spans="2:2" hidden="1">
      <c r="B2458" s="23"/>
    </row>
    <row r="2459" spans="2:2" hidden="1">
      <c r="B2459" s="23"/>
    </row>
    <row r="2460" spans="2:2" hidden="1">
      <c r="B2460" s="23"/>
    </row>
    <row r="2461" spans="2:2" hidden="1">
      <c r="B2461" s="23"/>
    </row>
    <row r="2462" spans="2:2" hidden="1">
      <c r="B2462" s="23"/>
    </row>
    <row r="2463" spans="2:2" hidden="1">
      <c r="B2463" s="23"/>
    </row>
    <row r="2464" spans="2:2" hidden="1">
      <c r="B2464" s="23"/>
    </row>
    <row r="2465" spans="2:2" hidden="1">
      <c r="B2465" s="23"/>
    </row>
    <row r="2466" spans="2:2" hidden="1">
      <c r="B2466" s="23"/>
    </row>
    <row r="2467" spans="2:2" hidden="1">
      <c r="B2467" s="23"/>
    </row>
    <row r="2468" spans="2:2" hidden="1">
      <c r="B2468" s="23"/>
    </row>
    <row r="2469" spans="2:2" hidden="1">
      <c r="B2469" s="23"/>
    </row>
    <row r="2470" spans="2:2" hidden="1">
      <c r="B2470" s="23"/>
    </row>
    <row r="2471" spans="2:2" hidden="1">
      <c r="B2471" s="23"/>
    </row>
    <row r="2472" spans="2:2" hidden="1">
      <c r="B2472" s="23"/>
    </row>
    <row r="2473" spans="2:2" hidden="1">
      <c r="B2473" s="23"/>
    </row>
    <row r="2474" spans="2:2" hidden="1">
      <c r="B2474" s="23"/>
    </row>
    <row r="2475" spans="2:2" hidden="1">
      <c r="B2475" s="23"/>
    </row>
    <row r="2476" spans="2:2" hidden="1">
      <c r="B2476" s="23"/>
    </row>
    <row r="2477" spans="2:2" hidden="1">
      <c r="B2477" s="23"/>
    </row>
    <row r="2478" spans="2:2" hidden="1">
      <c r="B2478" s="23"/>
    </row>
    <row r="2479" spans="2:2" hidden="1">
      <c r="B2479" s="23"/>
    </row>
    <row r="2480" spans="2:2" hidden="1">
      <c r="B2480" s="23"/>
    </row>
    <row r="2481" spans="2:2" hidden="1">
      <c r="B2481" s="23"/>
    </row>
    <row r="2482" spans="2:2" hidden="1">
      <c r="B2482" s="23"/>
    </row>
    <row r="2483" spans="2:2" hidden="1">
      <c r="B2483" s="23"/>
    </row>
    <row r="2484" spans="2:2" hidden="1">
      <c r="B2484" s="23"/>
    </row>
    <row r="2485" spans="2:2" hidden="1">
      <c r="B2485" s="23"/>
    </row>
    <row r="2486" spans="2:2" hidden="1">
      <c r="B2486" s="23"/>
    </row>
    <row r="2487" spans="2:2" hidden="1">
      <c r="B2487" s="23"/>
    </row>
    <row r="2488" spans="2:2" hidden="1">
      <c r="B2488" s="23"/>
    </row>
    <row r="2489" spans="2:2" hidden="1">
      <c r="B2489" s="23"/>
    </row>
    <row r="2490" spans="2:2" hidden="1">
      <c r="B2490" s="23"/>
    </row>
    <row r="2491" spans="2:2" hidden="1">
      <c r="B2491" s="23"/>
    </row>
    <row r="2492" spans="2:2" hidden="1">
      <c r="B2492" s="23"/>
    </row>
    <row r="2493" spans="2:2" hidden="1">
      <c r="B2493" s="23"/>
    </row>
    <row r="2494" spans="2:2" hidden="1">
      <c r="B2494" s="23"/>
    </row>
    <row r="2495" spans="2:2" hidden="1">
      <c r="B2495" s="23"/>
    </row>
    <row r="2496" spans="2:2" hidden="1">
      <c r="B2496" s="23"/>
    </row>
    <row r="2497" spans="2:2" hidden="1">
      <c r="B2497" s="23"/>
    </row>
    <row r="2498" spans="2:2" hidden="1">
      <c r="B2498" s="23"/>
    </row>
    <row r="2499" spans="2:2" hidden="1">
      <c r="B2499" s="23"/>
    </row>
    <row r="2500" spans="2:2" hidden="1">
      <c r="B2500" s="23"/>
    </row>
    <row r="2501" spans="2:2" hidden="1">
      <c r="B2501" s="23"/>
    </row>
    <row r="2502" spans="2:2" hidden="1">
      <c r="B2502" s="23"/>
    </row>
    <row r="2503" spans="2:2" hidden="1">
      <c r="B2503" s="23"/>
    </row>
    <row r="2504" spans="2:2" hidden="1">
      <c r="B2504" s="23"/>
    </row>
    <row r="2505" spans="2:2" hidden="1">
      <c r="B2505" s="23"/>
    </row>
    <row r="2506" spans="2:2" hidden="1">
      <c r="B2506" s="23"/>
    </row>
    <row r="2507" spans="2:2" hidden="1">
      <c r="B2507" s="23"/>
    </row>
    <row r="2508" spans="2:2" hidden="1">
      <c r="B2508" s="23"/>
    </row>
    <row r="2509" spans="2:2" hidden="1">
      <c r="B2509" s="23"/>
    </row>
    <row r="2510" spans="2:2" hidden="1">
      <c r="B2510" s="23"/>
    </row>
    <row r="2511" spans="2:2" hidden="1">
      <c r="B2511" s="23"/>
    </row>
    <row r="2512" spans="2:2" hidden="1">
      <c r="B2512" s="23"/>
    </row>
    <row r="2513" spans="2:2" hidden="1">
      <c r="B2513" s="23"/>
    </row>
    <row r="2514" spans="2:2" hidden="1">
      <c r="B2514" s="23"/>
    </row>
    <row r="2515" spans="2:2" hidden="1">
      <c r="B2515" s="23"/>
    </row>
    <row r="2516" spans="2:2" hidden="1">
      <c r="B2516" s="23"/>
    </row>
    <row r="2517" spans="2:2" hidden="1">
      <c r="B2517" s="23"/>
    </row>
    <row r="2518" spans="2:2" hidden="1">
      <c r="B2518" s="23"/>
    </row>
    <row r="2519" spans="2:2" hidden="1">
      <c r="B2519" s="23"/>
    </row>
    <row r="2520" spans="2:2" hidden="1">
      <c r="B2520" s="23"/>
    </row>
    <row r="2521" spans="2:2" hidden="1">
      <c r="B2521" s="23"/>
    </row>
    <row r="2522" spans="2:2" hidden="1">
      <c r="B2522" s="23"/>
    </row>
    <row r="2523" spans="2:2" hidden="1">
      <c r="B2523" s="23"/>
    </row>
    <row r="2524" spans="2:2" hidden="1">
      <c r="B2524" s="23"/>
    </row>
    <row r="2525" spans="2:2" hidden="1">
      <c r="B2525" s="23"/>
    </row>
    <row r="2526" spans="2:2" hidden="1">
      <c r="B2526" s="23"/>
    </row>
    <row r="2527" spans="2:2" hidden="1">
      <c r="B2527" s="23"/>
    </row>
    <row r="2528" spans="2:2" hidden="1">
      <c r="B2528" s="23"/>
    </row>
    <row r="2529" spans="2:2" hidden="1">
      <c r="B2529" s="23"/>
    </row>
    <row r="2530" spans="2:2" hidden="1">
      <c r="B2530" s="23"/>
    </row>
    <row r="2531" spans="2:2" hidden="1">
      <c r="B2531" s="23"/>
    </row>
    <row r="2532" spans="2:2" hidden="1">
      <c r="B2532" s="23"/>
    </row>
    <row r="2533" spans="2:2" hidden="1">
      <c r="B2533" s="23"/>
    </row>
    <row r="2534" spans="2:2" hidden="1">
      <c r="B2534" s="23"/>
    </row>
    <row r="2535" spans="2:2" hidden="1">
      <c r="B2535" s="23"/>
    </row>
    <row r="2536" spans="2:2" hidden="1">
      <c r="B2536" s="23"/>
    </row>
    <row r="2537" spans="2:2" hidden="1">
      <c r="B2537" s="23"/>
    </row>
    <row r="2538" spans="2:2" hidden="1">
      <c r="B2538" s="23"/>
    </row>
    <row r="2539" spans="2:2" hidden="1">
      <c r="B2539" s="23"/>
    </row>
    <row r="2540" spans="2:2" hidden="1">
      <c r="B2540" s="23"/>
    </row>
    <row r="2541" spans="2:2" hidden="1">
      <c r="B2541" s="23"/>
    </row>
    <row r="2542" spans="2:2" hidden="1">
      <c r="B2542" s="23"/>
    </row>
    <row r="2543" spans="2:2" hidden="1">
      <c r="B2543" s="23"/>
    </row>
    <row r="2544" spans="2:2" hidden="1">
      <c r="B2544" s="23"/>
    </row>
    <row r="2545" spans="2:2" hidden="1">
      <c r="B2545" s="23"/>
    </row>
    <row r="2546" spans="2:2" hidden="1">
      <c r="B2546" s="23"/>
    </row>
    <row r="2547" spans="2:2" hidden="1">
      <c r="B2547" s="23"/>
    </row>
    <row r="2548" spans="2:2" hidden="1">
      <c r="B2548" s="23"/>
    </row>
    <row r="2549" spans="2:2" hidden="1">
      <c r="B2549" s="23"/>
    </row>
    <row r="2550" spans="2:2" hidden="1">
      <c r="B2550" s="23"/>
    </row>
    <row r="2551" spans="2:2" hidden="1">
      <c r="B2551" s="23"/>
    </row>
    <row r="2552" spans="2:2" hidden="1">
      <c r="B2552" s="23"/>
    </row>
    <row r="2553" spans="2:2" hidden="1">
      <c r="B2553" s="23"/>
    </row>
    <row r="2554" spans="2:2" hidden="1">
      <c r="B2554" s="23"/>
    </row>
    <row r="2555" spans="2:2" hidden="1">
      <c r="B2555" s="23"/>
    </row>
    <row r="2556" spans="2:2" hidden="1">
      <c r="B2556" s="23"/>
    </row>
    <row r="2557" spans="2:2" hidden="1">
      <c r="B2557" s="23"/>
    </row>
    <row r="2558" spans="2:2" hidden="1">
      <c r="B2558" s="23"/>
    </row>
    <row r="2559" spans="2:2" hidden="1">
      <c r="B2559" s="23"/>
    </row>
    <row r="2560" spans="2:2" hidden="1">
      <c r="B2560" s="23"/>
    </row>
    <row r="2561" spans="2:2" hidden="1">
      <c r="B2561" s="23"/>
    </row>
    <row r="2562" spans="2:2" hidden="1">
      <c r="B2562" s="23"/>
    </row>
    <row r="2563" spans="2:2" hidden="1">
      <c r="B2563" s="23"/>
    </row>
    <row r="2564" spans="2:2" hidden="1">
      <c r="B2564" s="23"/>
    </row>
    <row r="2565" spans="2:2" hidden="1">
      <c r="B2565" s="23"/>
    </row>
    <row r="2566" spans="2:2" hidden="1">
      <c r="B2566" s="23"/>
    </row>
    <row r="2567" spans="2:2" hidden="1">
      <c r="B2567" s="23"/>
    </row>
    <row r="2568" spans="2:2" hidden="1">
      <c r="B2568" s="23"/>
    </row>
    <row r="2569" spans="2:2" hidden="1">
      <c r="B2569" s="23"/>
    </row>
    <row r="2570" spans="2:2" hidden="1">
      <c r="B2570" s="23"/>
    </row>
    <row r="2571" spans="2:2" hidden="1">
      <c r="B2571" s="23"/>
    </row>
    <row r="2572" spans="2:2" hidden="1">
      <c r="B2572" s="23"/>
    </row>
    <row r="2573" spans="2:2" hidden="1">
      <c r="B2573" s="23"/>
    </row>
    <row r="2574" spans="2:2" hidden="1">
      <c r="B2574" s="23"/>
    </row>
    <row r="2575" spans="2:2" hidden="1">
      <c r="B2575" s="23"/>
    </row>
    <row r="2576" spans="2:2" hidden="1">
      <c r="B2576" s="23"/>
    </row>
    <row r="2577" spans="2:2" hidden="1">
      <c r="B2577" s="23"/>
    </row>
    <row r="2578" spans="2:2" hidden="1">
      <c r="B2578" s="23"/>
    </row>
    <row r="2579" spans="2:2" hidden="1">
      <c r="B2579" s="23"/>
    </row>
    <row r="2580" spans="2:2" hidden="1">
      <c r="B2580" s="23"/>
    </row>
    <row r="2581" spans="2:2" hidden="1">
      <c r="B2581" s="23"/>
    </row>
    <row r="2582" spans="2:2" hidden="1">
      <c r="B2582" s="23"/>
    </row>
    <row r="2583" spans="2:2" hidden="1">
      <c r="B2583" s="23"/>
    </row>
    <row r="2584" spans="2:2" hidden="1">
      <c r="B2584" s="23"/>
    </row>
    <row r="2585" spans="2:2" hidden="1">
      <c r="B2585" s="23"/>
    </row>
    <row r="2586" spans="2:2" hidden="1">
      <c r="B2586" s="23"/>
    </row>
    <row r="2587" spans="2:2" hidden="1">
      <c r="B2587" s="23"/>
    </row>
    <row r="2588" spans="2:2" hidden="1">
      <c r="B2588" s="23"/>
    </row>
    <row r="2589" spans="2:2" hidden="1">
      <c r="B2589" s="23"/>
    </row>
    <row r="2590" spans="2:2" hidden="1">
      <c r="B2590" s="23"/>
    </row>
    <row r="2591" spans="2:2" hidden="1">
      <c r="B2591" s="23"/>
    </row>
    <row r="2592" spans="2:2" hidden="1">
      <c r="B2592" s="23"/>
    </row>
    <row r="2593" spans="2:2" hidden="1">
      <c r="B2593" s="23"/>
    </row>
    <row r="2594" spans="2:2" hidden="1">
      <c r="B2594" s="23"/>
    </row>
    <row r="2595" spans="2:2" hidden="1">
      <c r="B2595" s="23"/>
    </row>
    <row r="2596" spans="2:2" hidden="1">
      <c r="B2596" s="23"/>
    </row>
    <row r="2597" spans="2:2" hidden="1">
      <c r="B2597" s="23"/>
    </row>
    <row r="2598" spans="2:2" hidden="1">
      <c r="B2598" s="23"/>
    </row>
    <row r="2599" spans="2:2" hidden="1">
      <c r="B2599" s="23"/>
    </row>
    <row r="2600" spans="2:2" hidden="1">
      <c r="B2600" s="23"/>
    </row>
    <row r="2601" spans="2:2" hidden="1">
      <c r="B2601" s="23"/>
    </row>
    <row r="2602" spans="2:2" hidden="1">
      <c r="B2602" s="23"/>
    </row>
    <row r="2603" spans="2:2" hidden="1">
      <c r="B2603" s="23"/>
    </row>
    <row r="2604" spans="2:2" hidden="1">
      <c r="B2604" s="23"/>
    </row>
    <row r="2605" spans="2:2" hidden="1">
      <c r="B2605" s="23"/>
    </row>
    <row r="2606" spans="2:2" hidden="1">
      <c r="B2606" s="23"/>
    </row>
    <row r="2607" spans="2:2" hidden="1">
      <c r="B2607" s="23"/>
    </row>
    <row r="2608" spans="2:2" hidden="1">
      <c r="B2608" s="23"/>
    </row>
    <row r="2609" spans="2:2" hidden="1">
      <c r="B2609" s="23"/>
    </row>
    <row r="2610" spans="2:2" hidden="1">
      <c r="B2610" s="23"/>
    </row>
    <row r="2611" spans="2:2" hidden="1">
      <c r="B2611" s="23"/>
    </row>
    <row r="2612" spans="2:2" hidden="1">
      <c r="B2612" s="23"/>
    </row>
    <row r="2613" spans="2:2" hidden="1">
      <c r="B2613" s="23"/>
    </row>
    <row r="2614" spans="2:2" hidden="1">
      <c r="B2614" s="23"/>
    </row>
    <row r="2615" spans="2:2" hidden="1">
      <c r="B2615" s="23"/>
    </row>
    <row r="2616" spans="2:2" hidden="1">
      <c r="B2616" s="23"/>
    </row>
    <row r="2617" spans="2:2" hidden="1">
      <c r="B2617" s="23"/>
    </row>
    <row r="2618" spans="2:2" hidden="1">
      <c r="B2618" s="23"/>
    </row>
    <row r="2619" spans="2:2" hidden="1">
      <c r="B2619" s="23"/>
    </row>
    <row r="2620" spans="2:2" hidden="1">
      <c r="B2620" s="23"/>
    </row>
    <row r="2621" spans="2:2" hidden="1">
      <c r="B2621" s="23"/>
    </row>
    <row r="2622" spans="2:2" hidden="1">
      <c r="B2622" s="23"/>
    </row>
    <row r="2623" spans="2:2" hidden="1">
      <c r="B2623" s="23"/>
    </row>
    <row r="2624" spans="2:2" hidden="1">
      <c r="B2624" s="23"/>
    </row>
    <row r="2625" spans="2:2" hidden="1">
      <c r="B2625" s="23"/>
    </row>
    <row r="2626" spans="2:2" hidden="1">
      <c r="B2626" s="23"/>
    </row>
    <row r="2627" spans="2:2" hidden="1">
      <c r="B2627" s="23"/>
    </row>
    <row r="2628" spans="2:2" hidden="1">
      <c r="B2628" s="23"/>
    </row>
    <row r="2629" spans="2:2" hidden="1">
      <c r="B2629" s="23"/>
    </row>
    <row r="2630" spans="2:2" hidden="1">
      <c r="B2630" s="23"/>
    </row>
    <row r="2631" spans="2:2" hidden="1">
      <c r="B2631" s="23"/>
    </row>
    <row r="2632" spans="2:2" hidden="1">
      <c r="B2632" s="23"/>
    </row>
    <row r="2633" spans="2:2" hidden="1">
      <c r="B2633" s="23"/>
    </row>
    <row r="2634" spans="2:2" hidden="1">
      <c r="B2634" s="23"/>
    </row>
    <row r="2635" spans="2:2" hidden="1">
      <c r="B2635" s="23"/>
    </row>
    <row r="2636" spans="2:2" hidden="1">
      <c r="B2636" s="23"/>
    </row>
    <row r="2637" spans="2:2" hidden="1">
      <c r="B2637" s="23"/>
    </row>
    <row r="2638" spans="2:2" hidden="1">
      <c r="B2638" s="23"/>
    </row>
    <row r="2639" spans="2:2" hidden="1">
      <c r="B2639" s="23"/>
    </row>
    <row r="2640" spans="2:2" hidden="1">
      <c r="B2640" s="23"/>
    </row>
    <row r="2641" spans="2:2" hidden="1">
      <c r="B2641" s="23"/>
    </row>
    <row r="2642" spans="2:2" hidden="1">
      <c r="B2642" s="23"/>
    </row>
    <row r="2643" spans="2:2" hidden="1">
      <c r="B2643" s="23"/>
    </row>
    <row r="2644" spans="2:2" hidden="1">
      <c r="B2644" s="23"/>
    </row>
    <row r="2645" spans="2:2" hidden="1">
      <c r="B2645" s="23"/>
    </row>
    <row r="2646" spans="2:2" hidden="1">
      <c r="B2646" s="23"/>
    </row>
    <row r="2647" spans="2:2" hidden="1">
      <c r="B2647" s="23"/>
    </row>
    <row r="2648" spans="2:2" hidden="1">
      <c r="B2648" s="23"/>
    </row>
    <row r="2649" spans="2:2" hidden="1">
      <c r="B2649" s="23"/>
    </row>
    <row r="2650" spans="2:2" hidden="1">
      <c r="B2650" s="23"/>
    </row>
    <row r="2651" spans="2:2" hidden="1">
      <c r="B2651" s="23"/>
    </row>
    <row r="2652" spans="2:2" hidden="1">
      <c r="B2652" s="23"/>
    </row>
    <row r="2653" spans="2:2" hidden="1">
      <c r="B2653" s="23"/>
    </row>
    <row r="2654" spans="2:2" hidden="1">
      <c r="B2654" s="23"/>
    </row>
    <row r="2655" spans="2:2" hidden="1">
      <c r="B2655" s="23"/>
    </row>
    <row r="2656" spans="2:2" hidden="1">
      <c r="B2656" s="23"/>
    </row>
    <row r="2657" spans="2:2" hidden="1">
      <c r="B2657" s="23"/>
    </row>
    <row r="2658" spans="2:2" hidden="1">
      <c r="B2658" s="23"/>
    </row>
    <row r="2659" spans="2:2" hidden="1">
      <c r="B2659" s="23"/>
    </row>
    <row r="2660" spans="2:2" hidden="1">
      <c r="B2660" s="23"/>
    </row>
    <row r="2661" spans="2:2" hidden="1">
      <c r="B2661" s="23"/>
    </row>
    <row r="2662" spans="2:2" hidden="1">
      <c r="B2662" s="23"/>
    </row>
    <row r="2663" spans="2:2" hidden="1">
      <c r="B2663" s="23"/>
    </row>
    <row r="2664" spans="2:2" hidden="1">
      <c r="B2664" s="23"/>
    </row>
    <row r="2665" spans="2:2" hidden="1">
      <c r="B2665" s="23"/>
    </row>
    <row r="2666" spans="2:2" hidden="1">
      <c r="B2666" s="23"/>
    </row>
    <row r="2667" spans="2:2" hidden="1">
      <c r="B2667" s="23"/>
    </row>
    <row r="2668" spans="2:2" hidden="1">
      <c r="B2668" s="23"/>
    </row>
    <row r="2669" spans="2:2" hidden="1">
      <c r="B2669" s="23"/>
    </row>
    <row r="2670" spans="2:2" hidden="1">
      <c r="B2670" s="23"/>
    </row>
    <row r="2671" spans="2:2" hidden="1">
      <c r="B2671" s="23"/>
    </row>
    <row r="2672" spans="2:2" hidden="1">
      <c r="B2672" s="23"/>
    </row>
    <row r="2673" spans="2:2" hidden="1">
      <c r="B2673" s="23"/>
    </row>
    <row r="2674" spans="2:2" hidden="1">
      <c r="B2674" s="23"/>
    </row>
    <row r="2675" spans="2:2" hidden="1">
      <c r="B2675" s="23"/>
    </row>
    <row r="2676" spans="2:2" hidden="1">
      <c r="B2676" s="23"/>
    </row>
    <row r="2677" spans="2:2" hidden="1">
      <c r="B2677" s="23"/>
    </row>
    <row r="2678" spans="2:2" hidden="1">
      <c r="B2678" s="23"/>
    </row>
    <row r="2679" spans="2:2" hidden="1">
      <c r="B2679" s="23"/>
    </row>
    <row r="2680" spans="2:2" hidden="1">
      <c r="B2680" s="23"/>
    </row>
    <row r="2681" spans="2:2" hidden="1">
      <c r="B2681" s="23"/>
    </row>
    <row r="2682" spans="2:2" hidden="1">
      <c r="B2682" s="23"/>
    </row>
    <row r="2683" spans="2:2" hidden="1">
      <c r="B2683" s="23"/>
    </row>
    <row r="2684" spans="2:2" hidden="1">
      <c r="B2684" s="23"/>
    </row>
    <row r="2685" spans="2:2" hidden="1">
      <c r="B2685" s="23"/>
    </row>
    <row r="2686" spans="2:2" hidden="1">
      <c r="B2686" s="23"/>
    </row>
    <row r="2687" spans="2:2" hidden="1">
      <c r="B2687" s="23"/>
    </row>
    <row r="2688" spans="2:2" hidden="1">
      <c r="B2688" s="23"/>
    </row>
    <row r="2689" spans="2:2" hidden="1">
      <c r="B2689" s="23"/>
    </row>
    <row r="2690" spans="2:2" hidden="1">
      <c r="B2690" s="23"/>
    </row>
    <row r="2691" spans="2:2" hidden="1">
      <c r="B2691" s="23"/>
    </row>
    <row r="2692" spans="2:2" hidden="1">
      <c r="B2692" s="23"/>
    </row>
    <row r="2693" spans="2:2" hidden="1">
      <c r="B2693" s="23"/>
    </row>
    <row r="2694" spans="2:2" hidden="1">
      <c r="B2694" s="23"/>
    </row>
    <row r="2695" spans="2:2" hidden="1">
      <c r="B2695" s="23"/>
    </row>
    <row r="2696" spans="2:2" hidden="1">
      <c r="B2696" s="23"/>
    </row>
    <row r="2697" spans="2:2" hidden="1">
      <c r="B2697" s="23"/>
    </row>
    <row r="2698" spans="2:2" hidden="1">
      <c r="B2698" s="23"/>
    </row>
    <row r="2699" spans="2:2" hidden="1">
      <c r="B2699" s="23"/>
    </row>
    <row r="2700" spans="2:2" hidden="1">
      <c r="B2700" s="23"/>
    </row>
    <row r="2701" spans="2:2" hidden="1">
      <c r="B2701" s="23"/>
    </row>
    <row r="2702" spans="2:2" hidden="1">
      <c r="B2702" s="23"/>
    </row>
    <row r="2703" spans="2:2" hidden="1">
      <c r="B2703" s="23"/>
    </row>
    <row r="2704" spans="2:2" hidden="1">
      <c r="B2704" s="23"/>
    </row>
    <row r="2705" spans="2:2" hidden="1">
      <c r="B2705" s="23"/>
    </row>
    <row r="2706" spans="2:2" hidden="1">
      <c r="B2706" s="23"/>
    </row>
    <row r="2707" spans="2:2" hidden="1">
      <c r="B2707" s="23"/>
    </row>
    <row r="2708" spans="2:2" hidden="1">
      <c r="B2708" s="23"/>
    </row>
    <row r="2709" spans="2:2" hidden="1">
      <c r="B2709" s="23"/>
    </row>
    <row r="2710" spans="2:2" hidden="1">
      <c r="B2710" s="23"/>
    </row>
    <row r="2711" spans="2:2" hidden="1">
      <c r="B2711" s="23"/>
    </row>
    <row r="2712" spans="2:2" hidden="1">
      <c r="B2712" s="23"/>
    </row>
    <row r="2713" spans="2:2" hidden="1">
      <c r="B2713" s="23"/>
    </row>
    <row r="2714" spans="2:2" hidden="1">
      <c r="B2714" s="23"/>
    </row>
    <row r="2715" spans="2:2" hidden="1">
      <c r="B2715" s="23"/>
    </row>
    <row r="2716" spans="2:2" hidden="1">
      <c r="B2716" s="23"/>
    </row>
    <row r="2717" spans="2:2" hidden="1">
      <c r="B2717" s="23"/>
    </row>
    <row r="2718" spans="2:2" hidden="1">
      <c r="B2718" s="23"/>
    </row>
    <row r="2719" spans="2:2" hidden="1">
      <c r="B2719" s="23"/>
    </row>
    <row r="2720" spans="2:2" hidden="1">
      <c r="B2720" s="23"/>
    </row>
    <row r="2721" spans="2:2" hidden="1">
      <c r="B2721" s="23"/>
    </row>
    <row r="2722" spans="2:2" hidden="1">
      <c r="B2722" s="23"/>
    </row>
    <row r="2723" spans="2:2" hidden="1">
      <c r="B2723" s="23"/>
    </row>
    <row r="2724" spans="2:2" hidden="1">
      <c r="B2724" s="23"/>
    </row>
    <row r="2725" spans="2:2" hidden="1">
      <c r="B2725" s="23"/>
    </row>
    <row r="2726" spans="2:2" hidden="1">
      <c r="B2726" s="23"/>
    </row>
    <row r="2727" spans="2:2" hidden="1">
      <c r="B2727" s="23"/>
    </row>
    <row r="2728" spans="2:2" hidden="1">
      <c r="B2728" s="23"/>
    </row>
    <row r="2729" spans="2:2" hidden="1">
      <c r="B2729" s="23"/>
    </row>
    <row r="2730" spans="2:2" hidden="1">
      <c r="B2730" s="23"/>
    </row>
    <row r="2731" spans="2:2" hidden="1">
      <c r="B2731" s="23"/>
    </row>
    <row r="2732" spans="2:2" hidden="1">
      <c r="B2732" s="23"/>
    </row>
    <row r="2733" spans="2:2" hidden="1">
      <c r="B2733" s="23"/>
    </row>
    <row r="2734" spans="2:2" hidden="1">
      <c r="B2734" s="23"/>
    </row>
    <row r="2735" spans="2:2" hidden="1">
      <c r="B2735" s="23"/>
    </row>
    <row r="2736" spans="2:2" hidden="1">
      <c r="B2736" s="23"/>
    </row>
    <row r="2737" spans="2:2" hidden="1">
      <c r="B2737" s="23"/>
    </row>
    <row r="2738" spans="2:2" hidden="1">
      <c r="B2738" s="23"/>
    </row>
    <row r="2739" spans="2:2" hidden="1">
      <c r="B2739" s="23"/>
    </row>
    <row r="2740" spans="2:2" hidden="1">
      <c r="B2740" s="23"/>
    </row>
    <row r="2741" spans="2:2" hidden="1">
      <c r="B2741" s="23"/>
    </row>
    <row r="2742" spans="2:2" hidden="1">
      <c r="B2742" s="23"/>
    </row>
    <row r="2743" spans="2:2" hidden="1">
      <c r="B2743" s="23"/>
    </row>
    <row r="2744" spans="2:2" hidden="1">
      <c r="B2744" s="23"/>
    </row>
    <row r="2745" spans="2:2" hidden="1">
      <c r="B2745" s="23"/>
    </row>
    <row r="2746" spans="2:2" hidden="1">
      <c r="B2746" s="23"/>
    </row>
    <row r="2747" spans="2:2" hidden="1">
      <c r="B2747" s="23"/>
    </row>
    <row r="2748" spans="2:2" hidden="1">
      <c r="B2748" s="23"/>
    </row>
    <row r="2749" spans="2:2" hidden="1">
      <c r="B2749" s="23"/>
    </row>
    <row r="2750" spans="2:2" hidden="1">
      <c r="B2750" s="23"/>
    </row>
    <row r="2751" spans="2:2" hidden="1">
      <c r="B2751" s="23"/>
    </row>
    <row r="2752" spans="2:2" hidden="1">
      <c r="B2752" s="23"/>
    </row>
    <row r="2753" spans="2:2" hidden="1">
      <c r="B2753" s="23"/>
    </row>
    <row r="2754" spans="2:2" hidden="1">
      <c r="B2754" s="23"/>
    </row>
    <row r="2755" spans="2:2" hidden="1">
      <c r="B2755" s="23"/>
    </row>
    <row r="2756" spans="2:2" hidden="1">
      <c r="B2756" s="23"/>
    </row>
    <row r="2757" spans="2:2" hidden="1">
      <c r="B2757" s="23"/>
    </row>
    <row r="2758" spans="2:2" hidden="1">
      <c r="B2758" s="23"/>
    </row>
    <row r="2759" spans="2:2" hidden="1">
      <c r="B2759" s="23"/>
    </row>
    <row r="2760" spans="2:2" hidden="1">
      <c r="B2760" s="23"/>
    </row>
    <row r="2761" spans="2:2" hidden="1">
      <c r="B2761" s="23"/>
    </row>
    <row r="2762" spans="2:2" hidden="1">
      <c r="B2762" s="23"/>
    </row>
    <row r="2763" spans="2:2" hidden="1">
      <c r="B2763" s="23"/>
    </row>
    <row r="2764" spans="2:2" hidden="1">
      <c r="B2764" s="23"/>
    </row>
    <row r="2765" spans="2:2" hidden="1">
      <c r="B2765" s="23"/>
    </row>
    <row r="2766" spans="2:2" hidden="1">
      <c r="B2766" s="23"/>
    </row>
    <row r="2767" spans="2:2" hidden="1">
      <c r="B2767" s="23"/>
    </row>
    <row r="2768" spans="2:2" hidden="1">
      <c r="B2768" s="23"/>
    </row>
    <row r="2769" spans="2:2" hidden="1">
      <c r="B2769" s="23"/>
    </row>
    <row r="2770" spans="2:2" hidden="1">
      <c r="B2770" s="23"/>
    </row>
    <row r="2771" spans="2:2" hidden="1">
      <c r="B2771" s="23"/>
    </row>
    <row r="2772" spans="2:2" hidden="1">
      <c r="B2772" s="23"/>
    </row>
    <row r="2773" spans="2:2" hidden="1">
      <c r="B2773" s="23"/>
    </row>
    <row r="2774" spans="2:2" hidden="1">
      <c r="B2774" s="23"/>
    </row>
    <row r="2775" spans="2:2" hidden="1">
      <c r="B2775" s="23"/>
    </row>
    <row r="2776" spans="2:2" hidden="1">
      <c r="B2776" s="23"/>
    </row>
    <row r="2777" spans="2:2" hidden="1">
      <c r="B2777" s="23"/>
    </row>
    <row r="2778" spans="2:2" hidden="1">
      <c r="B2778" s="23"/>
    </row>
    <row r="2779" spans="2:2" hidden="1">
      <c r="B2779" s="23"/>
    </row>
    <row r="2780" spans="2:2" hidden="1">
      <c r="B2780" s="23"/>
    </row>
    <row r="2781" spans="2:2" hidden="1">
      <c r="B2781" s="23"/>
    </row>
    <row r="2782" spans="2:2" hidden="1">
      <c r="B2782" s="23"/>
    </row>
    <row r="2783" spans="2:2" hidden="1">
      <c r="B2783" s="23"/>
    </row>
    <row r="2784" spans="2:2" hidden="1">
      <c r="B2784" s="23"/>
    </row>
    <row r="2785" spans="2:2" hidden="1">
      <c r="B2785" s="23"/>
    </row>
    <row r="2786" spans="2:2" hidden="1">
      <c r="B2786" s="23"/>
    </row>
    <row r="2787" spans="2:2" hidden="1">
      <c r="B2787" s="23"/>
    </row>
    <row r="2788" spans="2:2" hidden="1">
      <c r="B2788" s="23"/>
    </row>
    <row r="2789" spans="2:2" hidden="1">
      <c r="B2789" s="23"/>
    </row>
    <row r="2790" spans="2:2" hidden="1">
      <c r="B2790" s="23"/>
    </row>
    <row r="2791" spans="2:2" hidden="1">
      <c r="B2791" s="23"/>
    </row>
    <row r="2792" spans="2:2" hidden="1">
      <c r="B2792" s="23"/>
    </row>
    <row r="2793" spans="2:2" hidden="1">
      <c r="B2793" s="23"/>
    </row>
    <row r="2794" spans="2:2" hidden="1">
      <c r="B2794" s="23"/>
    </row>
    <row r="2795" spans="2:2" hidden="1">
      <c r="B2795" s="23"/>
    </row>
    <row r="2796" spans="2:2" hidden="1">
      <c r="B2796" s="23"/>
    </row>
    <row r="2797" spans="2:2" hidden="1">
      <c r="B2797" s="23"/>
    </row>
    <row r="2798" spans="2:2" hidden="1">
      <c r="B2798" s="23"/>
    </row>
    <row r="2799" spans="2:2" hidden="1">
      <c r="B2799" s="23"/>
    </row>
    <row r="2800" spans="2:2" hidden="1">
      <c r="B2800" s="23"/>
    </row>
    <row r="2801" spans="2:2" hidden="1">
      <c r="B2801" s="23"/>
    </row>
    <row r="2802" spans="2:2" hidden="1">
      <c r="B2802" s="23"/>
    </row>
    <row r="2803" spans="2:2" hidden="1">
      <c r="B2803" s="23"/>
    </row>
    <row r="2804" spans="2:2" hidden="1">
      <c r="B2804" s="23"/>
    </row>
    <row r="2805" spans="2:2" hidden="1">
      <c r="B2805" s="23"/>
    </row>
    <row r="2806" spans="2:2" hidden="1">
      <c r="B2806" s="23"/>
    </row>
    <row r="2807" spans="2:2" hidden="1">
      <c r="B2807" s="23"/>
    </row>
    <row r="2808" spans="2:2" hidden="1">
      <c r="B2808" s="23"/>
    </row>
    <row r="2809" spans="2:2" hidden="1">
      <c r="B2809" s="23"/>
    </row>
    <row r="2810" spans="2:2" hidden="1">
      <c r="B2810" s="23"/>
    </row>
    <row r="2811" spans="2:2" hidden="1">
      <c r="B2811" s="23"/>
    </row>
    <row r="2812" spans="2:2" hidden="1">
      <c r="B2812" s="23"/>
    </row>
    <row r="2813" spans="2:2" hidden="1">
      <c r="B2813" s="23"/>
    </row>
    <row r="2814" spans="2:2" hidden="1">
      <c r="B2814" s="23"/>
    </row>
    <row r="2815" spans="2:2" hidden="1">
      <c r="B2815" s="23"/>
    </row>
    <row r="2816" spans="2:2" hidden="1">
      <c r="B2816" s="23"/>
    </row>
    <row r="2817" spans="2:2" hidden="1">
      <c r="B2817" s="23"/>
    </row>
    <row r="2818" spans="2:2" hidden="1">
      <c r="B2818" s="23"/>
    </row>
    <row r="2819" spans="2:2" hidden="1">
      <c r="B2819" s="23"/>
    </row>
    <row r="2820" spans="2:2" hidden="1">
      <c r="B2820" s="23"/>
    </row>
    <row r="2821" spans="2:2" hidden="1">
      <c r="B2821" s="23"/>
    </row>
    <row r="2822" spans="2:2" hidden="1">
      <c r="B2822" s="23"/>
    </row>
    <row r="2823" spans="2:2" hidden="1">
      <c r="B2823" s="23"/>
    </row>
    <row r="2824" spans="2:2" hidden="1">
      <c r="B2824" s="23"/>
    </row>
    <row r="2825" spans="2:2" hidden="1">
      <c r="B2825" s="23"/>
    </row>
    <row r="2826" spans="2:2" hidden="1">
      <c r="B2826" s="23"/>
    </row>
    <row r="2827" spans="2:2" hidden="1">
      <c r="B2827" s="23"/>
    </row>
    <row r="2828" spans="2:2" hidden="1">
      <c r="B2828" s="23"/>
    </row>
    <row r="2829" spans="2:2" hidden="1">
      <c r="B2829" s="23"/>
    </row>
    <row r="2830" spans="2:2" hidden="1">
      <c r="B2830" s="23"/>
    </row>
    <row r="2831" spans="2:2" hidden="1">
      <c r="B2831" s="23"/>
    </row>
    <row r="2832" spans="2:2" hidden="1">
      <c r="B2832" s="23"/>
    </row>
    <row r="2833" spans="2:2" hidden="1">
      <c r="B2833" s="23"/>
    </row>
    <row r="2834" spans="2:2" hidden="1">
      <c r="B2834" s="23"/>
    </row>
    <row r="2835" spans="2:2" hidden="1">
      <c r="B2835" s="23"/>
    </row>
    <row r="2836" spans="2:2" hidden="1">
      <c r="B2836" s="23"/>
    </row>
    <row r="2837" spans="2:2" hidden="1">
      <c r="B2837" s="23"/>
    </row>
    <row r="2838" spans="2:2" hidden="1">
      <c r="B2838" s="23"/>
    </row>
    <row r="2839" spans="2:2" hidden="1">
      <c r="B2839" s="23"/>
    </row>
    <row r="2840" spans="2:2" hidden="1">
      <c r="B2840" s="23"/>
    </row>
    <row r="2841" spans="2:2" hidden="1">
      <c r="B2841" s="23"/>
    </row>
    <row r="2842" spans="2:2" hidden="1">
      <c r="B2842" s="23"/>
    </row>
    <row r="2843" spans="2:2" hidden="1">
      <c r="B2843" s="23"/>
    </row>
    <row r="2844" spans="2:2" hidden="1">
      <c r="B2844" s="23"/>
    </row>
    <row r="2845" spans="2:2" hidden="1">
      <c r="B2845" s="23"/>
    </row>
    <row r="2846" spans="2:2" hidden="1">
      <c r="B2846" s="23"/>
    </row>
    <row r="2847" spans="2:2" hidden="1">
      <c r="B2847" s="23"/>
    </row>
    <row r="2848" spans="2:2" hidden="1">
      <c r="B2848" s="23"/>
    </row>
    <row r="2849" spans="2:2" hidden="1">
      <c r="B2849" s="23"/>
    </row>
    <row r="2850" spans="2:2" hidden="1">
      <c r="B2850" s="23"/>
    </row>
    <row r="2851" spans="2:2" hidden="1">
      <c r="B2851" s="23"/>
    </row>
    <row r="2852" spans="2:2" hidden="1">
      <c r="B2852" s="23"/>
    </row>
    <row r="2853" spans="2:2" hidden="1">
      <c r="B2853" s="23"/>
    </row>
    <row r="2854" spans="2:2" hidden="1">
      <c r="B2854" s="23"/>
    </row>
    <row r="2855" spans="2:2" hidden="1">
      <c r="B2855" s="23"/>
    </row>
    <row r="2856" spans="2:2" hidden="1">
      <c r="B2856" s="23"/>
    </row>
    <row r="2857" spans="2:2" hidden="1">
      <c r="B2857" s="23"/>
    </row>
    <row r="2858" spans="2:2" hidden="1">
      <c r="B2858" s="23"/>
    </row>
    <row r="2859" spans="2:2" hidden="1">
      <c r="B2859" s="23"/>
    </row>
    <row r="2860" spans="2:2" hidden="1">
      <c r="B2860" s="23"/>
    </row>
    <row r="2861" spans="2:2" hidden="1">
      <c r="B2861" s="23"/>
    </row>
    <row r="2862" spans="2:2" hidden="1">
      <c r="B2862" s="23"/>
    </row>
    <row r="2863" spans="2:2" hidden="1">
      <c r="B2863" s="23"/>
    </row>
    <row r="2864" spans="2:2" hidden="1">
      <c r="B2864" s="23"/>
    </row>
    <row r="2865" spans="2:2" hidden="1">
      <c r="B2865" s="23"/>
    </row>
    <row r="2866" spans="2:2" hidden="1">
      <c r="B2866" s="23"/>
    </row>
    <row r="2867" spans="2:2" hidden="1">
      <c r="B2867" s="23"/>
    </row>
    <row r="2868" spans="2:2" hidden="1">
      <c r="B2868" s="23"/>
    </row>
    <row r="2869" spans="2:2" hidden="1">
      <c r="B2869" s="23"/>
    </row>
    <row r="2870" spans="2:2" hidden="1">
      <c r="B2870" s="23"/>
    </row>
    <row r="2871" spans="2:2" hidden="1">
      <c r="B2871" s="23"/>
    </row>
    <row r="2872" spans="2:2" hidden="1">
      <c r="B2872" s="23"/>
    </row>
    <row r="2873" spans="2:2" hidden="1">
      <c r="B2873" s="23"/>
    </row>
    <row r="2874" spans="2:2" hidden="1">
      <c r="B2874" s="23"/>
    </row>
    <row r="2875" spans="2:2" hidden="1">
      <c r="B2875" s="23"/>
    </row>
    <row r="2876" spans="2:2" hidden="1">
      <c r="B2876" s="23"/>
    </row>
    <row r="2877" spans="2:2" hidden="1">
      <c r="B2877" s="23"/>
    </row>
    <row r="2878" spans="2:2" hidden="1">
      <c r="B2878" s="23"/>
    </row>
    <row r="2879" spans="2:2" hidden="1">
      <c r="B2879" s="23"/>
    </row>
    <row r="2880" spans="2:2" hidden="1">
      <c r="B2880" s="23"/>
    </row>
    <row r="2881" spans="2:2" hidden="1">
      <c r="B2881" s="23"/>
    </row>
    <row r="2882" spans="2:2" hidden="1">
      <c r="B2882" s="23"/>
    </row>
    <row r="2883" spans="2:2" hidden="1">
      <c r="B2883" s="23"/>
    </row>
    <row r="2884" spans="2:2" hidden="1">
      <c r="B2884" s="23"/>
    </row>
    <row r="2885" spans="2:2" hidden="1">
      <c r="B2885" s="23"/>
    </row>
    <row r="2886" spans="2:2" hidden="1">
      <c r="B2886" s="23"/>
    </row>
    <row r="2887" spans="2:2" hidden="1">
      <c r="B2887" s="23"/>
    </row>
    <row r="2888" spans="2:2" hidden="1">
      <c r="B2888" s="23"/>
    </row>
    <row r="2889" spans="2:2" hidden="1">
      <c r="B2889" s="23"/>
    </row>
    <row r="2890" spans="2:2" hidden="1">
      <c r="B2890" s="23"/>
    </row>
    <row r="2891" spans="2:2" hidden="1">
      <c r="B2891" s="23"/>
    </row>
    <row r="2892" spans="2:2" hidden="1">
      <c r="B2892" s="23"/>
    </row>
    <row r="2893" spans="2:2" hidden="1">
      <c r="B2893" s="23"/>
    </row>
    <row r="2894" spans="2:2" hidden="1">
      <c r="B2894" s="23"/>
    </row>
    <row r="2895" spans="2:2" hidden="1">
      <c r="B2895" s="23"/>
    </row>
    <row r="2896" spans="2:2" hidden="1">
      <c r="B2896" s="23"/>
    </row>
    <row r="2897" spans="2:2" hidden="1">
      <c r="B2897" s="23"/>
    </row>
    <row r="2898" spans="2:2" hidden="1">
      <c r="B2898" s="23"/>
    </row>
    <row r="2899" spans="2:2" hidden="1">
      <c r="B2899" s="23"/>
    </row>
    <row r="2900" spans="2:2" hidden="1">
      <c r="B2900" s="23"/>
    </row>
    <row r="2901" spans="2:2" hidden="1">
      <c r="B2901" s="23"/>
    </row>
    <row r="2902" spans="2:2" hidden="1">
      <c r="B2902" s="23"/>
    </row>
    <row r="2903" spans="2:2" hidden="1">
      <c r="B2903" s="23"/>
    </row>
    <row r="2904" spans="2:2" hidden="1">
      <c r="B2904" s="23"/>
    </row>
    <row r="2905" spans="2:2" hidden="1">
      <c r="B2905" s="23"/>
    </row>
    <row r="2906" spans="2:2" hidden="1">
      <c r="B2906" s="23"/>
    </row>
    <row r="2907" spans="2:2" hidden="1">
      <c r="B2907" s="23"/>
    </row>
    <row r="2908" spans="2:2" hidden="1">
      <c r="B2908" s="23"/>
    </row>
    <row r="2909" spans="2:2" hidden="1">
      <c r="B2909" s="23"/>
    </row>
    <row r="2910" spans="2:2" hidden="1">
      <c r="B2910" s="23"/>
    </row>
    <row r="2911" spans="2:2" hidden="1">
      <c r="B2911" s="23"/>
    </row>
    <row r="2912" spans="2:2" hidden="1">
      <c r="B2912" s="23"/>
    </row>
    <row r="2913" spans="2:2" hidden="1">
      <c r="B2913" s="23"/>
    </row>
    <row r="2914" spans="2:2" hidden="1">
      <c r="B2914" s="23"/>
    </row>
    <row r="2915" spans="2:2" hidden="1">
      <c r="B2915" s="23"/>
    </row>
    <row r="2916" spans="2:2" hidden="1">
      <c r="B2916" s="23"/>
    </row>
    <row r="2917" spans="2:2" hidden="1">
      <c r="B2917" s="23"/>
    </row>
    <row r="2918" spans="2:2" hidden="1">
      <c r="B2918" s="23"/>
    </row>
    <row r="2919" spans="2:2" hidden="1">
      <c r="B2919" s="23"/>
    </row>
    <row r="2920" spans="2:2" hidden="1">
      <c r="B2920" s="23"/>
    </row>
    <row r="2921" spans="2:2" hidden="1">
      <c r="B2921" s="23"/>
    </row>
    <row r="2922" spans="2:2" hidden="1">
      <c r="B2922" s="23"/>
    </row>
    <row r="2923" spans="2:2" hidden="1">
      <c r="B2923" s="23"/>
    </row>
    <row r="2924" spans="2:2" hidden="1">
      <c r="B2924" s="23"/>
    </row>
    <row r="2925" spans="2:2" hidden="1">
      <c r="B2925" s="23"/>
    </row>
    <row r="2926" spans="2:2" hidden="1">
      <c r="B2926" s="23"/>
    </row>
    <row r="2927" spans="2:2" hidden="1">
      <c r="B2927" s="23"/>
    </row>
    <row r="2928" spans="2:2" hidden="1">
      <c r="B2928" s="23"/>
    </row>
    <row r="2929" spans="2:2" hidden="1">
      <c r="B2929" s="23"/>
    </row>
    <row r="2930" spans="2:2" hidden="1">
      <c r="B2930" s="23"/>
    </row>
    <row r="2931" spans="2:2" hidden="1">
      <c r="B2931" s="23"/>
    </row>
    <row r="2932" spans="2:2" hidden="1">
      <c r="B2932" s="23"/>
    </row>
    <row r="2933" spans="2:2" hidden="1">
      <c r="B2933" s="23"/>
    </row>
    <row r="2934" spans="2:2" hidden="1">
      <c r="B2934" s="23"/>
    </row>
    <row r="2935" spans="2:2" hidden="1">
      <c r="B2935" s="23"/>
    </row>
    <row r="2936" spans="2:2" hidden="1">
      <c r="B2936" s="23"/>
    </row>
    <row r="2937" spans="2:2" hidden="1">
      <c r="B2937" s="23"/>
    </row>
    <row r="2938" spans="2:2" hidden="1">
      <c r="B2938" s="23"/>
    </row>
    <row r="2939" spans="2:2" hidden="1">
      <c r="B2939" s="23"/>
    </row>
    <row r="2940" spans="2:2" hidden="1">
      <c r="B2940" s="23"/>
    </row>
    <row r="2941" spans="2:2" hidden="1">
      <c r="B2941" s="23"/>
    </row>
    <row r="2942" spans="2:2" hidden="1">
      <c r="B2942" s="23"/>
    </row>
    <row r="2943" spans="2:2" hidden="1">
      <c r="B2943" s="23"/>
    </row>
    <row r="2944" spans="2:2" hidden="1">
      <c r="B2944" s="23"/>
    </row>
    <row r="2945" spans="2:2" hidden="1">
      <c r="B2945" s="23"/>
    </row>
    <row r="2946" spans="2:2" hidden="1">
      <c r="B2946" s="23"/>
    </row>
    <row r="2947" spans="2:2" hidden="1">
      <c r="B2947" s="23"/>
    </row>
    <row r="2948" spans="2:2" hidden="1">
      <c r="B2948" s="23"/>
    </row>
    <row r="2949" spans="2:2" hidden="1">
      <c r="B2949" s="23"/>
    </row>
    <row r="2950" spans="2:2" hidden="1">
      <c r="B2950" s="23"/>
    </row>
    <row r="2951" spans="2:2" hidden="1">
      <c r="B2951" s="23"/>
    </row>
    <row r="2952" spans="2:2" hidden="1">
      <c r="B2952" s="23"/>
    </row>
    <row r="2953" spans="2:2" hidden="1">
      <c r="B2953" s="23"/>
    </row>
    <row r="2954" spans="2:2" hidden="1">
      <c r="B2954" s="23"/>
    </row>
    <row r="2955" spans="2:2" hidden="1">
      <c r="B2955" s="23"/>
    </row>
    <row r="2956" spans="2:2" hidden="1">
      <c r="B2956" s="23"/>
    </row>
    <row r="2957" spans="2:2" hidden="1">
      <c r="B2957" s="23"/>
    </row>
    <row r="2958" spans="2:2" hidden="1">
      <c r="B2958" s="23"/>
    </row>
    <row r="2959" spans="2:2" hidden="1">
      <c r="B2959" s="23"/>
    </row>
    <row r="2960" spans="2:2" hidden="1">
      <c r="B2960" s="23"/>
    </row>
    <row r="2961" spans="2:2" hidden="1">
      <c r="B2961" s="23"/>
    </row>
    <row r="2962" spans="2:2" hidden="1">
      <c r="B2962" s="23"/>
    </row>
    <row r="2963" spans="2:2" hidden="1">
      <c r="B2963" s="23"/>
    </row>
    <row r="2964" spans="2:2" hidden="1">
      <c r="B2964" s="23"/>
    </row>
    <row r="2965" spans="2:2" hidden="1">
      <c r="B2965" s="23"/>
    </row>
    <row r="2966" spans="2:2" hidden="1">
      <c r="B2966" s="23"/>
    </row>
    <row r="2967" spans="2:2" hidden="1">
      <c r="B2967" s="23"/>
    </row>
    <row r="2968" spans="2:2" hidden="1">
      <c r="B2968" s="23"/>
    </row>
    <row r="2969" spans="2:2" hidden="1">
      <c r="B2969" s="23"/>
    </row>
    <row r="2970" spans="2:2" hidden="1">
      <c r="B2970" s="23"/>
    </row>
    <row r="2971" spans="2:2" hidden="1">
      <c r="B2971" s="23"/>
    </row>
    <row r="2972" spans="2:2" hidden="1">
      <c r="B2972" s="23"/>
    </row>
    <row r="2973" spans="2:2" hidden="1">
      <c r="B2973" s="23"/>
    </row>
    <row r="2974" spans="2:2" hidden="1">
      <c r="B2974" s="23"/>
    </row>
    <row r="2975" spans="2:2" hidden="1">
      <c r="B2975" s="23"/>
    </row>
    <row r="2976" spans="2:2" hidden="1">
      <c r="B2976" s="23"/>
    </row>
    <row r="2977" spans="2:2" hidden="1">
      <c r="B2977" s="23"/>
    </row>
    <row r="2978" spans="2:2" hidden="1">
      <c r="B2978" s="23"/>
    </row>
    <row r="2979" spans="2:2" hidden="1">
      <c r="B2979" s="23"/>
    </row>
    <row r="2980" spans="2:2" hidden="1">
      <c r="B2980" s="23"/>
    </row>
    <row r="2981" spans="2:2" hidden="1">
      <c r="B2981" s="23"/>
    </row>
    <row r="2982" spans="2:2" hidden="1">
      <c r="B2982" s="23"/>
    </row>
    <row r="2983" spans="2:2" hidden="1">
      <c r="B2983" s="23"/>
    </row>
    <row r="2984" spans="2:2" hidden="1">
      <c r="B2984" s="23"/>
    </row>
    <row r="2985" spans="2:2" hidden="1">
      <c r="B2985" s="23"/>
    </row>
    <row r="2986" spans="2:2" hidden="1">
      <c r="B2986" s="23"/>
    </row>
    <row r="2987" spans="2:2" hidden="1">
      <c r="B2987" s="23"/>
    </row>
    <row r="2988" spans="2:2" hidden="1">
      <c r="B2988" s="23"/>
    </row>
    <row r="2989" spans="2:2" hidden="1">
      <c r="B2989" s="23"/>
    </row>
    <row r="2990" spans="2:2" hidden="1">
      <c r="B2990" s="23"/>
    </row>
    <row r="2991" spans="2:2" hidden="1">
      <c r="B2991" s="23"/>
    </row>
    <row r="2992" spans="2:2" hidden="1">
      <c r="B2992" s="23"/>
    </row>
    <row r="2993" spans="2:2" hidden="1">
      <c r="B2993" s="23"/>
    </row>
    <row r="2994" spans="2:2" hidden="1">
      <c r="B2994" s="23"/>
    </row>
    <row r="2995" spans="2:2" hidden="1">
      <c r="B2995" s="23"/>
    </row>
    <row r="2996" spans="2:2" hidden="1">
      <c r="B2996" s="23"/>
    </row>
    <row r="2997" spans="2:2" hidden="1">
      <c r="B2997" s="23"/>
    </row>
    <row r="2998" spans="2:2" hidden="1">
      <c r="B2998" s="23"/>
    </row>
    <row r="2999" spans="2:2" hidden="1">
      <c r="B2999" s="23"/>
    </row>
    <row r="3000" spans="2:2" hidden="1">
      <c r="B3000" s="23"/>
    </row>
    <row r="3001" spans="2:2" hidden="1">
      <c r="B3001" s="23"/>
    </row>
    <row r="3002" spans="2:2" hidden="1">
      <c r="B3002" s="23"/>
    </row>
    <row r="3003" spans="2:2" hidden="1">
      <c r="B3003" s="23"/>
    </row>
    <row r="3004" spans="2:2" hidden="1">
      <c r="B3004" s="23"/>
    </row>
    <row r="3005" spans="2:2" hidden="1">
      <c r="B3005" s="23"/>
    </row>
    <row r="3006" spans="2:2" hidden="1">
      <c r="B3006" s="23"/>
    </row>
    <row r="3007" spans="2:2" hidden="1">
      <c r="B3007" s="23"/>
    </row>
    <row r="3008" spans="2:2" hidden="1">
      <c r="B3008" s="23"/>
    </row>
    <row r="3009" spans="2:2" hidden="1">
      <c r="B3009" s="23"/>
    </row>
    <row r="3010" spans="2:2" hidden="1">
      <c r="B3010" s="23"/>
    </row>
    <row r="3011" spans="2:2" hidden="1">
      <c r="B3011" s="23"/>
    </row>
    <row r="3012" spans="2:2" hidden="1">
      <c r="B3012" s="23"/>
    </row>
    <row r="3013" spans="2:2" hidden="1">
      <c r="B3013" s="23"/>
    </row>
    <row r="3014" spans="2:2" hidden="1">
      <c r="B3014" s="23"/>
    </row>
    <row r="3015" spans="2:2" hidden="1">
      <c r="B3015" s="23"/>
    </row>
    <row r="3016" spans="2:2" hidden="1">
      <c r="B3016" s="23"/>
    </row>
    <row r="3017" spans="2:2" hidden="1">
      <c r="B3017" s="23"/>
    </row>
    <row r="3018" spans="2:2" hidden="1">
      <c r="B3018" s="23"/>
    </row>
    <row r="3019" spans="2:2" hidden="1">
      <c r="B3019" s="23"/>
    </row>
    <row r="3020" spans="2:2" hidden="1">
      <c r="B3020" s="23"/>
    </row>
    <row r="3021" spans="2:2" hidden="1">
      <c r="B3021" s="23"/>
    </row>
    <row r="3022" spans="2:2" hidden="1">
      <c r="B3022" s="23"/>
    </row>
    <row r="3023" spans="2:2" hidden="1">
      <c r="B3023" s="23"/>
    </row>
    <row r="3024" spans="2:2" hidden="1">
      <c r="B3024" s="23"/>
    </row>
    <row r="3025" spans="2:2" hidden="1">
      <c r="B3025" s="23"/>
    </row>
    <row r="3026" spans="2:2" hidden="1">
      <c r="B3026" s="23"/>
    </row>
    <row r="3027" spans="2:2" hidden="1">
      <c r="B3027" s="23"/>
    </row>
    <row r="3028" spans="2:2" hidden="1">
      <c r="B3028" s="23"/>
    </row>
    <row r="3029" spans="2:2" hidden="1">
      <c r="B3029" s="23"/>
    </row>
    <row r="3030" spans="2:2" hidden="1">
      <c r="B3030" s="23"/>
    </row>
    <row r="3031" spans="2:2" hidden="1">
      <c r="B3031" s="23"/>
    </row>
    <row r="3032" spans="2:2" hidden="1">
      <c r="B3032" s="23"/>
    </row>
    <row r="3033" spans="2:2" hidden="1">
      <c r="B3033" s="23"/>
    </row>
    <row r="3034" spans="2:2" hidden="1">
      <c r="B3034" s="23"/>
    </row>
    <row r="3035" spans="2:2" hidden="1">
      <c r="B3035" s="23"/>
    </row>
    <row r="3036" spans="2:2" hidden="1">
      <c r="B3036" s="23"/>
    </row>
    <row r="3037" spans="2:2" hidden="1">
      <c r="B3037" s="23"/>
    </row>
    <row r="3038" spans="2:2" hidden="1">
      <c r="B3038" s="23"/>
    </row>
    <row r="3039" spans="2:2" hidden="1">
      <c r="B3039" s="23"/>
    </row>
    <row r="3040" spans="2:2" hidden="1">
      <c r="B3040" s="23"/>
    </row>
    <row r="3041" spans="2:2" hidden="1">
      <c r="B3041" s="23"/>
    </row>
    <row r="3042" spans="2:2" hidden="1">
      <c r="B3042" s="23"/>
    </row>
    <row r="3043" spans="2:2" hidden="1">
      <c r="B3043" s="23"/>
    </row>
    <row r="3044" spans="2:2" hidden="1">
      <c r="B3044" s="23"/>
    </row>
    <row r="3045" spans="2:2" hidden="1">
      <c r="B3045" s="23"/>
    </row>
    <row r="3046" spans="2:2" hidden="1">
      <c r="B3046" s="23"/>
    </row>
    <row r="3047" spans="2:2" hidden="1">
      <c r="B3047" s="23"/>
    </row>
    <row r="3048" spans="2:2" hidden="1">
      <c r="B3048" s="23"/>
    </row>
    <row r="3049" spans="2:2" hidden="1">
      <c r="B3049" s="23"/>
    </row>
    <row r="3050" spans="2:2" hidden="1">
      <c r="B3050" s="23"/>
    </row>
    <row r="3051" spans="2:2" hidden="1">
      <c r="B3051" s="23"/>
    </row>
    <row r="3052" spans="2:2" hidden="1">
      <c r="B3052" s="23"/>
    </row>
    <row r="3053" spans="2:2" hidden="1">
      <c r="B3053" s="23"/>
    </row>
    <row r="3054" spans="2:2" hidden="1">
      <c r="B3054" s="23"/>
    </row>
    <row r="3055" spans="2:2" hidden="1">
      <c r="B3055" s="23"/>
    </row>
    <row r="3056" spans="2:2" hidden="1">
      <c r="B3056" s="23"/>
    </row>
    <row r="3057" spans="2:2" hidden="1">
      <c r="B3057" s="23"/>
    </row>
    <row r="3058" spans="2:2" hidden="1">
      <c r="B3058" s="23"/>
    </row>
    <row r="3059" spans="2:2" hidden="1">
      <c r="B3059" s="23"/>
    </row>
    <row r="3060" spans="2:2" hidden="1">
      <c r="B3060" s="23"/>
    </row>
    <row r="3061" spans="2:2" hidden="1">
      <c r="B3061" s="23"/>
    </row>
    <row r="3062" spans="2:2" hidden="1">
      <c r="B3062" s="23"/>
    </row>
    <row r="3063" spans="2:2" hidden="1">
      <c r="B3063" s="23"/>
    </row>
    <row r="3064" spans="2:2" hidden="1">
      <c r="B3064" s="23"/>
    </row>
    <row r="3065" spans="2:2" hidden="1">
      <c r="B3065" s="23"/>
    </row>
    <row r="3066" spans="2:2" hidden="1">
      <c r="B3066" s="23"/>
    </row>
    <row r="3067" spans="2:2" hidden="1">
      <c r="B3067" s="23"/>
    </row>
    <row r="3068" spans="2:2" hidden="1">
      <c r="B3068" s="23"/>
    </row>
    <row r="3069" spans="2:2" hidden="1">
      <c r="B3069" s="23"/>
    </row>
    <row r="3070" spans="2:2" hidden="1">
      <c r="B3070" s="23"/>
    </row>
    <row r="3071" spans="2:2" hidden="1">
      <c r="B3071" s="23"/>
    </row>
    <row r="3072" spans="2:2" hidden="1">
      <c r="B3072" s="23"/>
    </row>
    <row r="3073" spans="2:2" hidden="1">
      <c r="B3073" s="23"/>
    </row>
    <row r="3074" spans="2:2" hidden="1">
      <c r="B3074" s="23"/>
    </row>
    <row r="3075" spans="2:2" hidden="1">
      <c r="B3075" s="23"/>
    </row>
    <row r="3076" spans="2:2" hidden="1">
      <c r="B3076" s="23"/>
    </row>
    <row r="3077" spans="2:2" hidden="1">
      <c r="B3077" s="23"/>
    </row>
    <row r="3078" spans="2:2" hidden="1">
      <c r="B3078" s="23"/>
    </row>
    <row r="3079" spans="2:2" hidden="1">
      <c r="B3079" s="23"/>
    </row>
    <row r="3080" spans="2:2" hidden="1">
      <c r="B3080" s="23"/>
    </row>
    <row r="3081" spans="2:2" hidden="1">
      <c r="B3081" s="23"/>
    </row>
    <row r="3082" spans="2:2" hidden="1">
      <c r="B3082" s="23"/>
    </row>
    <row r="3083" spans="2:2" hidden="1">
      <c r="B3083" s="23"/>
    </row>
    <row r="3084" spans="2:2" hidden="1">
      <c r="B3084" s="23"/>
    </row>
    <row r="3085" spans="2:2" hidden="1">
      <c r="B3085" s="23"/>
    </row>
    <row r="3086" spans="2:2" hidden="1">
      <c r="B3086" s="23"/>
    </row>
    <row r="3087" spans="2:2" hidden="1">
      <c r="B3087" s="23"/>
    </row>
    <row r="3088" spans="2:2" hidden="1">
      <c r="B3088" s="23"/>
    </row>
    <row r="3089" spans="2:2" hidden="1">
      <c r="B3089" s="23"/>
    </row>
    <row r="3090" spans="2:2" hidden="1">
      <c r="B3090" s="23"/>
    </row>
    <row r="3091" spans="2:2" hidden="1">
      <c r="B3091" s="23"/>
    </row>
    <row r="3092" spans="2:2" hidden="1">
      <c r="B3092" s="23"/>
    </row>
    <row r="3093" spans="2:2" hidden="1">
      <c r="B3093" s="23"/>
    </row>
    <row r="3094" spans="2:2" hidden="1">
      <c r="B3094" s="23"/>
    </row>
    <row r="3095" spans="2:2" hidden="1">
      <c r="B3095" s="23"/>
    </row>
    <row r="3096" spans="2:2" hidden="1">
      <c r="B3096" s="23"/>
    </row>
    <row r="3097" spans="2:2" hidden="1">
      <c r="B3097" s="23"/>
    </row>
    <row r="3098" spans="2:2" hidden="1">
      <c r="B3098" s="23"/>
    </row>
    <row r="3099" spans="2:2" hidden="1">
      <c r="B3099" s="23"/>
    </row>
    <row r="3100" spans="2:2" hidden="1">
      <c r="B3100" s="23"/>
    </row>
    <row r="3101" spans="2:2" hidden="1">
      <c r="B3101" s="23"/>
    </row>
    <row r="3102" spans="2:2" hidden="1">
      <c r="B3102" s="23"/>
    </row>
    <row r="3103" spans="2:2" hidden="1">
      <c r="B3103" s="23"/>
    </row>
    <row r="3104" spans="2:2" hidden="1">
      <c r="B3104" s="23"/>
    </row>
    <row r="3105" spans="2:2" hidden="1">
      <c r="B3105" s="23"/>
    </row>
    <row r="3106" spans="2:2" hidden="1">
      <c r="B3106" s="23"/>
    </row>
    <row r="3107" spans="2:2" hidden="1">
      <c r="B3107" s="23"/>
    </row>
    <row r="3108" spans="2:2" hidden="1">
      <c r="B3108" s="23"/>
    </row>
    <row r="3109" spans="2:2" hidden="1">
      <c r="B3109" s="23"/>
    </row>
    <row r="3110" spans="2:2" hidden="1">
      <c r="B3110" s="23"/>
    </row>
    <row r="3111" spans="2:2" hidden="1">
      <c r="B3111" s="23"/>
    </row>
    <row r="3112" spans="2:2" hidden="1">
      <c r="B3112" s="23"/>
    </row>
    <row r="3113" spans="2:2" hidden="1">
      <c r="B3113" s="23"/>
    </row>
    <row r="3114" spans="2:2" hidden="1">
      <c r="B3114" s="23"/>
    </row>
    <row r="3115" spans="2:2" hidden="1">
      <c r="B3115" s="23"/>
    </row>
    <row r="3116" spans="2:2" hidden="1">
      <c r="B3116" s="23"/>
    </row>
    <row r="3117" spans="2:2" hidden="1">
      <c r="B3117" s="23"/>
    </row>
    <row r="3118" spans="2:2" hidden="1">
      <c r="B3118" s="23"/>
    </row>
    <row r="3119" spans="2:2" hidden="1">
      <c r="B3119" s="23"/>
    </row>
    <row r="3120" spans="2:2" hidden="1">
      <c r="B3120" s="23"/>
    </row>
    <row r="3121" spans="2:2" hidden="1">
      <c r="B3121" s="23"/>
    </row>
    <row r="3122" spans="2:2" hidden="1">
      <c r="B3122" s="23"/>
    </row>
    <row r="3123" spans="2:2" hidden="1">
      <c r="B3123" s="23"/>
    </row>
    <row r="3124" spans="2:2" hidden="1">
      <c r="B3124" s="23"/>
    </row>
    <row r="3125" spans="2:2" hidden="1">
      <c r="B3125" s="23"/>
    </row>
    <row r="3126" spans="2:2" hidden="1">
      <c r="B3126" s="23"/>
    </row>
    <row r="3127" spans="2:2" hidden="1">
      <c r="B3127" s="23"/>
    </row>
    <row r="3128" spans="2:2" hidden="1">
      <c r="B3128" s="23"/>
    </row>
    <row r="3129" spans="2:2" hidden="1">
      <c r="B3129" s="23"/>
    </row>
    <row r="3130" spans="2:2" hidden="1">
      <c r="B3130" s="23"/>
    </row>
    <row r="3131" spans="2:2" hidden="1">
      <c r="B3131" s="23"/>
    </row>
    <row r="3132" spans="2:2" hidden="1">
      <c r="B3132" s="23"/>
    </row>
    <row r="3133" spans="2:2" hidden="1">
      <c r="B3133" s="23"/>
    </row>
    <row r="3134" spans="2:2" hidden="1">
      <c r="B3134" s="23"/>
    </row>
    <row r="3135" spans="2:2" hidden="1">
      <c r="B3135" s="23"/>
    </row>
    <row r="3136" spans="2:2" hidden="1">
      <c r="B3136" s="23"/>
    </row>
    <row r="3137" spans="2:2" hidden="1">
      <c r="B3137" s="23"/>
    </row>
    <row r="3138" spans="2:2" hidden="1">
      <c r="B3138" s="23"/>
    </row>
    <row r="3139" spans="2:2" hidden="1">
      <c r="B3139" s="23"/>
    </row>
    <row r="3140" spans="2:2" hidden="1">
      <c r="B3140" s="23"/>
    </row>
    <row r="3141" spans="2:2" hidden="1">
      <c r="B3141" s="23"/>
    </row>
    <row r="3142" spans="2:2" hidden="1">
      <c r="B3142" s="23"/>
    </row>
    <row r="3143" spans="2:2" hidden="1">
      <c r="B3143" s="23"/>
    </row>
    <row r="3144" spans="2:2" hidden="1">
      <c r="B3144" s="23"/>
    </row>
    <row r="3145" spans="2:2" hidden="1">
      <c r="B3145" s="23"/>
    </row>
    <row r="3146" spans="2:2" hidden="1">
      <c r="B3146" s="23"/>
    </row>
    <row r="3147" spans="2:2" hidden="1">
      <c r="B3147" s="23"/>
    </row>
    <row r="3148" spans="2:2" hidden="1">
      <c r="B3148" s="23"/>
    </row>
    <row r="3149" spans="2:2" hidden="1">
      <c r="B3149" s="23"/>
    </row>
    <row r="3150" spans="2:2" hidden="1">
      <c r="B3150" s="23"/>
    </row>
    <row r="3151" spans="2:2" hidden="1">
      <c r="B3151" s="23"/>
    </row>
    <row r="3152" spans="2:2" hidden="1">
      <c r="B3152" s="23"/>
    </row>
    <row r="3153" spans="2:2" hidden="1">
      <c r="B3153" s="23"/>
    </row>
    <row r="3154" spans="2:2" hidden="1">
      <c r="B3154" s="23"/>
    </row>
    <row r="3155" spans="2:2" hidden="1">
      <c r="B3155" s="23"/>
    </row>
    <row r="3156" spans="2:2" hidden="1">
      <c r="B3156" s="23"/>
    </row>
    <row r="3157" spans="2:2" hidden="1">
      <c r="B3157" s="23"/>
    </row>
    <row r="3158" spans="2:2" hidden="1">
      <c r="B3158" s="23"/>
    </row>
    <row r="3159" spans="2:2" hidden="1">
      <c r="B3159" s="23"/>
    </row>
    <row r="3160" spans="2:2" hidden="1">
      <c r="B3160" s="23"/>
    </row>
    <row r="3161" spans="2:2" hidden="1">
      <c r="B3161" s="23"/>
    </row>
    <row r="3162" spans="2:2" hidden="1">
      <c r="B3162" s="23"/>
    </row>
    <row r="3163" spans="2:2" hidden="1">
      <c r="B3163" s="23"/>
    </row>
    <row r="3164" spans="2:2" hidden="1">
      <c r="B3164" s="23"/>
    </row>
    <row r="3165" spans="2:2" hidden="1">
      <c r="B3165" s="23"/>
    </row>
    <row r="3166" spans="2:2" hidden="1">
      <c r="B3166" s="23"/>
    </row>
    <row r="3167" spans="2:2" hidden="1">
      <c r="B3167" s="23"/>
    </row>
    <row r="3168" spans="2:2" hidden="1">
      <c r="B3168" s="23"/>
    </row>
    <row r="3169" spans="2:2" hidden="1">
      <c r="B3169" s="23"/>
    </row>
    <row r="3170" spans="2:2" hidden="1">
      <c r="B3170" s="23"/>
    </row>
    <row r="3171" spans="2:2" hidden="1">
      <c r="B3171" s="23"/>
    </row>
    <row r="3172" spans="2:2" hidden="1">
      <c r="B3172" s="23"/>
    </row>
    <row r="3173" spans="2:2" hidden="1">
      <c r="B3173" s="23"/>
    </row>
    <row r="3174" spans="2:2" hidden="1">
      <c r="B3174" s="23"/>
    </row>
    <row r="3175" spans="2:2" hidden="1">
      <c r="B3175" s="23"/>
    </row>
    <row r="3176" spans="2:2" hidden="1">
      <c r="B3176" s="23"/>
    </row>
    <row r="3177" spans="2:2" hidden="1">
      <c r="B3177" s="23"/>
    </row>
    <row r="3178" spans="2:2" hidden="1">
      <c r="B3178" s="23"/>
    </row>
    <row r="3179" spans="2:2" hidden="1">
      <c r="B3179" s="23"/>
    </row>
    <row r="3180" spans="2:2" hidden="1">
      <c r="B3180" s="23"/>
    </row>
    <row r="3181" spans="2:2" hidden="1">
      <c r="B3181" s="23"/>
    </row>
    <row r="3182" spans="2:2" hidden="1">
      <c r="B3182" s="23"/>
    </row>
    <row r="3183" spans="2:2" hidden="1">
      <c r="B3183" s="23"/>
    </row>
    <row r="3184" spans="2:2" hidden="1">
      <c r="B3184" s="23"/>
    </row>
    <row r="3185" spans="2:2" hidden="1">
      <c r="B3185" s="23"/>
    </row>
    <row r="3186" spans="2:2" hidden="1">
      <c r="B3186" s="23"/>
    </row>
    <row r="3187" spans="2:2" hidden="1">
      <c r="B3187" s="23"/>
    </row>
    <row r="3188" spans="2:2" hidden="1">
      <c r="B3188" s="23"/>
    </row>
    <row r="3189" spans="2:2" hidden="1">
      <c r="B3189" s="23"/>
    </row>
    <row r="3190" spans="2:2" hidden="1">
      <c r="B3190" s="23"/>
    </row>
    <row r="3191" spans="2:2" hidden="1">
      <c r="B3191" s="23"/>
    </row>
    <row r="3192" spans="2:2" hidden="1">
      <c r="B3192" s="23"/>
    </row>
    <row r="3193" spans="2:2" hidden="1">
      <c r="B3193" s="23"/>
    </row>
    <row r="3194" spans="2:2" hidden="1">
      <c r="B3194" s="23"/>
    </row>
    <row r="3195" spans="2:2" hidden="1">
      <c r="B3195" s="23"/>
    </row>
    <row r="3196" spans="2:2" hidden="1">
      <c r="B3196" s="23"/>
    </row>
    <row r="3197" spans="2:2" hidden="1">
      <c r="B3197" s="23"/>
    </row>
    <row r="3198" spans="2:2" hidden="1">
      <c r="B3198" s="23"/>
    </row>
    <row r="3199" spans="2:2" hidden="1">
      <c r="B3199" s="23"/>
    </row>
    <row r="3200" spans="2:2" hidden="1">
      <c r="B3200" s="23"/>
    </row>
    <row r="3201" spans="2:2" hidden="1">
      <c r="B3201" s="23"/>
    </row>
    <row r="3202" spans="2:2" hidden="1">
      <c r="B3202" s="23"/>
    </row>
    <row r="3203" spans="2:2" hidden="1">
      <c r="B3203" s="23"/>
    </row>
    <row r="3204" spans="2:2" hidden="1">
      <c r="B3204" s="23"/>
    </row>
    <row r="3205" spans="2:2" hidden="1">
      <c r="B3205" s="23"/>
    </row>
    <row r="3206" spans="2:2" hidden="1">
      <c r="B3206" s="23"/>
    </row>
    <row r="3207" spans="2:2" hidden="1">
      <c r="B3207" s="23"/>
    </row>
    <row r="3208" spans="2:2" hidden="1">
      <c r="B3208" s="23"/>
    </row>
    <row r="3209" spans="2:2" hidden="1">
      <c r="B3209" s="23"/>
    </row>
    <row r="3210" spans="2:2" hidden="1">
      <c r="B3210" s="23"/>
    </row>
    <row r="3211" spans="2:2" hidden="1">
      <c r="B3211" s="23"/>
    </row>
    <row r="3212" spans="2:2" hidden="1">
      <c r="B3212" s="23"/>
    </row>
    <row r="3213" spans="2:2" hidden="1">
      <c r="B3213" s="23"/>
    </row>
    <row r="3214" spans="2:2" hidden="1">
      <c r="B3214" s="23"/>
    </row>
    <row r="3215" spans="2:2" hidden="1">
      <c r="B3215" s="23"/>
    </row>
    <row r="3216" spans="2:2" hidden="1">
      <c r="B3216" s="23"/>
    </row>
    <row r="3217" spans="2:2" hidden="1">
      <c r="B3217" s="23"/>
    </row>
    <row r="3218" spans="2:2" hidden="1">
      <c r="B3218" s="23"/>
    </row>
    <row r="3219" spans="2:2" hidden="1">
      <c r="B3219" s="23"/>
    </row>
    <row r="3220" spans="2:2" hidden="1">
      <c r="B3220" s="23"/>
    </row>
    <row r="3221" spans="2:2" hidden="1">
      <c r="B3221" s="23"/>
    </row>
    <row r="3222" spans="2:2" hidden="1">
      <c r="B3222" s="23"/>
    </row>
    <row r="3223" spans="2:2" hidden="1">
      <c r="B3223" s="23"/>
    </row>
    <row r="3224" spans="2:2" hidden="1">
      <c r="B3224" s="23"/>
    </row>
    <row r="3225" spans="2:2" hidden="1">
      <c r="B3225" s="23"/>
    </row>
    <row r="3226" spans="2:2" hidden="1">
      <c r="B3226" s="23"/>
    </row>
    <row r="3227" spans="2:2" hidden="1">
      <c r="B3227" s="23"/>
    </row>
    <row r="3228" spans="2:2" hidden="1">
      <c r="B3228" s="23"/>
    </row>
    <row r="3229" spans="2:2" hidden="1">
      <c r="B3229" s="23"/>
    </row>
    <row r="3230" spans="2:2" hidden="1">
      <c r="B3230" s="23"/>
    </row>
    <row r="3231" spans="2:2" hidden="1">
      <c r="B3231" s="23"/>
    </row>
    <row r="3232" spans="2:2" hidden="1">
      <c r="B3232" s="23"/>
    </row>
    <row r="3233" spans="2:2" hidden="1">
      <c r="B3233" s="23"/>
    </row>
    <row r="3234" spans="2:2" hidden="1">
      <c r="B3234" s="23"/>
    </row>
    <row r="3235" spans="2:2" hidden="1">
      <c r="B3235" s="23"/>
    </row>
    <row r="3236" spans="2:2" hidden="1">
      <c r="B3236" s="23"/>
    </row>
    <row r="3237" spans="2:2" hidden="1">
      <c r="B3237" s="23"/>
    </row>
    <row r="3238" spans="2:2" hidden="1">
      <c r="B3238" s="23"/>
    </row>
    <row r="3239" spans="2:2" hidden="1">
      <c r="B3239" s="23"/>
    </row>
    <row r="3240" spans="2:2" hidden="1">
      <c r="B3240" s="23"/>
    </row>
    <row r="3241" spans="2:2" hidden="1">
      <c r="B3241" s="23"/>
    </row>
    <row r="3242" spans="2:2" hidden="1">
      <c r="B3242" s="23"/>
    </row>
    <row r="3243" spans="2:2" hidden="1">
      <c r="B3243" s="23"/>
    </row>
    <row r="3244" spans="2:2" hidden="1">
      <c r="B3244" s="23"/>
    </row>
    <row r="3245" spans="2:2" hidden="1">
      <c r="B3245" s="23"/>
    </row>
    <row r="3246" spans="2:2" hidden="1">
      <c r="B3246" s="23"/>
    </row>
    <row r="3247" spans="2:2" hidden="1">
      <c r="B3247" s="23"/>
    </row>
    <row r="3248" spans="2:2" hidden="1">
      <c r="B3248" s="23"/>
    </row>
    <row r="3249" spans="2:2" hidden="1">
      <c r="B3249" s="23"/>
    </row>
    <row r="3250" spans="2:2" hidden="1">
      <c r="B3250" s="23"/>
    </row>
    <row r="3251" spans="2:2" hidden="1">
      <c r="B3251" s="23"/>
    </row>
    <row r="3252" spans="2:2" hidden="1">
      <c r="B3252" s="23"/>
    </row>
    <row r="3253" spans="2:2" hidden="1">
      <c r="B3253" s="23"/>
    </row>
    <row r="3254" spans="2:2" hidden="1">
      <c r="B3254" s="23"/>
    </row>
    <row r="3255" spans="2:2" hidden="1">
      <c r="B3255" s="23"/>
    </row>
    <row r="3256" spans="2:2" hidden="1">
      <c r="B3256" s="23"/>
    </row>
    <row r="3257" spans="2:2" hidden="1">
      <c r="B3257" s="23"/>
    </row>
    <row r="3258" spans="2:2" hidden="1">
      <c r="B3258" s="23"/>
    </row>
    <row r="3259" spans="2:2" hidden="1">
      <c r="B3259" s="23"/>
    </row>
    <row r="3260" spans="2:2" hidden="1">
      <c r="B3260" s="23"/>
    </row>
    <row r="3261" spans="2:2" hidden="1">
      <c r="B3261" s="23"/>
    </row>
    <row r="3262" spans="2:2" hidden="1">
      <c r="B3262" s="23"/>
    </row>
    <row r="3263" spans="2:2" hidden="1">
      <c r="B3263" s="23"/>
    </row>
    <row r="3264" spans="2:2" hidden="1">
      <c r="B3264" s="23"/>
    </row>
    <row r="3265" spans="2:2" hidden="1">
      <c r="B3265" s="23"/>
    </row>
    <row r="3266" spans="2:2" hidden="1">
      <c r="B3266" s="23"/>
    </row>
    <row r="3267" spans="2:2" hidden="1">
      <c r="B3267" s="23"/>
    </row>
    <row r="3268" spans="2:2" hidden="1">
      <c r="B3268" s="23"/>
    </row>
    <row r="3269" spans="2:2" hidden="1">
      <c r="B3269" s="23"/>
    </row>
    <row r="3270" spans="2:2" hidden="1">
      <c r="B3270" s="23"/>
    </row>
    <row r="3271" spans="2:2" hidden="1">
      <c r="B3271" s="23"/>
    </row>
    <row r="3272" spans="2:2" hidden="1">
      <c r="B3272" s="23"/>
    </row>
    <row r="3273" spans="2:2" hidden="1">
      <c r="B3273" s="23"/>
    </row>
    <row r="3274" spans="2:2" hidden="1">
      <c r="B3274" s="23"/>
    </row>
    <row r="3275" spans="2:2" hidden="1">
      <c r="B3275" s="23"/>
    </row>
    <row r="3276" spans="2:2" hidden="1">
      <c r="B3276" s="23"/>
    </row>
    <row r="3277" spans="2:2" hidden="1">
      <c r="B3277" s="23"/>
    </row>
    <row r="3278" spans="2:2" hidden="1">
      <c r="B3278" s="23"/>
    </row>
    <row r="3279" spans="2:2" hidden="1">
      <c r="B3279" s="23"/>
    </row>
    <row r="3280" spans="2:2" hidden="1">
      <c r="B3280" s="23"/>
    </row>
    <row r="3281" spans="2:2" hidden="1">
      <c r="B3281" s="23"/>
    </row>
    <row r="3282" spans="2:2" hidden="1">
      <c r="B3282" s="23"/>
    </row>
    <row r="3283" spans="2:2" hidden="1">
      <c r="B3283" s="23"/>
    </row>
    <row r="3284" spans="2:2" hidden="1">
      <c r="B3284" s="23"/>
    </row>
    <row r="3285" spans="2:2" hidden="1">
      <c r="B3285" s="23"/>
    </row>
    <row r="3286" spans="2:2" hidden="1">
      <c r="B3286" s="23"/>
    </row>
    <row r="3287" spans="2:2" hidden="1">
      <c r="B3287" s="23"/>
    </row>
    <row r="3288" spans="2:2" hidden="1">
      <c r="B3288" s="23"/>
    </row>
    <row r="3289" spans="2:2" hidden="1">
      <c r="B3289" s="23"/>
    </row>
    <row r="3290" spans="2:2" hidden="1">
      <c r="B3290" s="23"/>
    </row>
    <row r="3291" spans="2:2" hidden="1">
      <c r="B3291" s="23"/>
    </row>
    <row r="3292" spans="2:2" hidden="1">
      <c r="B3292" s="23"/>
    </row>
    <row r="3293" spans="2:2" hidden="1">
      <c r="B3293" s="23"/>
    </row>
    <row r="3294" spans="2:2" hidden="1">
      <c r="B3294" s="23"/>
    </row>
    <row r="3295" spans="2:2" hidden="1">
      <c r="B3295" s="23"/>
    </row>
    <row r="3296" spans="2:2" hidden="1">
      <c r="B3296" s="23"/>
    </row>
    <row r="3297" spans="2:2" hidden="1">
      <c r="B3297" s="23"/>
    </row>
    <row r="3298" spans="2:2" hidden="1">
      <c r="B3298" s="23"/>
    </row>
    <row r="3299" spans="2:2" hidden="1">
      <c r="B3299" s="23"/>
    </row>
    <row r="3300" spans="2:2" hidden="1">
      <c r="B3300" s="23"/>
    </row>
    <row r="3301" spans="2:2" hidden="1">
      <c r="B3301" s="23"/>
    </row>
    <row r="3302" spans="2:2" hidden="1">
      <c r="B3302" s="23"/>
    </row>
    <row r="3303" spans="2:2" hidden="1">
      <c r="B3303" s="23"/>
    </row>
    <row r="3304" spans="2:2" hidden="1">
      <c r="B3304" s="23"/>
    </row>
    <row r="3305" spans="2:2" hidden="1">
      <c r="B3305" s="23"/>
    </row>
    <row r="3306" spans="2:2" hidden="1">
      <c r="B3306" s="23"/>
    </row>
    <row r="3307" spans="2:2" hidden="1">
      <c r="B3307" s="23"/>
    </row>
    <row r="3308" spans="2:2" hidden="1">
      <c r="B3308" s="23"/>
    </row>
    <row r="3309" spans="2:2" hidden="1">
      <c r="B3309" s="23"/>
    </row>
    <row r="3310" spans="2:2" hidden="1">
      <c r="B3310" s="23"/>
    </row>
    <row r="3311" spans="2:2" hidden="1">
      <c r="B3311" s="23"/>
    </row>
    <row r="3312" spans="2:2" hidden="1">
      <c r="B3312" s="23"/>
    </row>
    <row r="3313" spans="2:2" hidden="1">
      <c r="B3313" s="23"/>
    </row>
    <row r="3314" spans="2:2" hidden="1">
      <c r="B3314" s="23"/>
    </row>
    <row r="3315" spans="2:2" hidden="1">
      <c r="B3315" s="23"/>
    </row>
    <row r="3316" spans="2:2" hidden="1">
      <c r="B3316" s="23"/>
    </row>
    <row r="3317" spans="2:2" hidden="1">
      <c r="B3317" s="23"/>
    </row>
    <row r="3318" spans="2:2" hidden="1">
      <c r="B3318" s="23"/>
    </row>
    <row r="3319" spans="2:2" hidden="1">
      <c r="B3319" s="23"/>
    </row>
    <row r="3320" spans="2:2" hidden="1">
      <c r="B3320" s="23"/>
    </row>
    <row r="3321" spans="2:2" hidden="1">
      <c r="B3321" s="23"/>
    </row>
    <row r="3322" spans="2:2" hidden="1">
      <c r="B3322" s="23"/>
    </row>
    <row r="3323" spans="2:2" hidden="1">
      <c r="B3323" s="23"/>
    </row>
    <row r="3324" spans="2:2" hidden="1">
      <c r="B3324" s="23"/>
    </row>
    <row r="3325" spans="2:2" hidden="1">
      <c r="B3325" s="23"/>
    </row>
    <row r="3326" spans="2:2" hidden="1">
      <c r="B3326" s="23"/>
    </row>
    <row r="3327" spans="2:2" hidden="1">
      <c r="B3327" s="23"/>
    </row>
    <row r="3328" spans="2:2" hidden="1">
      <c r="B3328" s="23"/>
    </row>
    <row r="3329" spans="2:2" hidden="1">
      <c r="B3329" s="23"/>
    </row>
    <row r="3330" spans="2:2" hidden="1">
      <c r="B3330" s="23"/>
    </row>
    <row r="3331" spans="2:2" hidden="1">
      <c r="B3331" s="23"/>
    </row>
    <row r="3332" spans="2:2" hidden="1">
      <c r="B3332" s="23"/>
    </row>
    <row r="3333" spans="2:2" hidden="1">
      <c r="B3333" s="23"/>
    </row>
    <row r="3334" spans="2:2" hidden="1">
      <c r="B3334" s="23"/>
    </row>
    <row r="3335" spans="2:2" hidden="1">
      <c r="B3335" s="23"/>
    </row>
    <row r="3336" spans="2:2" hidden="1">
      <c r="B3336" s="23"/>
    </row>
    <row r="3337" spans="2:2" hidden="1">
      <c r="B3337" s="23"/>
    </row>
    <row r="3338" spans="2:2" hidden="1">
      <c r="B3338" s="23"/>
    </row>
    <row r="3339" spans="2:2" hidden="1">
      <c r="B3339" s="23"/>
    </row>
    <row r="3340" spans="2:2" hidden="1">
      <c r="B3340" s="23"/>
    </row>
    <row r="3341" spans="2:2" hidden="1">
      <c r="B3341" s="23"/>
    </row>
    <row r="3342" spans="2:2" hidden="1">
      <c r="B3342" s="23"/>
    </row>
    <row r="3343" spans="2:2" hidden="1">
      <c r="B3343" s="23"/>
    </row>
    <row r="3344" spans="2:2" hidden="1">
      <c r="B3344" s="23"/>
    </row>
    <row r="3345" spans="2:2" hidden="1">
      <c r="B3345" s="23"/>
    </row>
    <row r="3346" spans="2:2" hidden="1">
      <c r="B3346" s="23"/>
    </row>
    <row r="3347" spans="2:2" hidden="1">
      <c r="B3347" s="23"/>
    </row>
    <row r="3348" spans="2:2" hidden="1">
      <c r="B3348" s="23"/>
    </row>
    <row r="3349" spans="2:2" hidden="1">
      <c r="B3349" s="23"/>
    </row>
    <row r="3350" spans="2:2" hidden="1">
      <c r="B3350" s="23"/>
    </row>
    <row r="3351" spans="2:2" hidden="1">
      <c r="B3351" s="23"/>
    </row>
    <row r="3352" spans="2:2" hidden="1">
      <c r="B3352" s="23"/>
    </row>
    <row r="3353" spans="2:2" hidden="1">
      <c r="B3353" s="23"/>
    </row>
    <row r="3354" spans="2:2" hidden="1">
      <c r="B3354" s="23"/>
    </row>
    <row r="3355" spans="2:2" hidden="1">
      <c r="B3355" s="23"/>
    </row>
    <row r="3356" spans="2:2" hidden="1">
      <c r="B3356" s="23"/>
    </row>
    <row r="3357" spans="2:2" hidden="1">
      <c r="B3357" s="23"/>
    </row>
    <row r="3358" spans="2:2" hidden="1">
      <c r="B3358" s="23"/>
    </row>
    <row r="3359" spans="2:2" hidden="1">
      <c r="B3359" s="23"/>
    </row>
    <row r="3360" spans="2:2" hidden="1">
      <c r="B3360" s="23"/>
    </row>
    <row r="3361" spans="2:2" hidden="1">
      <c r="B3361" s="23"/>
    </row>
    <row r="3362" spans="2:2" hidden="1">
      <c r="B3362" s="23"/>
    </row>
    <row r="3363" spans="2:2" hidden="1">
      <c r="B3363" s="23"/>
    </row>
    <row r="3364" spans="2:2" hidden="1">
      <c r="B3364" s="23"/>
    </row>
    <row r="3365" spans="2:2" hidden="1">
      <c r="B3365" s="23"/>
    </row>
    <row r="3366" spans="2:2" hidden="1">
      <c r="B3366" s="23"/>
    </row>
    <row r="3367" spans="2:2" hidden="1">
      <c r="B3367" s="23"/>
    </row>
    <row r="3368" spans="2:2" hidden="1">
      <c r="B3368" s="23"/>
    </row>
    <row r="3369" spans="2:2" hidden="1">
      <c r="B3369" s="23"/>
    </row>
    <row r="3370" spans="2:2" hidden="1">
      <c r="B3370" s="23"/>
    </row>
    <row r="3371" spans="2:2" hidden="1">
      <c r="B3371" s="23"/>
    </row>
    <row r="3372" spans="2:2" hidden="1">
      <c r="B3372" s="23"/>
    </row>
    <row r="3373" spans="2:2" hidden="1">
      <c r="B3373" s="23"/>
    </row>
    <row r="3374" spans="2:2" hidden="1">
      <c r="B3374" s="23"/>
    </row>
    <row r="3375" spans="2:2" hidden="1">
      <c r="B3375" s="23"/>
    </row>
    <row r="3376" spans="2:2" hidden="1">
      <c r="B3376" s="23"/>
    </row>
    <row r="3377" spans="2:2" hidden="1">
      <c r="B3377" s="23"/>
    </row>
    <row r="3378" spans="2:2" hidden="1">
      <c r="B3378" s="23"/>
    </row>
    <row r="3379" spans="2:2" hidden="1">
      <c r="B3379" s="23"/>
    </row>
    <row r="3380" spans="2:2" hidden="1">
      <c r="B3380" s="23"/>
    </row>
    <row r="3381" spans="2:2" hidden="1">
      <c r="B3381" s="23"/>
    </row>
    <row r="3382" spans="2:2" hidden="1">
      <c r="B3382" s="23"/>
    </row>
    <row r="3383" spans="2:2" hidden="1">
      <c r="B3383" s="23"/>
    </row>
    <row r="3384" spans="2:2" hidden="1">
      <c r="B3384" s="23"/>
    </row>
    <row r="3385" spans="2:2" hidden="1">
      <c r="B3385" s="23"/>
    </row>
    <row r="3386" spans="2:2" hidden="1">
      <c r="B3386" s="23"/>
    </row>
    <row r="3387" spans="2:2" hidden="1">
      <c r="B3387" s="23"/>
    </row>
    <row r="3388" spans="2:2" hidden="1">
      <c r="B3388" s="23"/>
    </row>
    <row r="3389" spans="2:2" hidden="1">
      <c r="B3389" s="23"/>
    </row>
    <row r="3390" spans="2:2" hidden="1">
      <c r="B3390" s="23"/>
    </row>
    <row r="3391" spans="2:2" hidden="1">
      <c r="B3391" s="23"/>
    </row>
    <row r="3392" spans="2:2" hidden="1">
      <c r="B3392" s="23"/>
    </row>
    <row r="3393" spans="2:2" hidden="1">
      <c r="B3393" s="23"/>
    </row>
    <row r="3394" spans="2:2" hidden="1">
      <c r="B3394" s="23"/>
    </row>
    <row r="3395" spans="2:2" hidden="1">
      <c r="B3395" s="23"/>
    </row>
    <row r="3396" spans="2:2" hidden="1">
      <c r="B3396" s="23"/>
    </row>
    <row r="3397" spans="2:2" hidden="1">
      <c r="B3397" s="23"/>
    </row>
    <row r="3398" spans="2:2" hidden="1">
      <c r="B3398" s="23"/>
    </row>
    <row r="3399" spans="2:2" hidden="1">
      <c r="B3399" s="23"/>
    </row>
    <row r="3400" spans="2:2" hidden="1">
      <c r="B3400" s="23"/>
    </row>
    <row r="3401" spans="2:2" hidden="1">
      <c r="B3401" s="23"/>
    </row>
    <row r="3402" spans="2:2" hidden="1">
      <c r="B3402" s="23"/>
    </row>
    <row r="3403" spans="2:2" hidden="1">
      <c r="B3403" s="23"/>
    </row>
    <row r="3404" spans="2:2" hidden="1">
      <c r="B3404" s="23"/>
    </row>
    <row r="3405" spans="2:2" hidden="1">
      <c r="B3405" s="23"/>
    </row>
    <row r="3406" spans="2:2" hidden="1">
      <c r="B3406" s="23"/>
    </row>
    <row r="3407" spans="2:2" hidden="1">
      <c r="B3407" s="23"/>
    </row>
    <row r="3408" spans="2:2" hidden="1">
      <c r="B3408" s="23"/>
    </row>
    <row r="3409" spans="2:2" hidden="1">
      <c r="B3409" s="23"/>
    </row>
    <row r="3410" spans="2:2" hidden="1">
      <c r="B3410" s="23"/>
    </row>
    <row r="3411" spans="2:2" hidden="1">
      <c r="B3411" s="23"/>
    </row>
    <row r="3412" spans="2:2" hidden="1">
      <c r="B3412" s="23"/>
    </row>
    <row r="3413" spans="2:2" hidden="1">
      <c r="B3413" s="23"/>
    </row>
    <row r="3414" spans="2:2" hidden="1">
      <c r="B3414" s="23"/>
    </row>
    <row r="3415" spans="2:2" hidden="1">
      <c r="B3415" s="23"/>
    </row>
    <row r="3416" spans="2:2" hidden="1">
      <c r="B3416" s="23"/>
    </row>
    <row r="3417" spans="2:2" hidden="1">
      <c r="B3417" s="23"/>
    </row>
    <row r="3418" spans="2:2" hidden="1">
      <c r="B3418" s="23"/>
    </row>
    <row r="3419" spans="2:2" hidden="1">
      <c r="B3419" s="23"/>
    </row>
    <row r="3420" spans="2:2" hidden="1">
      <c r="B3420" s="23"/>
    </row>
    <row r="3421" spans="2:2" hidden="1">
      <c r="B3421" s="23"/>
    </row>
    <row r="3422" spans="2:2" hidden="1">
      <c r="B3422" s="23"/>
    </row>
    <row r="3423" spans="2:2" hidden="1">
      <c r="B3423" s="23"/>
    </row>
    <row r="3424" spans="2:2" hidden="1">
      <c r="B3424" s="23"/>
    </row>
    <row r="3425" spans="2:2" hidden="1">
      <c r="B3425" s="23"/>
    </row>
    <row r="3426" spans="2:2" hidden="1">
      <c r="B3426" s="23"/>
    </row>
    <row r="3427" spans="2:2" hidden="1">
      <c r="B3427" s="23"/>
    </row>
    <row r="3428" spans="2:2" hidden="1">
      <c r="B3428" s="23"/>
    </row>
    <row r="3429" spans="2:2" hidden="1">
      <c r="B3429" s="23"/>
    </row>
    <row r="3430" spans="2:2" hidden="1">
      <c r="B3430" s="23"/>
    </row>
    <row r="3431" spans="2:2" hidden="1">
      <c r="B3431" s="23"/>
    </row>
    <row r="3432" spans="2:2" hidden="1">
      <c r="B3432" s="23"/>
    </row>
    <row r="3433" spans="2:2" hidden="1">
      <c r="B3433" s="23"/>
    </row>
    <row r="3434" spans="2:2" hidden="1">
      <c r="B3434" s="23"/>
    </row>
    <row r="3435" spans="2:2" hidden="1">
      <c r="B3435" s="23"/>
    </row>
    <row r="3436" spans="2:2" hidden="1">
      <c r="B3436" s="23"/>
    </row>
    <row r="3437" spans="2:2" hidden="1">
      <c r="B3437" s="23"/>
    </row>
    <row r="3438" spans="2:2" hidden="1">
      <c r="B3438" s="23"/>
    </row>
    <row r="3439" spans="2:2" hidden="1">
      <c r="B3439" s="23"/>
    </row>
    <row r="3440" spans="2:2" hidden="1">
      <c r="B3440" s="23"/>
    </row>
    <row r="3441" spans="2:2" hidden="1">
      <c r="B3441" s="23"/>
    </row>
    <row r="3442" spans="2:2" hidden="1">
      <c r="B3442" s="23"/>
    </row>
    <row r="3443" spans="2:2" hidden="1">
      <c r="B3443" s="23"/>
    </row>
    <row r="3444" spans="2:2" hidden="1">
      <c r="B3444" s="23"/>
    </row>
    <row r="3445" spans="2:2" hidden="1">
      <c r="B3445" s="23"/>
    </row>
    <row r="3446" spans="2:2" hidden="1">
      <c r="B3446" s="23"/>
    </row>
    <row r="3447" spans="2:2" hidden="1">
      <c r="B3447" s="23"/>
    </row>
    <row r="3448" spans="2:2" hidden="1">
      <c r="B3448" s="23"/>
    </row>
    <row r="3449" spans="2:2" hidden="1">
      <c r="B3449" s="23"/>
    </row>
    <row r="3450" spans="2:2" hidden="1">
      <c r="B3450" s="23"/>
    </row>
    <row r="3451" spans="2:2" hidden="1">
      <c r="B3451" s="23"/>
    </row>
    <row r="3452" spans="2:2" hidden="1">
      <c r="B3452" s="23"/>
    </row>
    <row r="3453" spans="2:2" hidden="1">
      <c r="B3453" s="23"/>
    </row>
    <row r="3454" spans="2:2" hidden="1">
      <c r="B3454" s="23"/>
    </row>
    <row r="3455" spans="2:2" hidden="1">
      <c r="B3455" s="23"/>
    </row>
    <row r="3456" spans="2:2" hidden="1">
      <c r="B3456" s="23"/>
    </row>
    <row r="3457" spans="2:2" hidden="1">
      <c r="B3457" s="23"/>
    </row>
    <row r="3458" spans="2:2" hidden="1">
      <c r="B3458" s="23"/>
    </row>
    <row r="3459" spans="2:2" hidden="1">
      <c r="B3459" s="23"/>
    </row>
    <row r="3460" spans="2:2" hidden="1">
      <c r="B3460" s="23"/>
    </row>
    <row r="3461" spans="2:2" hidden="1">
      <c r="B3461" s="23"/>
    </row>
    <row r="3462" spans="2:2" hidden="1">
      <c r="B3462" s="23"/>
    </row>
    <row r="3463" spans="2:2" hidden="1">
      <c r="B3463" s="23"/>
    </row>
    <row r="3464" spans="2:2" hidden="1">
      <c r="B3464" s="23"/>
    </row>
    <row r="3465" spans="2:2" hidden="1">
      <c r="B3465" s="23"/>
    </row>
    <row r="3466" spans="2:2" hidden="1">
      <c r="B3466" s="23"/>
    </row>
    <row r="3467" spans="2:2" hidden="1">
      <c r="B3467" s="23"/>
    </row>
    <row r="3468" spans="2:2" hidden="1">
      <c r="B3468" s="23"/>
    </row>
    <row r="3469" spans="2:2" hidden="1">
      <c r="B3469" s="23"/>
    </row>
    <row r="3470" spans="2:2" hidden="1">
      <c r="B3470" s="23"/>
    </row>
    <row r="3471" spans="2:2" hidden="1">
      <c r="B3471" s="23"/>
    </row>
    <row r="3472" spans="2:2" hidden="1">
      <c r="B3472" s="23"/>
    </row>
    <row r="3473" spans="2:2" hidden="1">
      <c r="B3473" s="23"/>
    </row>
    <row r="3474" spans="2:2" hidden="1">
      <c r="B3474" s="23"/>
    </row>
    <row r="3475" spans="2:2" hidden="1">
      <c r="B3475" s="23"/>
    </row>
    <row r="3476" spans="2:2" hidden="1">
      <c r="B3476" s="23"/>
    </row>
    <row r="3477" spans="2:2" hidden="1">
      <c r="B3477" s="23"/>
    </row>
    <row r="3478" spans="2:2" hidden="1">
      <c r="B3478" s="23"/>
    </row>
    <row r="3479" spans="2:2" hidden="1">
      <c r="B3479" s="23"/>
    </row>
    <row r="3480" spans="2:2" hidden="1">
      <c r="B3480" s="23"/>
    </row>
    <row r="3481" spans="2:2" hidden="1">
      <c r="B3481" s="23"/>
    </row>
    <row r="3482" spans="2:2" hidden="1">
      <c r="B3482" s="23"/>
    </row>
    <row r="3483" spans="2:2" hidden="1">
      <c r="B3483" s="23"/>
    </row>
    <row r="3484" spans="2:2" hidden="1">
      <c r="B3484" s="23"/>
    </row>
    <row r="3485" spans="2:2" hidden="1">
      <c r="B3485" s="23"/>
    </row>
    <row r="3486" spans="2:2" hidden="1">
      <c r="B3486" s="23"/>
    </row>
    <row r="3487" spans="2:2" hidden="1">
      <c r="B3487" s="23"/>
    </row>
    <row r="3488" spans="2:2" hidden="1">
      <c r="B3488" s="23"/>
    </row>
    <row r="3489" spans="2:2" hidden="1">
      <c r="B3489" s="23"/>
    </row>
    <row r="3490" spans="2:2" hidden="1">
      <c r="B3490" s="23"/>
    </row>
    <row r="3491" spans="2:2" hidden="1">
      <c r="B3491" s="23"/>
    </row>
    <row r="3492" spans="2:2" hidden="1">
      <c r="B3492" s="23"/>
    </row>
    <row r="3493" spans="2:2" hidden="1">
      <c r="B3493" s="23"/>
    </row>
    <row r="3494" spans="2:2" hidden="1">
      <c r="B3494" s="23"/>
    </row>
    <row r="3495" spans="2:2" hidden="1">
      <c r="B3495" s="23"/>
    </row>
    <row r="3496" spans="2:2" hidden="1">
      <c r="B3496" s="23"/>
    </row>
    <row r="3497" spans="2:2" hidden="1">
      <c r="B3497" s="23"/>
    </row>
    <row r="3498" spans="2:2" hidden="1">
      <c r="B3498" s="23"/>
    </row>
    <row r="3499" spans="2:2" hidden="1">
      <c r="B3499" s="23"/>
    </row>
    <row r="3500" spans="2:2" hidden="1">
      <c r="B3500" s="23"/>
    </row>
    <row r="3501" spans="2:2" hidden="1">
      <c r="B3501" s="23"/>
    </row>
    <row r="3502" spans="2:2" hidden="1">
      <c r="B3502" s="23"/>
    </row>
    <row r="3503" spans="2:2" hidden="1">
      <c r="B3503" s="23"/>
    </row>
    <row r="3504" spans="2:2" hidden="1">
      <c r="B3504" s="23"/>
    </row>
    <row r="3505" spans="2:2" hidden="1">
      <c r="B3505" s="23"/>
    </row>
    <row r="3506" spans="2:2" hidden="1">
      <c r="B3506" s="23"/>
    </row>
    <row r="3507" spans="2:2" hidden="1">
      <c r="B3507" s="23"/>
    </row>
    <row r="3508" spans="2:2" hidden="1">
      <c r="B3508" s="23"/>
    </row>
    <row r="3509" spans="2:2" hidden="1">
      <c r="B3509" s="23"/>
    </row>
    <row r="3510" spans="2:2" hidden="1">
      <c r="B3510" s="23"/>
    </row>
    <row r="3511" spans="2:2" hidden="1">
      <c r="B3511" s="23"/>
    </row>
    <row r="3512" spans="2:2" hidden="1">
      <c r="B3512" s="23"/>
    </row>
    <row r="3513" spans="2:2" hidden="1">
      <c r="B3513" s="23"/>
    </row>
    <row r="3514" spans="2:2" hidden="1">
      <c r="B3514" s="23"/>
    </row>
    <row r="3515" spans="2:2" hidden="1">
      <c r="B3515" s="23"/>
    </row>
    <row r="3516" spans="2:2" hidden="1">
      <c r="B3516" s="23"/>
    </row>
    <row r="3517" spans="2:2" hidden="1">
      <c r="B3517" s="23"/>
    </row>
    <row r="3518" spans="2:2" hidden="1">
      <c r="B3518" s="23"/>
    </row>
    <row r="3519" spans="2:2" hidden="1">
      <c r="B3519" s="23"/>
    </row>
    <row r="3520" spans="2:2" hidden="1">
      <c r="B3520" s="23"/>
    </row>
    <row r="3521" spans="2:2" hidden="1">
      <c r="B3521" s="23"/>
    </row>
    <row r="3522" spans="2:2" hidden="1">
      <c r="B3522" s="23"/>
    </row>
    <row r="3523" spans="2:2" hidden="1">
      <c r="B3523" s="23"/>
    </row>
    <row r="3524" spans="2:2" hidden="1">
      <c r="B3524" s="23"/>
    </row>
    <row r="3525" spans="2:2" hidden="1">
      <c r="B3525" s="23"/>
    </row>
    <row r="3526" spans="2:2" hidden="1">
      <c r="B3526" s="23"/>
    </row>
    <row r="3527" spans="2:2" hidden="1">
      <c r="B3527" s="23"/>
    </row>
    <row r="3528" spans="2:2" hidden="1">
      <c r="B3528" s="23"/>
    </row>
    <row r="3529" spans="2:2" hidden="1">
      <c r="B3529" s="23"/>
    </row>
    <row r="3530" spans="2:2" hidden="1">
      <c r="B3530" s="23"/>
    </row>
    <row r="3531" spans="2:2" hidden="1">
      <c r="B3531" s="23"/>
    </row>
    <row r="3532" spans="2:2" hidden="1">
      <c r="B3532" s="23"/>
    </row>
    <row r="3533" spans="2:2" hidden="1">
      <c r="B3533" s="23"/>
    </row>
    <row r="3534" spans="2:2" hidden="1">
      <c r="B3534" s="23"/>
    </row>
    <row r="3535" spans="2:2" hidden="1">
      <c r="B3535" s="23"/>
    </row>
    <row r="3536" spans="2:2" hidden="1">
      <c r="B3536" s="23"/>
    </row>
    <row r="3537" spans="2:2" hidden="1">
      <c r="B3537" s="23"/>
    </row>
    <row r="3538" spans="2:2" hidden="1">
      <c r="B3538" s="23"/>
    </row>
    <row r="3539" spans="2:2" hidden="1">
      <c r="B3539" s="23"/>
    </row>
    <row r="3540" spans="2:2" hidden="1">
      <c r="B3540" s="23"/>
    </row>
    <row r="3541" spans="2:2" hidden="1">
      <c r="B3541" s="23"/>
    </row>
    <row r="3542" spans="2:2" hidden="1">
      <c r="B3542" s="23"/>
    </row>
    <row r="3543" spans="2:2" hidden="1">
      <c r="B3543" s="23"/>
    </row>
    <row r="3544" spans="2:2" hidden="1">
      <c r="B3544" s="23"/>
    </row>
    <row r="3545" spans="2:2" hidden="1">
      <c r="B3545" s="23"/>
    </row>
    <row r="3546" spans="2:2" hidden="1">
      <c r="B3546" s="23"/>
    </row>
    <row r="3547" spans="2:2" hidden="1">
      <c r="B3547" s="23"/>
    </row>
    <row r="3548" spans="2:2" hidden="1">
      <c r="B3548" s="23"/>
    </row>
    <row r="3549" spans="2:2" hidden="1">
      <c r="B3549" s="23"/>
    </row>
    <row r="3550" spans="2:2" hidden="1">
      <c r="B3550" s="23"/>
    </row>
    <row r="3551" spans="2:2" hidden="1">
      <c r="B3551" s="23"/>
    </row>
    <row r="3552" spans="2:2" hidden="1">
      <c r="B3552" s="23"/>
    </row>
    <row r="3553" spans="2:2" hidden="1">
      <c r="B3553" s="23"/>
    </row>
    <row r="3554" spans="2:2" hidden="1">
      <c r="B3554" s="23"/>
    </row>
    <row r="3555" spans="2:2" hidden="1">
      <c r="B3555" s="23"/>
    </row>
    <row r="3556" spans="2:2" hidden="1">
      <c r="B3556" s="23"/>
    </row>
    <row r="3557" spans="2:2" hidden="1">
      <c r="B3557" s="23"/>
    </row>
    <row r="3558" spans="2:2" hidden="1">
      <c r="B3558" s="23"/>
    </row>
    <row r="3559" spans="2:2" hidden="1">
      <c r="B3559" s="23"/>
    </row>
    <row r="3560" spans="2:2" hidden="1">
      <c r="B3560" s="23"/>
    </row>
    <row r="3561" spans="2:2" hidden="1">
      <c r="B3561" s="23"/>
    </row>
    <row r="3562" spans="2:2" hidden="1">
      <c r="B3562" s="23"/>
    </row>
    <row r="3563" spans="2:2" hidden="1">
      <c r="B3563" s="23"/>
    </row>
    <row r="3564" spans="2:2" hidden="1">
      <c r="B3564" s="23"/>
    </row>
    <row r="3565" spans="2:2" hidden="1">
      <c r="B3565" s="23"/>
    </row>
    <row r="3566" spans="2:2" hidden="1">
      <c r="B3566" s="23"/>
    </row>
    <row r="3567" spans="2:2" hidden="1">
      <c r="B3567" s="23"/>
    </row>
    <row r="3568" spans="2:2" hidden="1">
      <c r="B3568" s="23"/>
    </row>
    <row r="3569" spans="2:2" hidden="1">
      <c r="B3569" s="23"/>
    </row>
    <row r="3570" spans="2:2" hidden="1">
      <c r="B3570" s="23"/>
    </row>
    <row r="3571" spans="2:2" hidden="1">
      <c r="B3571" s="23"/>
    </row>
    <row r="3572" spans="2:2" hidden="1">
      <c r="B3572" s="23"/>
    </row>
    <row r="3573" spans="2:2" hidden="1">
      <c r="B3573" s="23"/>
    </row>
    <row r="3574" spans="2:2" hidden="1">
      <c r="B3574" s="23"/>
    </row>
    <row r="3575" spans="2:2" hidden="1">
      <c r="B3575" s="23"/>
    </row>
    <row r="3576" spans="2:2" hidden="1">
      <c r="B3576" s="23"/>
    </row>
    <row r="3577" spans="2:2" hidden="1">
      <c r="B3577" s="23"/>
    </row>
    <row r="3578" spans="2:2" hidden="1">
      <c r="B3578" s="23"/>
    </row>
    <row r="3579" spans="2:2" hidden="1">
      <c r="B3579" s="23"/>
    </row>
    <row r="3580" spans="2:2" hidden="1">
      <c r="B3580" s="23"/>
    </row>
    <row r="3581" spans="2:2" hidden="1">
      <c r="B3581" s="23"/>
    </row>
    <row r="3582" spans="2:2" hidden="1">
      <c r="B3582" s="23"/>
    </row>
    <row r="3583" spans="2:2" hidden="1">
      <c r="B3583" s="23"/>
    </row>
    <row r="3584" spans="2:2" hidden="1">
      <c r="B3584" s="23"/>
    </row>
    <row r="3585" spans="2:2" hidden="1">
      <c r="B3585" s="23"/>
    </row>
    <row r="3586" spans="2:2" hidden="1">
      <c r="B3586" s="23"/>
    </row>
    <row r="3587" spans="2:2" hidden="1">
      <c r="B3587" s="23"/>
    </row>
    <row r="3588" spans="2:2" hidden="1">
      <c r="B3588" s="23"/>
    </row>
    <row r="3589" spans="2:2" hidden="1">
      <c r="B3589" s="23"/>
    </row>
    <row r="3590" spans="2:2" hidden="1">
      <c r="B3590" s="23"/>
    </row>
    <row r="3591" spans="2:2" hidden="1">
      <c r="B3591" s="23"/>
    </row>
    <row r="3592" spans="2:2" hidden="1">
      <c r="B3592" s="23"/>
    </row>
    <row r="3593" spans="2:2" hidden="1">
      <c r="B3593" s="23"/>
    </row>
    <row r="3594" spans="2:2" hidden="1">
      <c r="B3594" s="23"/>
    </row>
    <row r="3595" spans="2:2" hidden="1">
      <c r="B3595" s="23"/>
    </row>
    <row r="3596" spans="2:2" hidden="1">
      <c r="B3596" s="23"/>
    </row>
    <row r="3597" spans="2:2" hidden="1">
      <c r="B3597" s="23"/>
    </row>
    <row r="3598" spans="2:2" hidden="1">
      <c r="B3598" s="23"/>
    </row>
    <row r="3599" spans="2:2" hidden="1">
      <c r="B3599" s="23"/>
    </row>
    <row r="3600" spans="2:2" hidden="1">
      <c r="B3600" s="23"/>
    </row>
    <row r="3601" spans="2:2" hidden="1">
      <c r="B3601" s="23"/>
    </row>
    <row r="3602" spans="2:2" hidden="1">
      <c r="B3602" s="23"/>
    </row>
    <row r="3603" spans="2:2" hidden="1">
      <c r="B3603" s="23"/>
    </row>
    <row r="3604" spans="2:2" hidden="1">
      <c r="B3604" s="23"/>
    </row>
    <row r="3605" spans="2:2" hidden="1">
      <c r="B3605" s="23"/>
    </row>
    <row r="3606" spans="2:2" hidden="1">
      <c r="B3606" s="23"/>
    </row>
    <row r="3607" spans="2:2" hidden="1">
      <c r="B3607" s="23"/>
    </row>
    <row r="3608" spans="2:2" hidden="1">
      <c r="B3608" s="23"/>
    </row>
    <row r="3609" spans="2:2" hidden="1">
      <c r="B3609" s="23"/>
    </row>
    <row r="3610" spans="2:2" hidden="1">
      <c r="B3610" s="23"/>
    </row>
    <row r="3611" spans="2:2" hidden="1">
      <c r="B3611" s="23"/>
    </row>
    <row r="3612" spans="2:2" hidden="1">
      <c r="B3612" s="23"/>
    </row>
    <row r="3613" spans="2:2" hidden="1">
      <c r="B3613" s="23"/>
    </row>
    <row r="3614" spans="2:2" hidden="1">
      <c r="B3614" s="23"/>
    </row>
    <row r="3615" spans="2:2" hidden="1">
      <c r="B3615" s="23"/>
    </row>
    <row r="3616" spans="2:2" hidden="1">
      <c r="B3616" s="23"/>
    </row>
    <row r="3617" spans="2:2" hidden="1">
      <c r="B3617" s="23"/>
    </row>
    <row r="3618" spans="2:2" hidden="1">
      <c r="B3618" s="23"/>
    </row>
    <row r="3619" spans="2:2" hidden="1">
      <c r="B3619" s="23"/>
    </row>
    <row r="3620" spans="2:2" hidden="1">
      <c r="B3620" s="23"/>
    </row>
    <row r="3621" spans="2:2" hidden="1">
      <c r="B3621" s="23"/>
    </row>
    <row r="3622" spans="2:2" hidden="1">
      <c r="B3622" s="23"/>
    </row>
    <row r="3623" spans="2:2" hidden="1">
      <c r="B3623" s="23"/>
    </row>
    <row r="3624" spans="2:2" hidden="1">
      <c r="B3624" s="23"/>
    </row>
    <row r="3625" spans="2:2" hidden="1">
      <c r="B3625" s="23"/>
    </row>
    <row r="3626" spans="2:2" hidden="1">
      <c r="B3626" s="23"/>
    </row>
    <row r="3627" spans="2:2" hidden="1">
      <c r="B3627" s="23"/>
    </row>
    <row r="3628" spans="2:2" hidden="1">
      <c r="B3628" s="23"/>
    </row>
    <row r="3629" spans="2:2" hidden="1">
      <c r="B3629" s="23"/>
    </row>
    <row r="3630" spans="2:2" hidden="1">
      <c r="B3630" s="23"/>
    </row>
    <row r="3631" spans="2:2" hidden="1">
      <c r="B3631" s="23"/>
    </row>
    <row r="3632" spans="2:2" hidden="1">
      <c r="B3632" s="23"/>
    </row>
    <row r="3633" spans="2:2" hidden="1">
      <c r="B3633" s="23"/>
    </row>
    <row r="3634" spans="2:2" hidden="1">
      <c r="B3634" s="23"/>
    </row>
    <row r="3635" spans="2:2" hidden="1">
      <c r="B3635" s="23"/>
    </row>
    <row r="3636" spans="2:2" hidden="1">
      <c r="B3636" s="23"/>
    </row>
    <row r="3637" spans="2:2" hidden="1">
      <c r="B3637" s="23"/>
    </row>
    <row r="3638" spans="2:2" hidden="1">
      <c r="B3638" s="23"/>
    </row>
    <row r="3639" spans="2:2" hidden="1">
      <c r="B3639" s="23"/>
    </row>
    <row r="3640" spans="2:2" hidden="1">
      <c r="B3640" s="23"/>
    </row>
    <row r="3641" spans="2:2" hidden="1">
      <c r="B3641" s="23"/>
    </row>
    <row r="3642" spans="2:2" hidden="1">
      <c r="B3642" s="23"/>
    </row>
    <row r="3643" spans="2:2" hidden="1">
      <c r="B3643" s="23"/>
    </row>
    <row r="3644" spans="2:2" hidden="1">
      <c r="B3644" s="23"/>
    </row>
    <row r="3645" spans="2:2" hidden="1">
      <c r="B3645" s="23"/>
    </row>
    <row r="3646" spans="2:2" hidden="1">
      <c r="B3646" s="23"/>
    </row>
    <row r="3647" spans="2:2" hidden="1">
      <c r="B3647" s="23"/>
    </row>
    <row r="3648" spans="2:2" hidden="1">
      <c r="B3648" s="23"/>
    </row>
    <row r="3649" spans="2:2" hidden="1">
      <c r="B3649" s="23"/>
    </row>
    <row r="3650" spans="2:2" hidden="1">
      <c r="B3650" s="23"/>
    </row>
    <row r="3651" spans="2:2" hidden="1">
      <c r="B3651" s="23"/>
    </row>
    <row r="3652" spans="2:2" hidden="1">
      <c r="B3652" s="23"/>
    </row>
    <row r="3653" spans="2:2" hidden="1">
      <c r="B3653" s="23"/>
    </row>
    <row r="3654" spans="2:2" hidden="1">
      <c r="B3654" s="23"/>
    </row>
    <row r="3655" spans="2:2" hidden="1">
      <c r="B3655" s="23"/>
    </row>
    <row r="3656" spans="2:2" hidden="1">
      <c r="B3656" s="23"/>
    </row>
    <row r="3657" spans="2:2" hidden="1">
      <c r="B3657" s="23"/>
    </row>
    <row r="3658" spans="2:2" hidden="1">
      <c r="B3658" s="23"/>
    </row>
    <row r="3659" spans="2:2" hidden="1">
      <c r="B3659" s="23"/>
    </row>
    <row r="3660" spans="2:2" hidden="1">
      <c r="B3660" s="23"/>
    </row>
    <row r="3661" spans="2:2" hidden="1">
      <c r="B3661" s="23"/>
    </row>
    <row r="3662" spans="2:2" hidden="1">
      <c r="B3662" s="23"/>
    </row>
    <row r="3663" spans="2:2" hidden="1">
      <c r="B3663" s="23"/>
    </row>
    <row r="3664" spans="2:2" hidden="1">
      <c r="B3664" s="23"/>
    </row>
    <row r="3665" spans="2:2" hidden="1">
      <c r="B3665" s="23"/>
    </row>
    <row r="3666" spans="2:2" hidden="1">
      <c r="B3666" s="23"/>
    </row>
    <row r="3667" spans="2:2" hidden="1">
      <c r="B3667" s="23"/>
    </row>
    <row r="3668" spans="2:2" hidden="1">
      <c r="B3668" s="23"/>
    </row>
    <row r="3669" spans="2:2" hidden="1">
      <c r="B3669" s="23"/>
    </row>
    <row r="3670" spans="2:2" hidden="1">
      <c r="B3670" s="23"/>
    </row>
    <row r="3671" spans="2:2" hidden="1">
      <c r="B3671" s="23"/>
    </row>
    <row r="3672" spans="2:2" hidden="1">
      <c r="B3672" s="23"/>
    </row>
    <row r="3673" spans="2:2" hidden="1">
      <c r="B3673" s="23"/>
    </row>
    <row r="3674" spans="2:2" hidden="1">
      <c r="B3674" s="23"/>
    </row>
    <row r="3675" spans="2:2" hidden="1">
      <c r="B3675" s="23"/>
    </row>
    <row r="3676" spans="2:2" hidden="1">
      <c r="B3676" s="23"/>
    </row>
    <row r="3677" spans="2:2" hidden="1">
      <c r="B3677" s="23"/>
    </row>
    <row r="3678" spans="2:2" hidden="1">
      <c r="B3678" s="23"/>
    </row>
    <row r="3679" spans="2:2" hidden="1">
      <c r="B3679" s="23"/>
    </row>
    <row r="3680" spans="2:2" hidden="1">
      <c r="B3680" s="23"/>
    </row>
    <row r="3681" spans="2:2" hidden="1">
      <c r="B3681" s="23"/>
    </row>
    <row r="3682" spans="2:2" hidden="1">
      <c r="B3682" s="23"/>
    </row>
    <row r="3683" spans="2:2" hidden="1">
      <c r="B3683" s="23"/>
    </row>
    <row r="3684" spans="2:2" hidden="1">
      <c r="B3684" s="23"/>
    </row>
    <row r="3685" spans="2:2" hidden="1">
      <c r="B3685" s="23"/>
    </row>
    <row r="3686" spans="2:2" hidden="1">
      <c r="B3686" s="23"/>
    </row>
    <row r="3687" spans="2:2" hidden="1">
      <c r="B3687" s="23"/>
    </row>
    <row r="3688" spans="2:2" hidden="1">
      <c r="B3688" s="23"/>
    </row>
    <row r="3689" spans="2:2" hidden="1">
      <c r="B3689" s="23"/>
    </row>
    <row r="3690" spans="2:2" hidden="1">
      <c r="B3690" s="23"/>
    </row>
    <row r="3691" spans="2:2" hidden="1">
      <c r="B3691" s="23"/>
    </row>
    <row r="3692" spans="2:2" hidden="1">
      <c r="B3692" s="23"/>
    </row>
    <row r="3693" spans="2:2" hidden="1">
      <c r="B3693" s="23"/>
    </row>
    <row r="3694" spans="2:2" hidden="1">
      <c r="B3694" s="23"/>
    </row>
    <row r="3695" spans="2:2" hidden="1">
      <c r="B3695" s="23"/>
    </row>
    <row r="3696" spans="2:2" hidden="1">
      <c r="B3696" s="23"/>
    </row>
    <row r="3697" spans="2:2" hidden="1">
      <c r="B3697" s="23"/>
    </row>
    <row r="3698" spans="2:2" hidden="1">
      <c r="B3698" s="23"/>
    </row>
    <row r="3699" spans="2:2" hidden="1">
      <c r="B3699" s="23"/>
    </row>
    <row r="3700" spans="2:2" hidden="1">
      <c r="B3700" s="23"/>
    </row>
    <row r="3701" spans="2:2" hidden="1">
      <c r="B3701" s="23"/>
    </row>
    <row r="3702" spans="2:2" hidden="1">
      <c r="B3702" s="23"/>
    </row>
    <row r="3703" spans="2:2" hidden="1">
      <c r="B3703" s="23"/>
    </row>
    <row r="3704" spans="2:2" hidden="1">
      <c r="B3704" s="23"/>
    </row>
    <row r="3705" spans="2:2" hidden="1">
      <c r="B3705" s="23"/>
    </row>
    <row r="3706" spans="2:2" hidden="1">
      <c r="B3706" s="23"/>
    </row>
    <row r="3707" spans="2:2" hidden="1">
      <c r="B3707" s="23"/>
    </row>
    <row r="3708" spans="2:2" hidden="1">
      <c r="B3708" s="23"/>
    </row>
    <row r="3709" spans="2:2" hidden="1">
      <c r="B3709" s="23"/>
    </row>
    <row r="3710" spans="2:2" hidden="1">
      <c r="B3710" s="23"/>
    </row>
    <row r="3711" spans="2:2" hidden="1">
      <c r="B3711" s="23"/>
    </row>
    <row r="3712" spans="2:2" hidden="1">
      <c r="B3712" s="23"/>
    </row>
    <row r="3713" spans="2:2" hidden="1">
      <c r="B3713" s="23"/>
    </row>
    <row r="3714" spans="2:2" hidden="1">
      <c r="B3714" s="23"/>
    </row>
    <row r="3715" spans="2:2" hidden="1">
      <c r="B3715" s="23"/>
    </row>
    <row r="3716" spans="2:2" hidden="1">
      <c r="B3716" s="23"/>
    </row>
    <row r="3717" spans="2:2" hidden="1">
      <c r="B3717" s="23"/>
    </row>
    <row r="3718" spans="2:2" hidden="1">
      <c r="B3718" s="23"/>
    </row>
    <row r="3719" spans="2:2" hidden="1">
      <c r="B3719" s="23"/>
    </row>
    <row r="3720" spans="2:2" hidden="1">
      <c r="B3720" s="23"/>
    </row>
    <row r="3721" spans="2:2" hidden="1">
      <c r="B3721" s="23"/>
    </row>
    <row r="3722" spans="2:2" hidden="1">
      <c r="B3722" s="23"/>
    </row>
    <row r="3723" spans="2:2" hidden="1">
      <c r="B3723" s="23"/>
    </row>
    <row r="3724" spans="2:2" hidden="1">
      <c r="B3724" s="23"/>
    </row>
    <row r="3725" spans="2:2" hidden="1">
      <c r="B3725" s="23"/>
    </row>
    <row r="3726" spans="2:2" hidden="1">
      <c r="B3726" s="23"/>
    </row>
    <row r="3727" spans="2:2" hidden="1">
      <c r="B3727" s="23"/>
    </row>
    <row r="3728" spans="2:2" hidden="1">
      <c r="B3728" s="23"/>
    </row>
    <row r="3729" spans="2:2" hidden="1">
      <c r="B3729" s="23"/>
    </row>
    <row r="3730" spans="2:2" hidden="1">
      <c r="B3730" s="23"/>
    </row>
    <row r="3731" spans="2:2" hidden="1">
      <c r="B3731" s="23"/>
    </row>
    <row r="3732" spans="2:2" hidden="1">
      <c r="B3732" s="23"/>
    </row>
    <row r="3733" spans="2:2" hidden="1">
      <c r="B3733" s="23"/>
    </row>
    <row r="3734" spans="2:2" hidden="1">
      <c r="B3734" s="23"/>
    </row>
    <row r="3735" spans="2:2" hidden="1">
      <c r="B3735" s="23"/>
    </row>
    <row r="3736" spans="2:2" hidden="1">
      <c r="B3736" s="23"/>
    </row>
    <row r="3737" spans="2:2" hidden="1">
      <c r="B3737" s="23"/>
    </row>
    <row r="3738" spans="2:2" hidden="1">
      <c r="B3738" s="23"/>
    </row>
    <row r="3739" spans="2:2" hidden="1">
      <c r="B3739" s="23"/>
    </row>
    <row r="3740" spans="2:2" hidden="1">
      <c r="B3740" s="23"/>
    </row>
    <row r="3741" spans="2:2" hidden="1">
      <c r="B3741" s="23"/>
    </row>
    <row r="3742" spans="2:2" hidden="1">
      <c r="B3742" s="23"/>
    </row>
    <row r="3743" spans="2:2" hidden="1">
      <c r="B3743" s="23"/>
    </row>
    <row r="3744" spans="2:2" hidden="1">
      <c r="B3744" s="23"/>
    </row>
    <row r="3745" spans="2:2" hidden="1">
      <c r="B3745" s="23"/>
    </row>
    <row r="3746" spans="2:2" hidden="1">
      <c r="B3746" s="23"/>
    </row>
    <row r="3747" spans="2:2" hidden="1">
      <c r="B3747" s="23"/>
    </row>
    <row r="3748" spans="2:2" hidden="1">
      <c r="B3748" s="23"/>
    </row>
    <row r="3749" spans="2:2" hidden="1">
      <c r="B3749" s="23"/>
    </row>
    <row r="3750" spans="2:2" hidden="1">
      <c r="B3750" s="23"/>
    </row>
    <row r="3751" spans="2:2" hidden="1">
      <c r="B3751" s="23"/>
    </row>
    <row r="3752" spans="2:2" hidden="1">
      <c r="B3752" s="23"/>
    </row>
    <row r="3753" spans="2:2" hidden="1">
      <c r="B3753" s="23"/>
    </row>
    <row r="3754" spans="2:2" hidden="1">
      <c r="B3754" s="23"/>
    </row>
    <row r="3755" spans="2:2" hidden="1">
      <c r="B3755" s="23"/>
    </row>
    <row r="3756" spans="2:2" hidden="1">
      <c r="B3756" s="23"/>
    </row>
    <row r="3757" spans="2:2" hidden="1">
      <c r="B3757" s="23"/>
    </row>
    <row r="3758" spans="2:2" hidden="1">
      <c r="B3758" s="23"/>
    </row>
    <row r="3759" spans="2:2" hidden="1">
      <c r="B3759" s="23"/>
    </row>
    <row r="3760" spans="2:2" hidden="1">
      <c r="B3760" s="23"/>
    </row>
    <row r="3761" spans="2:2" hidden="1">
      <c r="B3761" s="23"/>
    </row>
    <row r="3762" spans="2:2" hidden="1">
      <c r="B3762" s="23"/>
    </row>
    <row r="3763" spans="2:2" hidden="1">
      <c r="B3763" s="23"/>
    </row>
    <row r="3764" spans="2:2" hidden="1">
      <c r="B3764" s="23"/>
    </row>
    <row r="3765" spans="2:2" hidden="1">
      <c r="B3765" s="23"/>
    </row>
    <row r="3766" spans="2:2" hidden="1">
      <c r="B3766" s="23"/>
    </row>
    <row r="3767" spans="2:2" hidden="1">
      <c r="B3767" s="23"/>
    </row>
    <row r="3768" spans="2:2" hidden="1">
      <c r="B3768" s="23"/>
    </row>
    <row r="3769" spans="2:2" hidden="1">
      <c r="B3769" s="23"/>
    </row>
    <row r="3770" spans="2:2" hidden="1">
      <c r="B3770" s="23"/>
    </row>
    <row r="3771" spans="2:2" hidden="1">
      <c r="B3771" s="23"/>
    </row>
    <row r="3772" spans="2:2" hidden="1">
      <c r="B3772" s="23"/>
    </row>
    <row r="3773" spans="2:2" hidden="1">
      <c r="B3773" s="23"/>
    </row>
    <row r="3774" spans="2:2" hidden="1">
      <c r="B3774" s="23"/>
    </row>
    <row r="3775" spans="2:2" hidden="1">
      <c r="B3775" s="23"/>
    </row>
    <row r="3776" spans="2:2" hidden="1">
      <c r="B3776" s="23"/>
    </row>
    <row r="3777" spans="2:2" hidden="1">
      <c r="B3777" s="23"/>
    </row>
    <row r="3778" spans="2:2" hidden="1">
      <c r="B3778" s="23"/>
    </row>
    <row r="3779" spans="2:2" hidden="1">
      <c r="B3779" s="23"/>
    </row>
    <row r="3780" spans="2:2" hidden="1">
      <c r="B3780" s="23"/>
    </row>
    <row r="3781" spans="2:2" hidden="1">
      <c r="B3781" s="23"/>
    </row>
    <row r="3782" spans="2:2" hidden="1">
      <c r="B3782" s="23"/>
    </row>
    <row r="3783" spans="2:2" hidden="1">
      <c r="B3783" s="23"/>
    </row>
    <row r="3784" spans="2:2" hidden="1">
      <c r="B3784" s="23"/>
    </row>
    <row r="3785" spans="2:2" hidden="1">
      <c r="B3785" s="23"/>
    </row>
    <row r="3786" spans="2:2" hidden="1">
      <c r="B3786" s="23"/>
    </row>
    <row r="3787" spans="2:2" hidden="1">
      <c r="B3787" s="23"/>
    </row>
    <row r="3788" spans="2:2" hidden="1">
      <c r="B3788" s="23"/>
    </row>
    <row r="3789" spans="2:2" hidden="1">
      <c r="B3789" s="23"/>
    </row>
    <row r="3790" spans="2:2" hidden="1">
      <c r="B3790" s="23"/>
    </row>
    <row r="3791" spans="2:2" hidden="1">
      <c r="B3791" s="23"/>
    </row>
    <row r="3792" spans="2:2" hidden="1">
      <c r="B3792" s="23"/>
    </row>
    <row r="3793" spans="2:2" hidden="1">
      <c r="B3793" s="23"/>
    </row>
    <row r="3794" spans="2:2" hidden="1">
      <c r="B3794" s="23"/>
    </row>
    <row r="3795" spans="2:2" hidden="1">
      <c r="B3795" s="23"/>
    </row>
    <row r="3796" spans="2:2" hidden="1">
      <c r="B3796" s="23"/>
    </row>
    <row r="3797" spans="2:2" hidden="1">
      <c r="B3797" s="23"/>
    </row>
    <row r="3798" spans="2:2" hidden="1">
      <c r="B3798" s="23"/>
    </row>
    <row r="3799" spans="2:2" hidden="1">
      <c r="B3799" s="23"/>
    </row>
    <row r="3800" spans="2:2" hidden="1">
      <c r="B3800" s="23"/>
    </row>
    <row r="3801" spans="2:2" hidden="1">
      <c r="B3801" s="23"/>
    </row>
    <row r="3802" spans="2:2" hidden="1">
      <c r="B3802" s="23"/>
    </row>
    <row r="3803" spans="2:2" hidden="1">
      <c r="B3803" s="23"/>
    </row>
    <row r="3804" spans="2:2" hidden="1">
      <c r="B3804" s="23"/>
    </row>
    <row r="3805" spans="2:2" hidden="1">
      <c r="B3805" s="23"/>
    </row>
    <row r="3806" spans="2:2" hidden="1">
      <c r="B3806" s="23"/>
    </row>
    <row r="3807" spans="2:2" hidden="1">
      <c r="B3807" s="23"/>
    </row>
    <row r="3808" spans="2:2" hidden="1">
      <c r="B3808" s="23"/>
    </row>
    <row r="3809" spans="2:2" hidden="1">
      <c r="B3809" s="23"/>
    </row>
    <row r="3810" spans="2:2" hidden="1">
      <c r="B3810" s="23"/>
    </row>
    <row r="3811" spans="2:2" hidden="1">
      <c r="B3811" s="23"/>
    </row>
    <row r="3812" spans="2:2" hidden="1">
      <c r="B3812" s="23"/>
    </row>
    <row r="3813" spans="2:2" hidden="1">
      <c r="B3813" s="23"/>
    </row>
    <row r="3814" spans="2:2" hidden="1">
      <c r="B3814" s="23"/>
    </row>
    <row r="3815" spans="2:2" hidden="1">
      <c r="B3815" s="23"/>
    </row>
    <row r="3816" spans="2:2" hidden="1">
      <c r="B3816" s="23"/>
    </row>
    <row r="3817" spans="2:2" hidden="1">
      <c r="B3817" s="23"/>
    </row>
    <row r="3818" spans="2:2" hidden="1">
      <c r="B3818" s="23"/>
    </row>
    <row r="3819" spans="2:2" hidden="1">
      <c r="B3819" s="23"/>
    </row>
    <row r="3820" spans="2:2" hidden="1">
      <c r="B3820" s="23"/>
    </row>
    <row r="3821" spans="2:2" hidden="1">
      <c r="B3821" s="23"/>
    </row>
    <row r="3822" spans="2:2" hidden="1">
      <c r="B3822" s="23"/>
    </row>
    <row r="3823" spans="2:2" hidden="1">
      <c r="B3823" s="23"/>
    </row>
    <row r="3824" spans="2:2" hidden="1">
      <c r="B3824" s="23"/>
    </row>
    <row r="3825" spans="2:2" hidden="1">
      <c r="B3825" s="23"/>
    </row>
    <row r="3826" spans="2:2" hidden="1">
      <c r="B3826" s="23"/>
    </row>
    <row r="3827" spans="2:2" hidden="1">
      <c r="B3827" s="23"/>
    </row>
    <row r="3828" spans="2:2" hidden="1">
      <c r="B3828" s="23"/>
    </row>
    <row r="3829" spans="2:2" hidden="1">
      <c r="B3829" s="23"/>
    </row>
    <row r="3830" spans="2:2" hidden="1">
      <c r="B3830" s="23"/>
    </row>
    <row r="3831" spans="2:2" hidden="1">
      <c r="B3831" s="23"/>
    </row>
    <row r="3832" spans="2:2" hidden="1">
      <c r="B3832" s="23"/>
    </row>
    <row r="3833" spans="2:2" hidden="1">
      <c r="B3833" s="23"/>
    </row>
    <row r="3834" spans="2:2" hidden="1">
      <c r="B3834" s="23"/>
    </row>
    <row r="3835" spans="2:2" hidden="1">
      <c r="B3835" s="23"/>
    </row>
    <row r="3836" spans="2:2" hidden="1">
      <c r="B3836" s="23"/>
    </row>
    <row r="3837" spans="2:2" hidden="1">
      <c r="B3837" s="23"/>
    </row>
    <row r="3838" spans="2:2" hidden="1">
      <c r="B3838" s="23"/>
    </row>
    <row r="3839" spans="2:2" hidden="1">
      <c r="B3839" s="23"/>
    </row>
    <row r="3840" spans="2:2" hidden="1">
      <c r="B3840" s="23"/>
    </row>
    <row r="3841" spans="2:2" hidden="1">
      <c r="B3841" s="23"/>
    </row>
    <row r="3842" spans="2:2" hidden="1">
      <c r="B3842" s="23"/>
    </row>
    <row r="3843" spans="2:2" hidden="1">
      <c r="B3843" s="23"/>
    </row>
    <row r="3844" spans="2:2" hidden="1">
      <c r="B3844" s="23"/>
    </row>
    <row r="3845" spans="2:2" hidden="1">
      <c r="B3845" s="23"/>
    </row>
    <row r="3846" spans="2:2" hidden="1">
      <c r="B3846" s="23"/>
    </row>
    <row r="3847" spans="2:2" hidden="1">
      <c r="B3847" s="23"/>
    </row>
    <row r="3848" spans="2:2" hidden="1">
      <c r="B3848" s="23"/>
    </row>
    <row r="3849" spans="2:2" hidden="1">
      <c r="B3849" s="23"/>
    </row>
    <row r="3850" spans="2:2" hidden="1">
      <c r="B3850" s="23"/>
    </row>
    <row r="3851" spans="2:2" hidden="1">
      <c r="B3851" s="23"/>
    </row>
    <row r="3852" spans="2:2" hidden="1">
      <c r="B3852" s="23"/>
    </row>
    <row r="3853" spans="2:2" hidden="1">
      <c r="B3853" s="23"/>
    </row>
    <row r="3854" spans="2:2" hidden="1">
      <c r="B3854" s="23"/>
    </row>
    <row r="3855" spans="2:2" hidden="1">
      <c r="B3855" s="23"/>
    </row>
    <row r="3856" spans="2:2" hidden="1">
      <c r="B3856" s="23"/>
    </row>
    <row r="3857" spans="2:2" hidden="1">
      <c r="B3857" s="23"/>
    </row>
    <row r="3858" spans="2:2" hidden="1">
      <c r="B3858" s="23"/>
    </row>
    <row r="3859" spans="2:2" hidden="1">
      <c r="B3859" s="23"/>
    </row>
    <row r="3860" spans="2:2" hidden="1">
      <c r="B3860" s="23"/>
    </row>
    <row r="3861" spans="2:2" hidden="1">
      <c r="B3861" s="23"/>
    </row>
    <row r="3862" spans="2:2" hidden="1">
      <c r="B3862" s="23"/>
    </row>
    <row r="3863" spans="2:2" hidden="1">
      <c r="B3863" s="23"/>
    </row>
    <row r="3864" spans="2:2" hidden="1">
      <c r="B3864" s="23"/>
    </row>
    <row r="3865" spans="2:2" hidden="1">
      <c r="B3865" s="23"/>
    </row>
    <row r="3866" spans="2:2" hidden="1">
      <c r="B3866" s="23"/>
    </row>
    <row r="3867" spans="2:2" hidden="1">
      <c r="B3867" s="23"/>
    </row>
    <row r="3868" spans="2:2" hidden="1">
      <c r="B3868" s="23"/>
    </row>
    <row r="3869" spans="2:2" hidden="1">
      <c r="B3869" s="23"/>
    </row>
    <row r="3870" spans="2:2" hidden="1">
      <c r="B3870" s="23"/>
    </row>
    <row r="3871" spans="2:2" hidden="1">
      <c r="B3871" s="23"/>
    </row>
    <row r="3872" spans="2:2" hidden="1">
      <c r="B3872" s="23"/>
    </row>
    <row r="3873" spans="2:2" hidden="1">
      <c r="B3873" s="23"/>
    </row>
    <row r="3874" spans="2:2" hidden="1">
      <c r="B3874" s="23"/>
    </row>
    <row r="3875" spans="2:2" hidden="1">
      <c r="B3875" s="23"/>
    </row>
    <row r="3876" spans="2:2" hidden="1">
      <c r="B3876" s="23"/>
    </row>
    <row r="3877" spans="2:2" hidden="1">
      <c r="B3877" s="23"/>
    </row>
    <row r="3878" spans="2:2" hidden="1">
      <c r="B3878" s="23"/>
    </row>
    <row r="3879" spans="2:2" hidden="1">
      <c r="B3879" s="23"/>
    </row>
    <row r="3880" spans="2:2" hidden="1">
      <c r="B3880" s="23"/>
    </row>
    <row r="3881" spans="2:2" hidden="1">
      <c r="B3881" s="23"/>
    </row>
    <row r="3882" spans="2:2" hidden="1">
      <c r="B3882" s="23"/>
    </row>
    <row r="3883" spans="2:2" hidden="1">
      <c r="B3883" s="23"/>
    </row>
    <row r="3884" spans="2:2" hidden="1">
      <c r="B3884" s="23"/>
    </row>
    <row r="3885" spans="2:2" hidden="1">
      <c r="B3885" s="23"/>
    </row>
    <row r="3886" spans="2:2" hidden="1">
      <c r="B3886" s="23"/>
    </row>
    <row r="3887" spans="2:2" hidden="1">
      <c r="B3887" s="23"/>
    </row>
    <row r="3888" spans="2:2" hidden="1">
      <c r="B3888" s="23"/>
    </row>
    <row r="3889" spans="2:2" hidden="1">
      <c r="B3889" s="23"/>
    </row>
    <row r="3890" spans="2:2" hidden="1">
      <c r="B3890" s="23"/>
    </row>
    <row r="3891" spans="2:2" hidden="1">
      <c r="B3891" s="23"/>
    </row>
    <row r="3892" spans="2:2" hidden="1">
      <c r="B3892" s="23"/>
    </row>
    <row r="3893" spans="2:2" hidden="1">
      <c r="B3893" s="23"/>
    </row>
    <row r="3894" spans="2:2" hidden="1">
      <c r="B3894" s="23"/>
    </row>
    <row r="3895" spans="2:2" hidden="1">
      <c r="B3895" s="23"/>
    </row>
    <row r="3896" spans="2:2" hidden="1">
      <c r="B3896" s="23"/>
    </row>
    <row r="3897" spans="2:2" hidden="1">
      <c r="B3897" s="23"/>
    </row>
    <row r="3898" spans="2:2" hidden="1">
      <c r="B3898" s="23"/>
    </row>
    <row r="3899" spans="2:2" hidden="1">
      <c r="B3899" s="23"/>
    </row>
    <row r="3900" spans="2:2" hidden="1">
      <c r="B3900" s="23"/>
    </row>
    <row r="3901" spans="2:2" hidden="1">
      <c r="B3901" s="23"/>
    </row>
    <row r="3902" spans="2:2" hidden="1">
      <c r="B3902" s="23"/>
    </row>
    <row r="3903" spans="2:2" hidden="1">
      <c r="B3903" s="23"/>
    </row>
    <row r="3904" spans="2:2" hidden="1">
      <c r="B3904" s="23"/>
    </row>
    <row r="3905" spans="2:2" hidden="1">
      <c r="B3905" s="23"/>
    </row>
    <row r="3906" spans="2:2" hidden="1">
      <c r="B3906" s="23"/>
    </row>
    <row r="3907" spans="2:2" hidden="1">
      <c r="B3907" s="23"/>
    </row>
    <row r="3908" spans="2:2" hidden="1">
      <c r="B3908" s="23"/>
    </row>
    <row r="3909" spans="2:2" hidden="1">
      <c r="B3909" s="23"/>
    </row>
    <row r="3910" spans="2:2" hidden="1">
      <c r="B3910" s="23"/>
    </row>
    <row r="3911" spans="2:2" hidden="1">
      <c r="B3911" s="23"/>
    </row>
    <row r="3912" spans="2:2" hidden="1">
      <c r="B3912" s="23"/>
    </row>
    <row r="3913" spans="2:2" hidden="1">
      <c r="B3913" s="23"/>
    </row>
    <row r="3914" spans="2:2" hidden="1">
      <c r="B3914" s="23"/>
    </row>
    <row r="3915" spans="2:2" hidden="1">
      <c r="B3915" s="23"/>
    </row>
    <row r="3916" spans="2:2" hidden="1">
      <c r="B3916" s="23"/>
    </row>
    <row r="3917" spans="2:2" hidden="1">
      <c r="B3917" s="23"/>
    </row>
    <row r="3918" spans="2:2" hidden="1">
      <c r="B3918" s="23"/>
    </row>
    <row r="3919" spans="2:2" hidden="1">
      <c r="B3919" s="23"/>
    </row>
    <row r="3920" spans="2:2" hidden="1">
      <c r="B3920" s="23"/>
    </row>
    <row r="3921" spans="2:2" hidden="1">
      <c r="B3921" s="23"/>
    </row>
    <row r="3922" spans="2:2" hidden="1">
      <c r="B3922" s="23"/>
    </row>
    <row r="3923" spans="2:2" hidden="1">
      <c r="B3923" s="23"/>
    </row>
    <row r="3924" spans="2:2" hidden="1">
      <c r="B3924" s="23"/>
    </row>
    <row r="3925" spans="2:2" hidden="1">
      <c r="B3925" s="23"/>
    </row>
    <row r="3926" spans="2:2" hidden="1">
      <c r="B3926" s="23"/>
    </row>
    <row r="3927" spans="2:2" hidden="1">
      <c r="B3927" s="23"/>
    </row>
    <row r="3928" spans="2:2" hidden="1">
      <c r="B3928" s="23"/>
    </row>
    <row r="3929" spans="2:2" hidden="1">
      <c r="B3929" s="23"/>
    </row>
    <row r="3930" spans="2:2" hidden="1">
      <c r="B3930" s="23"/>
    </row>
    <row r="3931" spans="2:2" hidden="1">
      <c r="B3931" s="23"/>
    </row>
    <row r="3932" spans="2:2" hidden="1">
      <c r="B3932" s="23"/>
    </row>
    <row r="3933" spans="2:2" hidden="1">
      <c r="B3933" s="23"/>
    </row>
    <row r="3934" spans="2:2" hidden="1">
      <c r="B3934" s="23"/>
    </row>
    <row r="3935" spans="2:2" hidden="1">
      <c r="B3935" s="23"/>
    </row>
    <row r="3936" spans="2:2" hidden="1">
      <c r="B3936" s="23"/>
    </row>
    <row r="3937" spans="2:2" hidden="1">
      <c r="B3937" s="23"/>
    </row>
    <row r="3938" spans="2:2" hidden="1">
      <c r="B3938" s="23"/>
    </row>
    <row r="3939" spans="2:2" hidden="1">
      <c r="B3939" s="23"/>
    </row>
    <row r="3940" spans="2:2" hidden="1">
      <c r="B3940" s="23"/>
    </row>
    <row r="3941" spans="2:2" hidden="1">
      <c r="B3941" s="23"/>
    </row>
    <row r="3942" spans="2:2" hidden="1">
      <c r="B3942" s="23"/>
    </row>
    <row r="3943" spans="2:2" hidden="1">
      <c r="B3943" s="23"/>
    </row>
    <row r="3944" spans="2:2" hidden="1">
      <c r="B3944" s="23"/>
    </row>
    <row r="3945" spans="2:2" hidden="1">
      <c r="B3945" s="23"/>
    </row>
    <row r="3946" spans="2:2" hidden="1">
      <c r="B3946" s="23"/>
    </row>
    <row r="3947" spans="2:2" hidden="1">
      <c r="B3947" s="23"/>
    </row>
    <row r="3948" spans="2:2" hidden="1">
      <c r="B3948" s="23"/>
    </row>
    <row r="3949" spans="2:2" hidden="1">
      <c r="B3949" s="23"/>
    </row>
    <row r="3950" spans="2:2" hidden="1">
      <c r="B3950" s="23"/>
    </row>
    <row r="3951" spans="2:2" hidden="1">
      <c r="B3951" s="23"/>
    </row>
    <row r="3952" spans="2:2" hidden="1">
      <c r="B3952" s="23"/>
    </row>
    <row r="3953" spans="2:2" hidden="1">
      <c r="B3953" s="23"/>
    </row>
    <row r="3954" spans="2:2" hidden="1">
      <c r="B3954" s="23"/>
    </row>
    <row r="3955" spans="2:2" hidden="1">
      <c r="B3955" s="23"/>
    </row>
    <row r="3956" spans="2:2" hidden="1">
      <c r="B3956" s="23"/>
    </row>
    <row r="3957" spans="2:2" hidden="1">
      <c r="B3957" s="23"/>
    </row>
    <row r="3958" spans="2:2" hidden="1">
      <c r="B3958" s="23"/>
    </row>
    <row r="3959" spans="2:2" hidden="1">
      <c r="B3959" s="23"/>
    </row>
    <row r="3960" spans="2:2" hidden="1">
      <c r="B3960" s="23"/>
    </row>
    <row r="3961" spans="2:2" hidden="1">
      <c r="B3961" s="23"/>
    </row>
    <row r="3962" spans="2:2" hidden="1">
      <c r="B3962" s="23"/>
    </row>
    <row r="3963" spans="2:2" hidden="1">
      <c r="B3963" s="23"/>
    </row>
    <row r="3964" spans="2:2" hidden="1">
      <c r="B3964" s="23"/>
    </row>
    <row r="3965" spans="2:2" hidden="1">
      <c r="B3965" s="23"/>
    </row>
    <row r="3966" spans="2:2" hidden="1">
      <c r="B3966" s="23"/>
    </row>
    <row r="3967" spans="2:2" hidden="1">
      <c r="B3967" s="23"/>
    </row>
    <row r="3968" spans="2:2" hidden="1">
      <c r="B3968" s="23"/>
    </row>
    <row r="3969" spans="2:2" hidden="1">
      <c r="B3969" s="23"/>
    </row>
    <row r="3970" spans="2:2" hidden="1">
      <c r="B3970" s="23"/>
    </row>
    <row r="3971" spans="2:2" hidden="1">
      <c r="B3971" s="23"/>
    </row>
    <row r="3972" spans="2:2" hidden="1">
      <c r="B3972" s="23"/>
    </row>
    <row r="3973" spans="2:2" hidden="1">
      <c r="B3973" s="23"/>
    </row>
    <row r="3974" spans="2:2" hidden="1">
      <c r="B3974" s="23"/>
    </row>
    <row r="3975" spans="2:2" hidden="1">
      <c r="B3975" s="23"/>
    </row>
    <row r="3976" spans="2:2" hidden="1">
      <c r="B3976" s="23"/>
    </row>
    <row r="3977" spans="2:2" hidden="1">
      <c r="B3977" s="23"/>
    </row>
    <row r="3978" spans="2:2" hidden="1">
      <c r="B3978" s="23"/>
    </row>
    <row r="3979" spans="2:2" hidden="1">
      <c r="B3979" s="23"/>
    </row>
    <row r="3980" spans="2:2" hidden="1">
      <c r="B3980" s="23"/>
    </row>
    <row r="3981" spans="2:2" hidden="1">
      <c r="B3981" s="23"/>
    </row>
    <row r="3982" spans="2:2" hidden="1">
      <c r="B3982" s="23"/>
    </row>
    <row r="3983" spans="2:2" hidden="1">
      <c r="B3983" s="23"/>
    </row>
    <row r="3984" spans="2:2" hidden="1">
      <c r="B3984" s="23"/>
    </row>
    <row r="3985" spans="2:2" hidden="1">
      <c r="B3985" s="23"/>
    </row>
    <row r="3986" spans="2:2" hidden="1">
      <c r="B3986" s="23"/>
    </row>
    <row r="3987" spans="2:2" hidden="1">
      <c r="B3987" s="23"/>
    </row>
    <row r="3988" spans="2:2" hidden="1">
      <c r="B3988" s="23"/>
    </row>
    <row r="3989" spans="2:2" hidden="1">
      <c r="B3989" s="23"/>
    </row>
    <row r="3990" spans="2:2" hidden="1">
      <c r="B3990" s="23"/>
    </row>
    <row r="3991" spans="2:2" hidden="1">
      <c r="B3991" s="23"/>
    </row>
    <row r="3992" spans="2:2" hidden="1">
      <c r="B3992" s="23"/>
    </row>
    <row r="3993" spans="2:2" hidden="1">
      <c r="B3993" s="23"/>
    </row>
    <row r="3994" spans="2:2" hidden="1">
      <c r="B3994" s="23"/>
    </row>
    <row r="3995" spans="2:2" hidden="1">
      <c r="B3995" s="23"/>
    </row>
    <row r="3996" spans="2:2" hidden="1">
      <c r="B3996" s="23"/>
    </row>
    <row r="3997" spans="2:2" hidden="1">
      <c r="B3997" s="23"/>
    </row>
    <row r="3998" spans="2:2" hidden="1">
      <c r="B3998" s="23"/>
    </row>
    <row r="3999" spans="2:2" hidden="1">
      <c r="B3999" s="23"/>
    </row>
    <row r="4000" spans="2:2" hidden="1">
      <c r="B4000" s="23"/>
    </row>
    <row r="4001" spans="2:2" hidden="1">
      <c r="B4001" s="23"/>
    </row>
    <row r="4002" spans="2:2" hidden="1">
      <c r="B4002" s="23"/>
    </row>
    <row r="4003" spans="2:2" hidden="1">
      <c r="B4003" s="23"/>
    </row>
    <row r="4004" spans="2:2" hidden="1">
      <c r="B4004" s="23"/>
    </row>
    <row r="4005" spans="2:2" hidden="1">
      <c r="B4005" s="23"/>
    </row>
    <row r="4006" spans="2:2" hidden="1">
      <c r="B4006" s="23"/>
    </row>
    <row r="4007" spans="2:2" hidden="1">
      <c r="B4007" s="23"/>
    </row>
    <row r="4008" spans="2:2" hidden="1">
      <c r="B4008" s="23"/>
    </row>
    <row r="4009" spans="2:2" hidden="1">
      <c r="B4009" s="23"/>
    </row>
    <row r="4010" spans="2:2" hidden="1">
      <c r="B4010" s="23"/>
    </row>
    <row r="4011" spans="2:2" hidden="1">
      <c r="B4011" s="23"/>
    </row>
    <row r="4012" spans="2:2" hidden="1">
      <c r="B4012" s="23"/>
    </row>
    <row r="4013" spans="2:2" hidden="1">
      <c r="B4013" s="23"/>
    </row>
    <row r="4014" spans="2:2" hidden="1">
      <c r="B4014" s="23"/>
    </row>
    <row r="4015" spans="2:2" hidden="1">
      <c r="B4015" s="23"/>
    </row>
    <row r="4016" spans="2:2" hidden="1">
      <c r="B4016" s="23"/>
    </row>
    <row r="4017" spans="2:2" hidden="1">
      <c r="B4017" s="23"/>
    </row>
    <row r="4018" spans="2:2" hidden="1">
      <c r="B4018" s="23"/>
    </row>
    <row r="4019" spans="2:2" hidden="1">
      <c r="B4019" s="23"/>
    </row>
    <row r="4020" spans="2:2" hidden="1">
      <c r="B4020" s="23"/>
    </row>
    <row r="4021" spans="2:2" hidden="1">
      <c r="B4021" s="23"/>
    </row>
    <row r="4022" spans="2:2" hidden="1">
      <c r="B4022" s="23"/>
    </row>
    <row r="4023" spans="2:2" hidden="1">
      <c r="B4023" s="23"/>
    </row>
    <row r="4024" spans="2:2" hidden="1">
      <c r="B4024" s="23"/>
    </row>
    <row r="4025" spans="2:2" hidden="1">
      <c r="B4025" s="23"/>
    </row>
    <row r="4026" spans="2:2" hidden="1">
      <c r="B4026" s="23"/>
    </row>
    <row r="4027" spans="2:2" hidden="1">
      <c r="B4027" s="23"/>
    </row>
    <row r="4028" spans="2:2" hidden="1">
      <c r="B4028" s="23"/>
    </row>
    <row r="4029" spans="2:2" hidden="1">
      <c r="B4029" s="23"/>
    </row>
    <row r="4030" spans="2:2" hidden="1">
      <c r="B4030" s="23"/>
    </row>
    <row r="4031" spans="2:2" hidden="1">
      <c r="B4031" s="23"/>
    </row>
    <row r="4032" spans="2:2" hidden="1">
      <c r="B4032" s="23"/>
    </row>
    <row r="4033" spans="2:2" hidden="1">
      <c r="B4033" s="23"/>
    </row>
    <row r="4034" spans="2:2" hidden="1">
      <c r="B4034" s="23"/>
    </row>
    <row r="4035" spans="2:2" hidden="1">
      <c r="B4035" s="23"/>
    </row>
    <row r="4036" spans="2:2" hidden="1">
      <c r="B4036" s="23"/>
    </row>
    <row r="4037" spans="2:2" hidden="1">
      <c r="B4037" s="23"/>
    </row>
    <row r="4038" spans="2:2" hidden="1">
      <c r="B4038" s="23"/>
    </row>
    <row r="4039" spans="2:2" hidden="1">
      <c r="B4039" s="23"/>
    </row>
    <row r="4040" spans="2:2" hidden="1">
      <c r="B4040" s="23"/>
    </row>
    <row r="4041" spans="2:2" hidden="1">
      <c r="B4041" s="23"/>
    </row>
    <row r="4042" spans="2:2" hidden="1">
      <c r="B4042" s="23"/>
    </row>
    <row r="4043" spans="2:2" hidden="1">
      <c r="B4043" s="23"/>
    </row>
    <row r="4044" spans="2:2" hidden="1">
      <c r="B4044" s="23"/>
    </row>
    <row r="4045" spans="2:2" hidden="1">
      <c r="B4045" s="23"/>
    </row>
    <row r="4046" spans="2:2" hidden="1">
      <c r="B4046" s="23"/>
    </row>
    <row r="4047" spans="2:2" hidden="1">
      <c r="B4047" s="23"/>
    </row>
    <row r="4048" spans="2:2" hidden="1">
      <c r="B4048" s="23"/>
    </row>
    <row r="4049" spans="2:2" hidden="1">
      <c r="B4049" s="23"/>
    </row>
    <row r="4050" spans="2:2" hidden="1">
      <c r="B4050" s="23"/>
    </row>
    <row r="4051" spans="2:2" hidden="1">
      <c r="B4051" s="23"/>
    </row>
    <row r="4052" spans="2:2" hidden="1">
      <c r="B4052" s="23"/>
    </row>
    <row r="4053" spans="2:2" hidden="1">
      <c r="B4053" s="23"/>
    </row>
    <row r="4054" spans="2:2" hidden="1">
      <c r="B4054" s="23"/>
    </row>
    <row r="4055" spans="2:2" hidden="1">
      <c r="B4055" s="23"/>
    </row>
    <row r="4056" spans="2:2" hidden="1">
      <c r="B4056" s="23"/>
    </row>
    <row r="4057" spans="2:2" hidden="1">
      <c r="B4057" s="23"/>
    </row>
    <row r="4058" spans="2:2" hidden="1">
      <c r="B4058" s="23"/>
    </row>
    <row r="4059" spans="2:2" hidden="1">
      <c r="B4059" s="23"/>
    </row>
    <row r="4060" spans="2:2" hidden="1">
      <c r="B4060" s="23"/>
    </row>
    <row r="4061" spans="2:2" hidden="1">
      <c r="B4061" s="23"/>
    </row>
    <row r="4062" spans="2:2" hidden="1">
      <c r="B4062" s="23"/>
    </row>
    <row r="4063" spans="2:2" hidden="1">
      <c r="B4063" s="23"/>
    </row>
    <row r="4064" spans="2:2" hidden="1">
      <c r="B4064" s="23"/>
    </row>
    <row r="4065" spans="2:2" hidden="1">
      <c r="B4065" s="23"/>
    </row>
    <row r="4066" spans="2:2" hidden="1">
      <c r="B4066" s="23"/>
    </row>
    <row r="4067" spans="2:2" hidden="1">
      <c r="B4067" s="23"/>
    </row>
    <row r="4068" spans="2:2" hidden="1">
      <c r="B4068" s="23"/>
    </row>
    <row r="4069" spans="2:2" hidden="1">
      <c r="B4069" s="23"/>
    </row>
    <row r="4070" spans="2:2" hidden="1">
      <c r="B4070" s="23"/>
    </row>
    <row r="4071" spans="2:2" hidden="1">
      <c r="B4071" s="23"/>
    </row>
    <row r="4072" spans="2:2" hidden="1">
      <c r="B4072" s="23"/>
    </row>
    <row r="4073" spans="2:2" hidden="1">
      <c r="B4073" s="23"/>
    </row>
    <row r="4074" spans="2:2" hidden="1">
      <c r="B4074" s="23"/>
    </row>
    <row r="4075" spans="2:2" hidden="1">
      <c r="B4075" s="23"/>
    </row>
    <row r="4076" spans="2:2" hidden="1">
      <c r="B4076" s="23"/>
    </row>
    <row r="4077" spans="2:2" hidden="1">
      <c r="B4077" s="23"/>
    </row>
    <row r="4078" spans="2:2" hidden="1">
      <c r="B4078" s="23"/>
    </row>
    <row r="4079" spans="2:2" hidden="1">
      <c r="B4079" s="23"/>
    </row>
    <row r="4080" spans="2:2" hidden="1">
      <c r="B4080" s="23"/>
    </row>
    <row r="4081" spans="2:2" hidden="1">
      <c r="B4081" s="23"/>
    </row>
    <row r="4082" spans="2:2" hidden="1">
      <c r="B4082" s="23"/>
    </row>
    <row r="4083" spans="2:2" hidden="1">
      <c r="B4083" s="23"/>
    </row>
    <row r="4084" spans="2:2" hidden="1">
      <c r="B4084" s="23"/>
    </row>
    <row r="4085" spans="2:2" hidden="1">
      <c r="B4085" s="23"/>
    </row>
    <row r="4086" spans="2:2" hidden="1">
      <c r="B4086" s="23"/>
    </row>
    <row r="4087" spans="2:2" hidden="1">
      <c r="B4087" s="23"/>
    </row>
    <row r="4088" spans="2:2" hidden="1">
      <c r="B4088" s="23"/>
    </row>
    <row r="4089" spans="2:2" hidden="1">
      <c r="B4089" s="23"/>
    </row>
    <row r="4090" spans="2:2" hidden="1">
      <c r="B4090" s="23"/>
    </row>
    <row r="4091" spans="2:2" hidden="1">
      <c r="B4091" s="23"/>
    </row>
    <row r="4092" spans="2:2" hidden="1">
      <c r="B4092" s="23"/>
    </row>
    <row r="4093" spans="2:2" hidden="1">
      <c r="B4093" s="23"/>
    </row>
    <row r="4094" spans="2:2" hidden="1">
      <c r="B4094" s="23"/>
    </row>
    <row r="4095" spans="2:2" hidden="1">
      <c r="B4095" s="23"/>
    </row>
    <row r="4096" spans="2:2" hidden="1">
      <c r="B4096" s="23"/>
    </row>
    <row r="4097" spans="2:2" hidden="1">
      <c r="B4097" s="23"/>
    </row>
    <row r="4098" spans="2:2" hidden="1">
      <c r="B4098" s="23"/>
    </row>
    <row r="4099" spans="2:2" hidden="1">
      <c r="B4099" s="23"/>
    </row>
    <row r="4100" spans="2:2" hidden="1">
      <c r="B4100" s="23"/>
    </row>
    <row r="4101" spans="2:2" hidden="1">
      <c r="B4101" s="23"/>
    </row>
    <row r="4102" spans="2:2" hidden="1">
      <c r="B4102" s="23"/>
    </row>
    <row r="4103" spans="2:2" hidden="1">
      <c r="B4103" s="23"/>
    </row>
    <row r="4104" spans="2:2" hidden="1">
      <c r="B4104" s="23"/>
    </row>
    <row r="4105" spans="2:2" hidden="1">
      <c r="B4105" s="23"/>
    </row>
    <row r="4106" spans="2:2" hidden="1">
      <c r="B4106" s="23"/>
    </row>
    <row r="4107" spans="2:2" hidden="1">
      <c r="B4107" s="23"/>
    </row>
    <row r="4108" spans="2:2" hidden="1">
      <c r="B4108" s="23"/>
    </row>
    <row r="4109" spans="2:2" hidden="1">
      <c r="B4109" s="23"/>
    </row>
    <row r="4110" spans="2:2" hidden="1">
      <c r="B4110" s="23"/>
    </row>
    <row r="4111" spans="2:2" hidden="1">
      <c r="B4111" s="23"/>
    </row>
    <row r="4112" spans="2:2" hidden="1">
      <c r="B4112" s="23"/>
    </row>
    <row r="4113" spans="2:2" hidden="1">
      <c r="B4113" s="23"/>
    </row>
    <row r="4114" spans="2:2" hidden="1">
      <c r="B4114" s="23"/>
    </row>
    <row r="4115" spans="2:2" hidden="1">
      <c r="B4115" s="23"/>
    </row>
    <row r="4116" spans="2:2" hidden="1">
      <c r="B4116" s="23"/>
    </row>
    <row r="4117" spans="2:2" hidden="1">
      <c r="B4117" s="23"/>
    </row>
    <row r="4118" spans="2:2" hidden="1">
      <c r="B4118" s="23"/>
    </row>
    <row r="4119" spans="2:2" hidden="1">
      <c r="B4119" s="23"/>
    </row>
    <row r="4120" spans="2:2" hidden="1">
      <c r="B4120" s="23"/>
    </row>
    <row r="4121" spans="2:2" hidden="1">
      <c r="B4121" s="23"/>
    </row>
    <row r="4122" spans="2:2" hidden="1">
      <c r="B4122" s="23"/>
    </row>
    <row r="4123" spans="2:2" hidden="1">
      <c r="B4123" s="23"/>
    </row>
    <row r="4124" spans="2:2" hidden="1">
      <c r="B4124" s="23"/>
    </row>
    <row r="4125" spans="2:2" hidden="1">
      <c r="B4125" s="23"/>
    </row>
    <row r="4126" spans="2:2" hidden="1">
      <c r="B4126" s="23"/>
    </row>
    <row r="4127" spans="2:2" hidden="1">
      <c r="B4127" s="23"/>
    </row>
    <row r="4128" spans="2:2" hidden="1">
      <c r="B4128" s="23"/>
    </row>
    <row r="4129" spans="2:2" hidden="1">
      <c r="B4129" s="23"/>
    </row>
    <row r="4130" spans="2:2" hidden="1">
      <c r="B4130" s="23"/>
    </row>
    <row r="4131" spans="2:2" hidden="1">
      <c r="B4131" s="23"/>
    </row>
    <row r="4132" spans="2:2" hidden="1">
      <c r="B4132" s="23"/>
    </row>
    <row r="4133" spans="2:2" hidden="1">
      <c r="B4133" s="23"/>
    </row>
    <row r="4134" spans="2:2" hidden="1">
      <c r="B4134" s="23"/>
    </row>
    <row r="4135" spans="2:2" hidden="1">
      <c r="B4135" s="23"/>
    </row>
    <row r="4136" spans="2:2" hidden="1">
      <c r="B4136" s="23"/>
    </row>
    <row r="4137" spans="2:2" hidden="1">
      <c r="B4137" s="23"/>
    </row>
    <row r="4138" spans="2:2" hidden="1">
      <c r="B4138" s="23"/>
    </row>
    <row r="4139" spans="2:2" hidden="1">
      <c r="B4139" s="23"/>
    </row>
    <row r="4140" spans="2:2" hidden="1">
      <c r="B4140" s="23"/>
    </row>
    <row r="4141" spans="2:2" hidden="1">
      <c r="B4141" s="23"/>
    </row>
    <row r="4142" spans="2:2" hidden="1">
      <c r="B4142" s="23"/>
    </row>
    <row r="4143" spans="2:2" hidden="1">
      <c r="B4143" s="23"/>
    </row>
    <row r="4144" spans="2:2" hidden="1">
      <c r="B4144" s="23"/>
    </row>
    <row r="4145" spans="2:2" hidden="1">
      <c r="B4145" s="23"/>
    </row>
    <row r="4146" spans="2:2" hidden="1">
      <c r="B4146" s="23"/>
    </row>
    <row r="4147" spans="2:2" hidden="1">
      <c r="B4147" s="23"/>
    </row>
    <row r="4148" spans="2:2" hidden="1">
      <c r="B4148" s="23"/>
    </row>
    <row r="4149" spans="2:2" hidden="1">
      <c r="B4149" s="23"/>
    </row>
    <row r="4150" spans="2:2" hidden="1">
      <c r="B4150" s="23"/>
    </row>
    <row r="4151" spans="2:2" hidden="1">
      <c r="B4151" s="23"/>
    </row>
    <row r="4152" spans="2:2" hidden="1">
      <c r="B4152" s="23"/>
    </row>
    <row r="4153" spans="2:2" hidden="1">
      <c r="B4153" s="23"/>
    </row>
    <row r="4154" spans="2:2" hidden="1">
      <c r="B4154" s="23"/>
    </row>
    <row r="4155" spans="2:2" hidden="1">
      <c r="B4155" s="23"/>
    </row>
    <row r="4156" spans="2:2" hidden="1">
      <c r="B4156" s="23"/>
    </row>
    <row r="4157" spans="2:2" hidden="1">
      <c r="B4157" s="23"/>
    </row>
    <row r="4158" spans="2:2" hidden="1">
      <c r="B4158" s="23"/>
    </row>
    <row r="4159" spans="2:2" hidden="1">
      <c r="B4159" s="23"/>
    </row>
    <row r="4160" spans="2:2" hidden="1">
      <c r="B4160" s="23"/>
    </row>
    <row r="4161" spans="2:2" hidden="1">
      <c r="B4161" s="23"/>
    </row>
    <row r="4162" spans="2:2" hidden="1">
      <c r="B4162" s="23"/>
    </row>
    <row r="4163" spans="2:2" hidden="1">
      <c r="B4163" s="23"/>
    </row>
    <row r="4164" spans="2:2" hidden="1">
      <c r="B4164" s="23"/>
    </row>
    <row r="4165" spans="2:2" hidden="1">
      <c r="B4165" s="23"/>
    </row>
    <row r="4166" spans="2:2" hidden="1">
      <c r="B4166" s="23"/>
    </row>
    <row r="4167" spans="2:2" hidden="1">
      <c r="B4167" s="23"/>
    </row>
    <row r="4168" spans="2:2" hidden="1">
      <c r="B4168" s="23"/>
    </row>
    <row r="4169" spans="2:2" hidden="1">
      <c r="B4169" s="23"/>
    </row>
    <row r="4170" spans="2:2" hidden="1">
      <c r="B4170" s="23"/>
    </row>
    <row r="4171" spans="2:2" hidden="1">
      <c r="B4171" s="23"/>
    </row>
    <row r="4172" spans="2:2" hidden="1">
      <c r="B4172" s="23"/>
    </row>
    <row r="4173" spans="2:2" hidden="1">
      <c r="B4173" s="23"/>
    </row>
    <row r="4174" spans="2:2" hidden="1">
      <c r="B4174" s="23"/>
    </row>
    <row r="4175" spans="2:2" hidden="1">
      <c r="B4175" s="23"/>
    </row>
    <row r="4176" spans="2:2" hidden="1">
      <c r="B4176" s="23"/>
    </row>
    <row r="4177" spans="2:2" hidden="1">
      <c r="B4177" s="23"/>
    </row>
    <row r="4178" spans="2:2" hidden="1">
      <c r="B4178" s="23"/>
    </row>
    <row r="4179" spans="2:2" hidden="1">
      <c r="B4179" s="23"/>
    </row>
    <row r="4180" spans="2:2" hidden="1">
      <c r="B4180" s="23"/>
    </row>
    <row r="4181" spans="2:2" hidden="1">
      <c r="B4181" s="23"/>
    </row>
    <row r="4182" spans="2:2" hidden="1">
      <c r="B4182" s="23"/>
    </row>
    <row r="4183" spans="2:2" hidden="1">
      <c r="B4183" s="23"/>
    </row>
    <row r="4184" spans="2:2" hidden="1">
      <c r="B4184" s="23"/>
    </row>
    <row r="4185" spans="2:2" hidden="1">
      <c r="B4185" s="23"/>
    </row>
    <row r="4186" spans="2:2" hidden="1">
      <c r="B4186" s="23"/>
    </row>
    <row r="4187" spans="2:2" hidden="1">
      <c r="B4187" s="23"/>
    </row>
    <row r="4188" spans="2:2" hidden="1">
      <c r="B4188" s="23"/>
    </row>
    <row r="4189" spans="2:2" hidden="1">
      <c r="B4189" s="23"/>
    </row>
    <row r="4190" spans="2:2" hidden="1">
      <c r="B4190" s="23"/>
    </row>
    <row r="4191" spans="2:2" hidden="1">
      <c r="B4191" s="23"/>
    </row>
    <row r="4192" spans="2:2" hidden="1">
      <c r="B4192" s="23"/>
    </row>
    <row r="4193" spans="2:2" hidden="1">
      <c r="B4193" s="23"/>
    </row>
    <row r="4194" spans="2:2" hidden="1">
      <c r="B4194" s="23"/>
    </row>
    <row r="4195" spans="2:2" hidden="1">
      <c r="B4195" s="23"/>
    </row>
    <row r="4196" spans="2:2" hidden="1">
      <c r="B4196" s="23"/>
    </row>
    <row r="4197" spans="2:2" hidden="1">
      <c r="B4197" s="23"/>
    </row>
    <row r="4198" spans="2:2" hidden="1">
      <c r="B4198" s="23"/>
    </row>
    <row r="4199" spans="2:2" hidden="1">
      <c r="B4199" s="23"/>
    </row>
    <row r="4200" spans="2:2" hidden="1">
      <c r="B4200" s="23"/>
    </row>
    <row r="4201" spans="2:2" hidden="1">
      <c r="B4201" s="23"/>
    </row>
    <row r="4202" spans="2:2" hidden="1">
      <c r="B4202" s="23"/>
    </row>
    <row r="4203" spans="2:2" hidden="1">
      <c r="B4203" s="23"/>
    </row>
    <row r="4204" spans="2:2" hidden="1">
      <c r="B4204" s="23"/>
    </row>
    <row r="4205" spans="2:2" hidden="1">
      <c r="B4205" s="23"/>
    </row>
    <row r="4206" spans="2:2" hidden="1">
      <c r="B4206" s="23"/>
    </row>
    <row r="4207" spans="2:2" hidden="1">
      <c r="B4207" s="23"/>
    </row>
    <row r="4208" spans="2:2" hidden="1">
      <c r="B4208" s="23"/>
    </row>
    <row r="4209" spans="2:2" hidden="1">
      <c r="B4209" s="23"/>
    </row>
    <row r="4210" spans="2:2" hidden="1">
      <c r="B4210" s="23"/>
    </row>
    <row r="4211" spans="2:2" hidden="1">
      <c r="B4211" s="23"/>
    </row>
    <row r="4212" spans="2:2" hidden="1">
      <c r="B4212" s="23"/>
    </row>
    <row r="4213" spans="2:2" hidden="1">
      <c r="B4213" s="23"/>
    </row>
    <row r="4214" spans="2:2" hidden="1">
      <c r="B4214" s="23"/>
    </row>
    <row r="4215" spans="2:2" hidden="1">
      <c r="B4215" s="23"/>
    </row>
    <row r="4216" spans="2:2" hidden="1">
      <c r="B4216" s="23"/>
    </row>
    <row r="4217" spans="2:2" hidden="1">
      <c r="B4217" s="23"/>
    </row>
    <row r="4218" spans="2:2" hidden="1">
      <c r="B4218" s="23"/>
    </row>
    <row r="4219" spans="2:2" hidden="1">
      <c r="B4219" s="23"/>
    </row>
    <row r="4220" spans="2:2" hidden="1">
      <c r="B4220" s="23"/>
    </row>
    <row r="4221" spans="2:2" hidden="1">
      <c r="B4221" s="23"/>
    </row>
    <row r="4222" spans="2:2" hidden="1">
      <c r="B4222" s="23"/>
    </row>
    <row r="4223" spans="2:2" hidden="1">
      <c r="B4223" s="23"/>
    </row>
    <row r="4224" spans="2:2" hidden="1">
      <c r="B4224" s="23"/>
    </row>
    <row r="4225" spans="2:2" hidden="1">
      <c r="B4225" s="23"/>
    </row>
    <row r="4226" spans="2:2" hidden="1">
      <c r="B4226" s="23"/>
    </row>
    <row r="4227" spans="2:2" hidden="1">
      <c r="B4227" s="23"/>
    </row>
    <row r="4228" spans="2:2" hidden="1">
      <c r="B4228" s="23"/>
    </row>
    <row r="4229" spans="2:2" hidden="1">
      <c r="B4229" s="23"/>
    </row>
    <row r="4230" spans="2:2" hidden="1">
      <c r="B4230" s="23"/>
    </row>
    <row r="4231" spans="2:2" hidden="1">
      <c r="B4231" s="23"/>
    </row>
    <row r="4232" spans="2:2" hidden="1">
      <c r="B4232" s="23"/>
    </row>
    <row r="4233" spans="2:2" hidden="1">
      <c r="B4233" s="23"/>
    </row>
    <row r="4234" spans="2:2" hidden="1">
      <c r="B4234" s="23"/>
    </row>
    <row r="4235" spans="2:2" hidden="1">
      <c r="B4235" s="23"/>
    </row>
    <row r="4236" spans="2:2" hidden="1">
      <c r="B4236" s="23"/>
    </row>
    <row r="4237" spans="2:2" hidden="1">
      <c r="B4237" s="23"/>
    </row>
    <row r="4238" spans="2:2" hidden="1">
      <c r="B4238" s="23"/>
    </row>
    <row r="4239" spans="2:2" hidden="1">
      <c r="B4239" s="23"/>
    </row>
    <row r="4240" spans="2:2" hidden="1">
      <c r="B4240" s="23"/>
    </row>
    <row r="4241" spans="2:2" hidden="1">
      <c r="B4241" s="23"/>
    </row>
    <row r="4242" spans="2:2" hidden="1">
      <c r="B4242" s="23"/>
    </row>
    <row r="4243" spans="2:2" hidden="1">
      <c r="B4243" s="23"/>
    </row>
    <row r="4244" spans="2:2" hidden="1">
      <c r="B4244" s="23"/>
    </row>
    <row r="4245" spans="2:2" hidden="1">
      <c r="B4245" s="23"/>
    </row>
    <row r="4246" spans="2:2" hidden="1">
      <c r="B4246" s="23"/>
    </row>
    <row r="4247" spans="2:2" hidden="1">
      <c r="B4247" s="23"/>
    </row>
    <row r="4248" spans="2:2" hidden="1">
      <c r="B4248" s="23"/>
    </row>
    <row r="4249" spans="2:2" hidden="1">
      <c r="B4249" s="23"/>
    </row>
    <row r="4250" spans="2:2" hidden="1">
      <c r="B4250" s="23"/>
    </row>
    <row r="4251" spans="2:2" hidden="1">
      <c r="B4251" s="23"/>
    </row>
    <row r="4252" spans="2:2" hidden="1">
      <c r="B4252" s="23"/>
    </row>
    <row r="4253" spans="2:2" hidden="1">
      <c r="B4253" s="23"/>
    </row>
    <row r="4254" spans="2:2" hidden="1">
      <c r="B4254" s="23"/>
    </row>
    <row r="4255" spans="2:2" hidden="1">
      <c r="B4255" s="23"/>
    </row>
    <row r="4256" spans="2:2" hidden="1">
      <c r="B4256" s="23"/>
    </row>
    <row r="4257" spans="2:2" hidden="1">
      <c r="B4257" s="23"/>
    </row>
    <row r="4258" spans="2:2" hidden="1">
      <c r="B4258" s="23"/>
    </row>
    <row r="4259" spans="2:2" hidden="1">
      <c r="B4259" s="23"/>
    </row>
    <row r="4260" spans="2:2" hidden="1">
      <c r="B4260" s="23"/>
    </row>
    <row r="4261" spans="2:2" hidden="1">
      <c r="B4261" s="23"/>
    </row>
    <row r="4262" spans="2:2" hidden="1">
      <c r="B4262" s="23"/>
    </row>
    <row r="4263" spans="2:2" hidden="1">
      <c r="B4263" s="23"/>
    </row>
    <row r="4264" spans="2:2" hidden="1">
      <c r="B4264" s="23"/>
    </row>
    <row r="4265" spans="2:2" hidden="1">
      <c r="B4265" s="23"/>
    </row>
    <row r="4266" spans="2:2" hidden="1">
      <c r="B4266" s="23"/>
    </row>
    <row r="4267" spans="2:2" hidden="1">
      <c r="B4267" s="23"/>
    </row>
    <row r="4268" spans="2:2" hidden="1">
      <c r="B4268" s="23"/>
    </row>
    <row r="4269" spans="2:2" hidden="1">
      <c r="B4269" s="23"/>
    </row>
    <row r="4270" spans="2:2" hidden="1">
      <c r="B4270" s="23"/>
    </row>
    <row r="4271" spans="2:2" hidden="1">
      <c r="B4271" s="23"/>
    </row>
    <row r="4272" spans="2:2" hidden="1">
      <c r="B4272" s="23"/>
    </row>
    <row r="4273" spans="2:2" hidden="1">
      <c r="B4273" s="23"/>
    </row>
    <row r="4274" spans="2:2" hidden="1">
      <c r="B4274" s="23"/>
    </row>
    <row r="4275" spans="2:2" hidden="1">
      <c r="B4275" s="23"/>
    </row>
    <row r="4276" spans="2:2" hidden="1">
      <c r="B4276" s="23"/>
    </row>
    <row r="4277" spans="2:2" hidden="1">
      <c r="B4277" s="23"/>
    </row>
    <row r="4278" spans="2:2" hidden="1">
      <c r="B4278" s="23"/>
    </row>
    <row r="4279" spans="2:2" hidden="1">
      <c r="B4279" s="23"/>
    </row>
    <row r="4280" spans="2:2" hidden="1">
      <c r="B4280" s="23"/>
    </row>
    <row r="4281" spans="2:2" hidden="1">
      <c r="B4281" s="23"/>
    </row>
    <row r="4282" spans="2:2" hidden="1">
      <c r="B4282" s="23"/>
    </row>
    <row r="4283" spans="2:2" hidden="1">
      <c r="B4283" s="23"/>
    </row>
    <row r="4284" spans="2:2" hidden="1">
      <c r="B4284" s="23"/>
    </row>
    <row r="4285" spans="2:2" hidden="1">
      <c r="B4285" s="23"/>
    </row>
    <row r="4286" spans="2:2" hidden="1">
      <c r="B4286" s="23"/>
    </row>
    <row r="4287" spans="2:2" hidden="1">
      <c r="B4287" s="23"/>
    </row>
    <row r="4288" spans="2:2" hidden="1">
      <c r="B4288" s="23"/>
    </row>
    <row r="4289" spans="2:2" hidden="1">
      <c r="B4289" s="23"/>
    </row>
    <row r="4290" spans="2:2" hidden="1">
      <c r="B4290" s="23"/>
    </row>
    <row r="4291" spans="2:2" hidden="1">
      <c r="B4291" s="23"/>
    </row>
    <row r="4292" spans="2:2" hidden="1">
      <c r="B4292" s="23"/>
    </row>
    <row r="4293" spans="2:2" hidden="1">
      <c r="B4293" s="23"/>
    </row>
    <row r="4294" spans="2:2" hidden="1">
      <c r="B4294" s="23"/>
    </row>
    <row r="4295" spans="2:2" hidden="1">
      <c r="B4295" s="23"/>
    </row>
    <row r="4296" spans="2:2" hidden="1">
      <c r="B4296" s="23"/>
    </row>
    <row r="4297" spans="2:2" hidden="1">
      <c r="B4297" s="23"/>
    </row>
    <row r="4298" spans="2:2" hidden="1">
      <c r="B4298" s="23"/>
    </row>
    <row r="4299" spans="2:2" hidden="1">
      <c r="B4299" s="23"/>
    </row>
    <row r="4300" spans="2:2" hidden="1">
      <c r="B4300" s="23"/>
    </row>
    <row r="4301" spans="2:2" hidden="1">
      <c r="B4301" s="23"/>
    </row>
    <row r="4302" spans="2:2" hidden="1">
      <c r="B4302" s="23"/>
    </row>
    <row r="4303" spans="2:2" hidden="1">
      <c r="B4303" s="23"/>
    </row>
    <row r="4304" spans="2:2" hidden="1">
      <c r="B4304" s="23"/>
    </row>
    <row r="4305" spans="2:2" hidden="1">
      <c r="B4305" s="23"/>
    </row>
    <row r="4306" spans="2:2" hidden="1">
      <c r="B4306" s="23"/>
    </row>
    <row r="4307" spans="2:2" hidden="1">
      <c r="B4307" s="23"/>
    </row>
    <row r="4308" spans="2:2" hidden="1">
      <c r="B4308" s="23"/>
    </row>
    <row r="4309" spans="2:2" hidden="1">
      <c r="B4309" s="23"/>
    </row>
    <row r="4310" spans="2:2" hidden="1">
      <c r="B4310" s="23"/>
    </row>
    <row r="4311" spans="2:2" hidden="1">
      <c r="B4311" s="23"/>
    </row>
    <row r="4312" spans="2:2" hidden="1">
      <c r="B4312" s="23"/>
    </row>
    <row r="4313" spans="2:2" hidden="1">
      <c r="B4313" s="23"/>
    </row>
    <row r="4314" spans="2:2" hidden="1">
      <c r="B4314" s="23"/>
    </row>
    <row r="4315" spans="2:2" hidden="1">
      <c r="B4315" s="23"/>
    </row>
    <row r="4316" spans="2:2" hidden="1">
      <c r="B4316" s="23"/>
    </row>
    <row r="4317" spans="2:2" hidden="1">
      <c r="B4317" s="23"/>
    </row>
    <row r="4318" spans="2:2" hidden="1">
      <c r="B4318" s="23"/>
    </row>
    <row r="4319" spans="2:2" hidden="1">
      <c r="B4319" s="23"/>
    </row>
    <row r="4320" spans="2:2" hidden="1">
      <c r="B4320" s="23"/>
    </row>
    <row r="4321" spans="2:2" hidden="1">
      <c r="B4321" s="23"/>
    </row>
    <row r="4322" spans="2:2" hidden="1">
      <c r="B4322" s="23"/>
    </row>
    <row r="4323" spans="2:2" hidden="1">
      <c r="B4323" s="23"/>
    </row>
    <row r="4324" spans="2:2" hidden="1">
      <c r="B4324" s="23"/>
    </row>
    <row r="4325" spans="2:2" hidden="1">
      <c r="B4325" s="23"/>
    </row>
    <row r="4326" spans="2:2" hidden="1">
      <c r="B4326" s="23"/>
    </row>
    <row r="4327" spans="2:2" hidden="1">
      <c r="B4327" s="23"/>
    </row>
    <row r="4328" spans="2:2" hidden="1">
      <c r="B4328" s="23"/>
    </row>
    <row r="4329" spans="2:2" hidden="1">
      <c r="B4329" s="23"/>
    </row>
    <row r="4330" spans="2:2" hidden="1">
      <c r="B4330" s="23"/>
    </row>
    <row r="4331" spans="2:2" hidden="1">
      <c r="B4331" s="23"/>
    </row>
    <row r="4332" spans="2:2" hidden="1">
      <c r="B4332" s="23"/>
    </row>
    <row r="4333" spans="2:2" hidden="1">
      <c r="B4333" s="23"/>
    </row>
    <row r="4334" spans="2:2" hidden="1">
      <c r="B4334" s="23"/>
    </row>
    <row r="4335" spans="2:2" hidden="1">
      <c r="B4335" s="23"/>
    </row>
    <row r="4336" spans="2:2" hidden="1">
      <c r="B4336" s="23"/>
    </row>
    <row r="4337" spans="2:2" hidden="1">
      <c r="B4337" s="23"/>
    </row>
    <row r="4338" spans="2:2" hidden="1">
      <c r="B4338" s="23"/>
    </row>
    <row r="4339" spans="2:2" hidden="1">
      <c r="B4339" s="23"/>
    </row>
    <row r="4340" spans="2:2" hidden="1">
      <c r="B4340" s="23"/>
    </row>
    <row r="4341" spans="2:2" hidden="1">
      <c r="B4341" s="23"/>
    </row>
    <row r="4342" spans="2:2" hidden="1">
      <c r="B4342" s="23"/>
    </row>
    <row r="4343" spans="2:2" hidden="1">
      <c r="B4343" s="23"/>
    </row>
    <row r="4344" spans="2:2" hidden="1">
      <c r="B4344" s="23"/>
    </row>
    <row r="4345" spans="2:2" hidden="1">
      <c r="B4345" s="23"/>
    </row>
    <row r="4346" spans="2:2" hidden="1">
      <c r="B4346" s="23"/>
    </row>
    <row r="4347" spans="2:2" hidden="1">
      <c r="B4347" s="23"/>
    </row>
    <row r="4348" spans="2:2" hidden="1">
      <c r="B4348" s="23"/>
    </row>
    <row r="4349" spans="2:2" hidden="1">
      <c r="B4349" s="23"/>
    </row>
    <row r="4350" spans="2:2" hidden="1">
      <c r="B4350" s="23"/>
    </row>
    <row r="4351" spans="2:2" hidden="1">
      <c r="B4351" s="23"/>
    </row>
    <row r="4352" spans="2:2" hidden="1">
      <c r="B4352" s="23"/>
    </row>
    <row r="4353" spans="2:2" hidden="1">
      <c r="B4353" s="23"/>
    </row>
    <row r="4354" spans="2:2" hidden="1">
      <c r="B4354" s="23"/>
    </row>
    <row r="4355" spans="2:2" hidden="1">
      <c r="B4355" s="23"/>
    </row>
    <row r="4356" spans="2:2" hidden="1">
      <c r="B4356" s="23"/>
    </row>
    <row r="4357" spans="2:2" hidden="1">
      <c r="B4357" s="23"/>
    </row>
    <row r="4358" spans="2:2" hidden="1">
      <c r="B4358" s="23"/>
    </row>
    <row r="4359" spans="2:2" hidden="1">
      <c r="B4359" s="23"/>
    </row>
    <row r="4360" spans="2:2" hidden="1">
      <c r="B4360" s="23"/>
    </row>
    <row r="4361" spans="2:2" hidden="1">
      <c r="B4361" s="23"/>
    </row>
    <row r="4362" spans="2:2" hidden="1">
      <c r="B4362" s="23"/>
    </row>
    <row r="4363" spans="2:2" hidden="1">
      <c r="B4363" s="23"/>
    </row>
    <row r="4364" spans="2:2" hidden="1">
      <c r="B4364" s="23"/>
    </row>
    <row r="4365" spans="2:2" hidden="1">
      <c r="B4365" s="23"/>
    </row>
    <row r="4366" spans="2:2" hidden="1">
      <c r="B4366" s="23"/>
    </row>
    <row r="4367" spans="2:2" hidden="1">
      <c r="B4367" s="23"/>
    </row>
    <row r="4368" spans="2:2" hidden="1">
      <c r="B4368" s="23"/>
    </row>
    <row r="4369" spans="2:2" hidden="1">
      <c r="B4369" s="23"/>
    </row>
    <row r="4370" spans="2:2" hidden="1">
      <c r="B4370" s="23"/>
    </row>
    <row r="4371" spans="2:2" hidden="1">
      <c r="B4371" s="23"/>
    </row>
    <row r="4372" spans="2:2" hidden="1">
      <c r="B4372" s="23"/>
    </row>
    <row r="4373" spans="2:2" hidden="1">
      <c r="B4373" s="23"/>
    </row>
    <row r="4374" spans="2:2" hidden="1">
      <c r="B4374" s="23"/>
    </row>
    <row r="4375" spans="2:2" hidden="1">
      <c r="B4375" s="23"/>
    </row>
    <row r="4376" spans="2:2" hidden="1">
      <c r="B4376" s="23"/>
    </row>
    <row r="4377" spans="2:2" hidden="1">
      <c r="B4377" s="23"/>
    </row>
    <row r="4378" spans="2:2" hidden="1">
      <c r="B4378" s="23"/>
    </row>
    <row r="4379" spans="2:2" hidden="1">
      <c r="B4379" s="23"/>
    </row>
    <row r="4380" spans="2:2" hidden="1">
      <c r="B4380" s="23"/>
    </row>
    <row r="4381" spans="2:2" hidden="1">
      <c r="B4381" s="23"/>
    </row>
    <row r="4382" spans="2:2" hidden="1">
      <c r="B4382" s="23"/>
    </row>
    <row r="4383" spans="2:2" hidden="1">
      <c r="B4383" s="23"/>
    </row>
    <row r="4384" spans="2:2" hidden="1">
      <c r="B4384" s="23"/>
    </row>
    <row r="4385" spans="2:2" hidden="1">
      <c r="B4385" s="23"/>
    </row>
    <row r="4386" spans="2:2" hidden="1">
      <c r="B4386" s="23"/>
    </row>
    <row r="4387" spans="2:2" hidden="1">
      <c r="B4387" s="23"/>
    </row>
    <row r="4388" spans="2:2" hidden="1">
      <c r="B4388" s="23"/>
    </row>
    <row r="4389" spans="2:2" hidden="1">
      <c r="B4389" s="23"/>
    </row>
    <row r="4390" spans="2:2" hidden="1">
      <c r="B4390" s="23"/>
    </row>
    <row r="4391" spans="2:2" hidden="1">
      <c r="B4391" s="23"/>
    </row>
    <row r="4392" spans="2:2" hidden="1">
      <c r="B4392" s="23"/>
    </row>
    <row r="4393" spans="2:2" hidden="1">
      <c r="B4393" s="23"/>
    </row>
    <row r="4394" spans="2:2" hidden="1">
      <c r="B4394" s="23"/>
    </row>
    <row r="4395" spans="2:2" hidden="1">
      <c r="B4395" s="23"/>
    </row>
    <row r="4396" spans="2:2" hidden="1">
      <c r="B4396" s="23"/>
    </row>
    <row r="4397" spans="2:2" hidden="1">
      <c r="B4397" s="23"/>
    </row>
    <row r="4398" spans="2:2" hidden="1">
      <c r="B4398" s="23"/>
    </row>
    <row r="4399" spans="2:2" hidden="1">
      <c r="B4399" s="23"/>
    </row>
    <row r="4400" spans="2:2" hidden="1">
      <c r="B4400" s="23"/>
    </row>
    <row r="4401" spans="2:2" hidden="1">
      <c r="B4401" s="23"/>
    </row>
    <row r="4402" spans="2:2" hidden="1">
      <c r="B4402" s="23"/>
    </row>
    <row r="4403" spans="2:2" hidden="1">
      <c r="B4403" s="23"/>
    </row>
    <row r="4404" spans="2:2" hidden="1">
      <c r="B4404" s="23"/>
    </row>
    <row r="4405" spans="2:2" hidden="1">
      <c r="B4405" s="23"/>
    </row>
    <row r="4406" spans="2:2" hidden="1">
      <c r="B4406" s="23"/>
    </row>
    <row r="4407" spans="2:2" hidden="1">
      <c r="B4407" s="23"/>
    </row>
    <row r="4408" spans="2:2" hidden="1">
      <c r="B4408" s="23"/>
    </row>
    <row r="4409" spans="2:2" hidden="1">
      <c r="B4409" s="23"/>
    </row>
    <row r="4410" spans="2:2" hidden="1">
      <c r="B4410" s="23"/>
    </row>
    <row r="4411" spans="2:2" hidden="1">
      <c r="B4411" s="23"/>
    </row>
    <row r="4412" spans="2:2" hidden="1">
      <c r="B4412" s="23"/>
    </row>
    <row r="4413" spans="2:2" hidden="1">
      <c r="B4413" s="23"/>
    </row>
    <row r="4414" spans="2:2" hidden="1">
      <c r="B4414" s="23"/>
    </row>
    <row r="4415" spans="2:2" hidden="1">
      <c r="B4415" s="23"/>
    </row>
    <row r="4416" spans="2:2" hidden="1">
      <c r="B4416" s="23"/>
    </row>
    <row r="4417" spans="2:2" hidden="1">
      <c r="B4417" s="23"/>
    </row>
    <row r="4418" spans="2:2" hidden="1">
      <c r="B4418" s="23"/>
    </row>
    <row r="4419" spans="2:2" hidden="1">
      <c r="B4419" s="23"/>
    </row>
    <row r="4420" spans="2:2" hidden="1">
      <c r="B4420" s="23"/>
    </row>
    <row r="4421" spans="2:2" hidden="1">
      <c r="B4421" s="23"/>
    </row>
    <row r="4422" spans="2:2" hidden="1">
      <c r="B4422" s="23"/>
    </row>
    <row r="4423" spans="2:2" hidden="1">
      <c r="B4423" s="23"/>
    </row>
    <row r="4424" spans="2:2" hidden="1">
      <c r="B4424" s="23"/>
    </row>
    <row r="4425" spans="2:2" hidden="1">
      <c r="B4425" s="23"/>
    </row>
    <row r="4426" spans="2:2" hidden="1">
      <c r="B4426" s="23"/>
    </row>
    <row r="4427" spans="2:2" hidden="1">
      <c r="B4427" s="23"/>
    </row>
    <row r="4428" spans="2:2" hidden="1">
      <c r="B4428" s="23"/>
    </row>
    <row r="4429" spans="2:2" hidden="1">
      <c r="B4429" s="23"/>
    </row>
    <row r="4430" spans="2:2" hidden="1">
      <c r="B4430" s="23"/>
    </row>
    <row r="4431" spans="2:2" hidden="1">
      <c r="B4431" s="23"/>
    </row>
    <row r="4432" spans="2:2" hidden="1">
      <c r="B4432" s="23"/>
    </row>
    <row r="4433" spans="2:2" hidden="1">
      <c r="B4433" s="23"/>
    </row>
    <row r="4434" spans="2:2" hidden="1">
      <c r="B4434" s="23"/>
    </row>
    <row r="4435" spans="2:2" hidden="1">
      <c r="B4435" s="23"/>
    </row>
    <row r="4436" spans="2:2" hidden="1">
      <c r="B4436" s="23"/>
    </row>
    <row r="4437" spans="2:2" hidden="1">
      <c r="B4437" s="23"/>
    </row>
    <row r="4438" spans="2:2" hidden="1">
      <c r="B4438" s="23"/>
    </row>
    <row r="4439" spans="2:2" hidden="1">
      <c r="B4439" s="23"/>
    </row>
    <row r="4440" spans="2:2" hidden="1">
      <c r="B4440" s="23"/>
    </row>
    <row r="4441" spans="2:2" hidden="1">
      <c r="B4441" s="23"/>
    </row>
    <row r="4442" spans="2:2" hidden="1">
      <c r="B4442" s="23"/>
    </row>
    <row r="4443" spans="2:2" hidden="1">
      <c r="B4443" s="23"/>
    </row>
    <row r="4444" spans="2:2" hidden="1">
      <c r="B4444" s="23"/>
    </row>
    <row r="4445" spans="2:2" hidden="1">
      <c r="B4445" s="23"/>
    </row>
    <row r="4446" spans="2:2" hidden="1">
      <c r="B4446" s="23"/>
    </row>
    <row r="4447" spans="2:2" hidden="1">
      <c r="B4447" s="23"/>
    </row>
    <row r="4448" spans="2:2" hidden="1">
      <c r="B4448" s="23"/>
    </row>
    <row r="4449" spans="2:2" hidden="1">
      <c r="B4449" s="23"/>
    </row>
    <row r="4450" spans="2:2" hidden="1">
      <c r="B4450" s="23"/>
    </row>
    <row r="4451" spans="2:2" hidden="1">
      <c r="B4451" s="23"/>
    </row>
    <row r="4452" spans="2:2" hidden="1">
      <c r="B4452" s="23"/>
    </row>
    <row r="4453" spans="2:2" hidden="1">
      <c r="B4453" s="23"/>
    </row>
    <row r="4454" spans="2:2" hidden="1">
      <c r="B4454" s="23"/>
    </row>
    <row r="4455" spans="2:2" hidden="1">
      <c r="B4455" s="23"/>
    </row>
    <row r="4456" spans="2:2" hidden="1">
      <c r="B4456" s="23"/>
    </row>
    <row r="4457" spans="2:2" hidden="1">
      <c r="B4457" s="23"/>
    </row>
    <row r="4458" spans="2:2" hidden="1">
      <c r="B4458" s="23"/>
    </row>
    <row r="4459" spans="2:2" hidden="1">
      <c r="B4459" s="23"/>
    </row>
    <row r="4460" spans="2:2" hidden="1">
      <c r="B4460" s="23"/>
    </row>
    <row r="4461" spans="2:2" hidden="1">
      <c r="B4461" s="23"/>
    </row>
    <row r="4462" spans="2:2" hidden="1">
      <c r="B4462" s="23"/>
    </row>
    <row r="4463" spans="2:2" hidden="1">
      <c r="B4463" s="23"/>
    </row>
    <row r="4464" spans="2:2" hidden="1">
      <c r="B4464" s="23"/>
    </row>
    <row r="4465" spans="2:2" hidden="1">
      <c r="B4465" s="23"/>
    </row>
    <row r="4466" spans="2:2" hidden="1">
      <c r="B4466" s="23"/>
    </row>
    <row r="4467" spans="2:2" hidden="1">
      <c r="B4467" s="23"/>
    </row>
    <row r="4468" spans="2:2" hidden="1">
      <c r="B4468" s="23"/>
    </row>
    <row r="4469" spans="2:2" hidden="1">
      <c r="B4469" s="23"/>
    </row>
    <row r="4470" spans="2:2" hidden="1">
      <c r="B4470" s="23"/>
    </row>
    <row r="4471" spans="2:2" hidden="1">
      <c r="B4471" s="23"/>
    </row>
    <row r="4472" spans="2:2" hidden="1">
      <c r="B4472" s="23"/>
    </row>
    <row r="4473" spans="2:2" hidden="1">
      <c r="B4473" s="23"/>
    </row>
    <row r="4474" spans="2:2" hidden="1">
      <c r="B4474" s="23"/>
    </row>
    <row r="4475" spans="2:2" hidden="1">
      <c r="B4475" s="23"/>
    </row>
    <row r="4476" spans="2:2" hidden="1">
      <c r="B4476" s="23"/>
    </row>
    <row r="4477" spans="2:2" hidden="1">
      <c r="B4477" s="23"/>
    </row>
    <row r="4478" spans="2:2" hidden="1">
      <c r="B4478" s="23"/>
    </row>
    <row r="4479" spans="2:2" hidden="1">
      <c r="B4479" s="23"/>
    </row>
    <row r="4480" spans="2:2" hidden="1">
      <c r="B4480" s="23"/>
    </row>
    <row r="4481" spans="2:2" hidden="1">
      <c r="B4481" s="23"/>
    </row>
    <row r="4482" spans="2:2" hidden="1">
      <c r="B4482" s="23"/>
    </row>
    <row r="4483" spans="2:2" hidden="1">
      <c r="B4483" s="23"/>
    </row>
    <row r="4484" spans="2:2" hidden="1">
      <c r="B4484" s="23"/>
    </row>
    <row r="4485" spans="2:2" hidden="1">
      <c r="B4485" s="23"/>
    </row>
    <row r="4486" spans="2:2" hidden="1">
      <c r="B4486" s="23"/>
    </row>
    <row r="4487" spans="2:2" hidden="1">
      <c r="B4487" s="23"/>
    </row>
    <row r="4488" spans="2:2" hidden="1">
      <c r="B4488" s="23"/>
    </row>
    <row r="4489" spans="2:2" hidden="1">
      <c r="B4489" s="23"/>
    </row>
    <row r="4490" spans="2:2" hidden="1">
      <c r="B4490" s="23"/>
    </row>
    <row r="4491" spans="2:2" hidden="1">
      <c r="B4491" s="23"/>
    </row>
    <row r="4492" spans="2:2" hidden="1">
      <c r="B4492" s="23"/>
    </row>
    <row r="4493" spans="2:2" hidden="1">
      <c r="B4493" s="23"/>
    </row>
    <row r="4494" spans="2:2" hidden="1">
      <c r="B4494" s="23"/>
    </row>
    <row r="4495" spans="2:2" hidden="1">
      <c r="B4495" s="23"/>
    </row>
    <row r="4496" spans="2:2" hidden="1">
      <c r="B4496" s="23"/>
    </row>
    <row r="4497" spans="2:2" hidden="1">
      <c r="B4497" s="23"/>
    </row>
    <row r="4498" spans="2:2" hidden="1">
      <c r="B4498" s="23"/>
    </row>
    <row r="4499" spans="2:2" hidden="1">
      <c r="B4499" s="23"/>
    </row>
    <row r="4500" spans="2:2" hidden="1">
      <c r="B4500" s="23"/>
    </row>
    <row r="4501" spans="2:2" hidden="1">
      <c r="B4501" s="23"/>
    </row>
    <row r="4502" spans="2:2" hidden="1">
      <c r="B4502" s="23"/>
    </row>
    <row r="4503" spans="2:2" hidden="1">
      <c r="B4503" s="23"/>
    </row>
    <row r="4504" spans="2:2" hidden="1">
      <c r="B4504" s="23"/>
    </row>
    <row r="4505" spans="2:2" hidden="1">
      <c r="B4505" s="23"/>
    </row>
    <row r="4506" spans="2:2" hidden="1">
      <c r="B4506" s="23"/>
    </row>
    <row r="4507" spans="2:2" hidden="1">
      <c r="B4507" s="23"/>
    </row>
    <row r="4508" spans="2:2" hidden="1">
      <c r="B4508" s="23"/>
    </row>
    <row r="4509" spans="2:2" hidden="1">
      <c r="B4509" s="23"/>
    </row>
    <row r="4510" spans="2:2" hidden="1">
      <c r="B4510" s="23"/>
    </row>
    <row r="4511" spans="2:2" hidden="1">
      <c r="B4511" s="23"/>
    </row>
    <row r="4512" spans="2:2" hidden="1">
      <c r="B4512" s="23"/>
    </row>
    <row r="4513" spans="2:2" hidden="1">
      <c r="B4513" s="23"/>
    </row>
    <row r="4514" spans="2:2" hidden="1">
      <c r="B4514" s="23"/>
    </row>
    <row r="4515" spans="2:2" hidden="1">
      <c r="B4515" s="23"/>
    </row>
    <row r="4516" spans="2:2" hidden="1">
      <c r="B4516" s="23"/>
    </row>
    <row r="4517" spans="2:2" hidden="1">
      <c r="B4517" s="23"/>
    </row>
    <row r="4518" spans="2:2" hidden="1">
      <c r="B4518" s="23"/>
    </row>
    <row r="4519" spans="2:2" hidden="1">
      <c r="B4519" s="23"/>
    </row>
    <row r="4520" spans="2:2" hidden="1">
      <c r="B4520" s="23"/>
    </row>
    <row r="4521" spans="2:2" hidden="1">
      <c r="B4521" s="23"/>
    </row>
    <row r="4522" spans="2:2" hidden="1">
      <c r="B4522" s="23"/>
    </row>
    <row r="4523" spans="2:2" hidden="1">
      <c r="B4523" s="23"/>
    </row>
    <row r="4524" spans="2:2" hidden="1">
      <c r="B4524" s="23"/>
    </row>
    <row r="4525" spans="2:2" hidden="1">
      <c r="B4525" s="23"/>
    </row>
    <row r="4526" spans="2:2" hidden="1">
      <c r="B4526" s="23"/>
    </row>
    <row r="4527" spans="2:2" hidden="1">
      <c r="B4527" s="23"/>
    </row>
    <row r="4528" spans="2:2" hidden="1">
      <c r="B4528" s="23"/>
    </row>
    <row r="4529" spans="2:2" hidden="1">
      <c r="B4529" s="23"/>
    </row>
    <row r="4530" spans="2:2" hidden="1">
      <c r="B4530" s="23"/>
    </row>
    <row r="4531" spans="2:2" hidden="1">
      <c r="B4531" s="23"/>
    </row>
    <row r="4532" spans="2:2" hidden="1">
      <c r="B4532" s="23"/>
    </row>
    <row r="4533" spans="2:2" hidden="1">
      <c r="B4533" s="23"/>
    </row>
    <row r="4534" spans="2:2" hidden="1">
      <c r="B4534" s="23"/>
    </row>
    <row r="4535" spans="2:2" hidden="1">
      <c r="B4535" s="23"/>
    </row>
    <row r="4536" spans="2:2" hidden="1">
      <c r="B4536" s="23"/>
    </row>
    <row r="4537" spans="2:2" hidden="1">
      <c r="B4537" s="23"/>
    </row>
    <row r="4538" spans="2:2" hidden="1">
      <c r="B4538" s="23"/>
    </row>
    <row r="4539" spans="2:2" hidden="1">
      <c r="B4539" s="23"/>
    </row>
    <row r="4540" spans="2:2" hidden="1">
      <c r="B4540" s="23"/>
    </row>
    <row r="4541" spans="2:2" hidden="1">
      <c r="B4541" s="23"/>
    </row>
    <row r="4542" spans="2:2" hidden="1">
      <c r="B4542" s="23"/>
    </row>
    <row r="4543" spans="2:2" hidden="1">
      <c r="B4543" s="23"/>
    </row>
    <row r="4544" spans="2:2" hidden="1">
      <c r="B4544" s="23"/>
    </row>
    <row r="4545" spans="2:2" hidden="1">
      <c r="B4545" s="23"/>
    </row>
    <row r="4546" spans="2:2" hidden="1">
      <c r="B4546" s="23"/>
    </row>
    <row r="4547" spans="2:2" hidden="1">
      <c r="B4547" s="23"/>
    </row>
    <row r="4548" spans="2:2" hidden="1">
      <c r="B4548" s="23"/>
    </row>
    <row r="4549" spans="2:2" hidden="1">
      <c r="B4549" s="23"/>
    </row>
    <row r="4550" spans="2:2" hidden="1">
      <c r="B4550" s="23"/>
    </row>
    <row r="4551" spans="2:2" hidden="1">
      <c r="B4551" s="23"/>
    </row>
    <row r="4552" spans="2:2" hidden="1">
      <c r="B4552" s="23"/>
    </row>
    <row r="4553" spans="2:2" hidden="1">
      <c r="B4553" s="23"/>
    </row>
    <row r="4554" spans="2:2" hidden="1">
      <c r="B4554" s="23"/>
    </row>
    <row r="4555" spans="2:2" hidden="1">
      <c r="B4555" s="23"/>
    </row>
    <row r="4556" spans="2:2" hidden="1">
      <c r="B4556" s="23"/>
    </row>
    <row r="4557" spans="2:2" hidden="1">
      <c r="B4557" s="23"/>
    </row>
    <row r="4558" spans="2:2" hidden="1">
      <c r="B4558" s="23"/>
    </row>
    <row r="4559" spans="2:2" hidden="1">
      <c r="B4559" s="23"/>
    </row>
    <row r="4560" spans="2:2" hidden="1">
      <c r="B4560" s="23"/>
    </row>
    <row r="4561" spans="2:2" hidden="1">
      <c r="B4561" s="23"/>
    </row>
    <row r="4562" spans="2:2" hidden="1">
      <c r="B4562" s="23"/>
    </row>
    <row r="4563" spans="2:2" hidden="1">
      <c r="B4563" s="23"/>
    </row>
    <row r="4564" spans="2:2" hidden="1">
      <c r="B4564" s="23"/>
    </row>
    <row r="4565" spans="2:2" hidden="1">
      <c r="B4565" s="23"/>
    </row>
    <row r="4566" spans="2:2" hidden="1">
      <c r="B4566" s="23"/>
    </row>
    <row r="4567" spans="2:2" hidden="1">
      <c r="B4567" s="23"/>
    </row>
    <row r="4568" spans="2:2" hidden="1">
      <c r="B4568" s="23"/>
    </row>
    <row r="4569" spans="2:2" hidden="1">
      <c r="B4569" s="23"/>
    </row>
    <row r="4570" spans="2:2" hidden="1">
      <c r="B4570" s="23"/>
    </row>
    <row r="4571" spans="2:2" hidden="1">
      <c r="B4571" s="23"/>
    </row>
    <row r="4572" spans="2:2" hidden="1">
      <c r="B4572" s="23"/>
    </row>
    <row r="4573" spans="2:2" hidden="1">
      <c r="B4573" s="23"/>
    </row>
    <row r="4574" spans="2:2" hidden="1">
      <c r="B4574" s="23"/>
    </row>
    <row r="4575" spans="2:2" hidden="1">
      <c r="B4575" s="23"/>
    </row>
    <row r="4576" spans="2:2" hidden="1">
      <c r="B4576" s="23"/>
    </row>
    <row r="4577" spans="2:2" hidden="1">
      <c r="B4577" s="23"/>
    </row>
    <row r="4578" spans="2:2" hidden="1">
      <c r="B4578" s="23"/>
    </row>
    <row r="4579" spans="2:2" hidden="1">
      <c r="B4579" s="23"/>
    </row>
    <row r="4580" spans="2:2" hidden="1">
      <c r="B4580" s="23"/>
    </row>
    <row r="4581" spans="2:2" hidden="1">
      <c r="B4581" s="23"/>
    </row>
    <row r="4582" spans="2:2" hidden="1">
      <c r="B4582" s="23"/>
    </row>
    <row r="4583" spans="2:2" hidden="1">
      <c r="B4583" s="23"/>
    </row>
    <row r="4584" spans="2:2" hidden="1">
      <c r="B4584" s="23"/>
    </row>
    <row r="4585" spans="2:2" hidden="1">
      <c r="B4585" s="23"/>
    </row>
    <row r="4586" spans="2:2" hidden="1">
      <c r="B4586" s="23"/>
    </row>
    <row r="4587" spans="2:2" hidden="1">
      <c r="B4587" s="23"/>
    </row>
    <row r="4588" spans="2:2" hidden="1">
      <c r="B4588" s="23"/>
    </row>
    <row r="4589" spans="2:2" hidden="1">
      <c r="B4589" s="23"/>
    </row>
    <row r="4590" spans="2:2" hidden="1">
      <c r="B4590" s="23"/>
    </row>
    <row r="4591" spans="2:2" hidden="1">
      <c r="B4591" s="23"/>
    </row>
    <row r="4592" spans="2:2" hidden="1">
      <c r="B4592" s="23"/>
    </row>
    <row r="4593" spans="2:2" hidden="1">
      <c r="B4593" s="23"/>
    </row>
    <row r="4594" spans="2:2" hidden="1">
      <c r="B4594" s="23"/>
    </row>
    <row r="4595" spans="2:2" hidden="1">
      <c r="B4595" s="23"/>
    </row>
    <row r="4596" spans="2:2" hidden="1">
      <c r="B4596" s="23"/>
    </row>
    <row r="4597" spans="2:2" hidden="1">
      <c r="B4597" s="23"/>
    </row>
    <row r="4598" spans="2:2" hidden="1">
      <c r="B4598" s="23"/>
    </row>
    <row r="4599" spans="2:2" hidden="1">
      <c r="B4599" s="23"/>
    </row>
    <row r="4600" spans="2:2" hidden="1">
      <c r="B4600" s="23"/>
    </row>
    <row r="4601" spans="2:2" hidden="1">
      <c r="B4601" s="23"/>
    </row>
    <row r="4602" spans="2:2" hidden="1">
      <c r="B4602" s="23"/>
    </row>
    <row r="4603" spans="2:2" hidden="1">
      <c r="B4603" s="23"/>
    </row>
    <row r="4604" spans="2:2" hidden="1">
      <c r="B4604" s="23"/>
    </row>
    <row r="4605" spans="2:2" hidden="1">
      <c r="B4605" s="23"/>
    </row>
    <row r="4606" spans="2:2" hidden="1">
      <c r="B4606" s="23"/>
    </row>
    <row r="4607" spans="2:2" hidden="1">
      <c r="B4607" s="23"/>
    </row>
    <row r="4608" spans="2:2" hidden="1">
      <c r="B4608" s="23"/>
    </row>
    <row r="4609" spans="2:2" hidden="1">
      <c r="B4609" s="23"/>
    </row>
    <row r="4610" spans="2:2" hidden="1">
      <c r="B4610" s="23"/>
    </row>
    <row r="4611" spans="2:2" hidden="1">
      <c r="B4611" s="23"/>
    </row>
    <row r="4612" spans="2:2" hidden="1">
      <c r="B4612" s="23"/>
    </row>
    <row r="4613" spans="2:2" hidden="1">
      <c r="B4613" s="23"/>
    </row>
    <row r="4614" spans="2:2" hidden="1">
      <c r="B4614" s="23"/>
    </row>
    <row r="4615" spans="2:2" hidden="1">
      <c r="B4615" s="23"/>
    </row>
    <row r="4616" spans="2:2" hidden="1">
      <c r="B4616" s="23"/>
    </row>
    <row r="4617" spans="2:2" hidden="1">
      <c r="B4617" s="23"/>
    </row>
    <row r="4618" spans="2:2" hidden="1">
      <c r="B4618" s="23"/>
    </row>
    <row r="4619" spans="2:2" hidden="1">
      <c r="B4619" s="23"/>
    </row>
    <row r="4620" spans="2:2" hidden="1">
      <c r="B4620" s="23"/>
    </row>
    <row r="4621" spans="2:2" hidden="1">
      <c r="B4621" s="23"/>
    </row>
    <row r="4622" spans="2:2" hidden="1">
      <c r="B4622" s="23"/>
    </row>
    <row r="4623" spans="2:2" hidden="1">
      <c r="B4623" s="23"/>
    </row>
    <row r="4624" spans="2:2" hidden="1">
      <c r="B4624" s="23"/>
    </row>
    <row r="4625" spans="2:2" hidden="1">
      <c r="B4625" s="23"/>
    </row>
    <row r="4626" spans="2:2" hidden="1">
      <c r="B4626" s="23"/>
    </row>
    <row r="4627" spans="2:2" hidden="1">
      <c r="B4627" s="23"/>
    </row>
    <row r="4628" spans="2:2" hidden="1">
      <c r="B4628" s="23"/>
    </row>
    <row r="4629" spans="2:2" hidden="1">
      <c r="B4629" s="23"/>
    </row>
    <row r="4630" spans="2:2" hidden="1">
      <c r="B4630" s="23"/>
    </row>
    <row r="4631" spans="2:2" hidden="1">
      <c r="B4631" s="23"/>
    </row>
    <row r="4632" spans="2:2" hidden="1">
      <c r="B4632" s="23"/>
    </row>
    <row r="4633" spans="2:2" hidden="1">
      <c r="B4633" s="23"/>
    </row>
    <row r="4634" spans="2:2" hidden="1">
      <c r="B4634" s="23"/>
    </row>
    <row r="4635" spans="2:2" hidden="1">
      <c r="B4635" s="23"/>
    </row>
    <row r="4636" spans="2:2" hidden="1">
      <c r="B4636" s="23"/>
    </row>
    <row r="4637" spans="2:2" hidden="1">
      <c r="B4637" s="23"/>
    </row>
    <row r="4638" spans="2:2" hidden="1">
      <c r="B4638" s="23"/>
    </row>
    <row r="4639" spans="2:2" hidden="1">
      <c r="B4639" s="23"/>
    </row>
    <row r="4640" spans="2:2" hidden="1">
      <c r="B4640" s="23"/>
    </row>
    <row r="4641" spans="2:2" hidden="1">
      <c r="B4641" s="23"/>
    </row>
    <row r="4642" spans="2:2" hidden="1">
      <c r="B4642" s="23"/>
    </row>
    <row r="4643" spans="2:2" hidden="1">
      <c r="B4643" s="23"/>
    </row>
    <row r="4644" spans="2:2" hidden="1">
      <c r="B4644" s="23"/>
    </row>
    <row r="4645" spans="2:2" hidden="1">
      <c r="B4645" s="23"/>
    </row>
    <row r="4646" spans="2:2" hidden="1">
      <c r="B4646" s="23"/>
    </row>
    <row r="4647" spans="2:2" hidden="1">
      <c r="B4647" s="23"/>
    </row>
    <row r="4648" spans="2:2" hidden="1">
      <c r="B4648" s="23"/>
    </row>
    <row r="4649" spans="2:2" hidden="1">
      <c r="B4649" s="23"/>
    </row>
    <row r="4650" spans="2:2" hidden="1">
      <c r="B4650" s="23"/>
    </row>
    <row r="4651" spans="2:2" hidden="1">
      <c r="B4651" s="23"/>
    </row>
    <row r="4652" spans="2:2" hidden="1">
      <c r="B4652" s="23"/>
    </row>
    <row r="4653" spans="2:2" hidden="1">
      <c r="B4653" s="23"/>
    </row>
    <row r="4654" spans="2:2" hidden="1">
      <c r="B4654" s="23"/>
    </row>
    <row r="4655" spans="2:2" hidden="1">
      <c r="B4655" s="23"/>
    </row>
    <row r="4656" spans="2:2" hidden="1">
      <c r="B4656" s="23"/>
    </row>
    <row r="4657" spans="2:2" hidden="1">
      <c r="B4657" s="23"/>
    </row>
    <row r="4658" spans="2:2" hidden="1">
      <c r="B4658" s="23"/>
    </row>
    <row r="4659" spans="2:2" hidden="1">
      <c r="B4659" s="23"/>
    </row>
    <row r="4660" spans="2:2" hidden="1">
      <c r="B4660" s="23"/>
    </row>
    <row r="4661" spans="2:2" hidden="1">
      <c r="B4661" s="23"/>
    </row>
    <row r="4662" spans="2:2" hidden="1">
      <c r="B4662" s="23"/>
    </row>
    <row r="4663" spans="2:2" hidden="1">
      <c r="B4663" s="23"/>
    </row>
    <row r="4664" spans="2:2" hidden="1">
      <c r="B4664" s="23"/>
    </row>
    <row r="4665" spans="2:2" hidden="1">
      <c r="B4665" s="23"/>
    </row>
    <row r="4666" spans="2:2" hidden="1">
      <c r="B4666" s="23"/>
    </row>
    <row r="4667" spans="2:2" hidden="1">
      <c r="B4667" s="23"/>
    </row>
    <row r="4668" spans="2:2" hidden="1">
      <c r="B4668" s="23"/>
    </row>
    <row r="4669" spans="2:2" hidden="1">
      <c r="B4669" s="23"/>
    </row>
    <row r="4670" spans="2:2" hidden="1">
      <c r="B4670" s="23"/>
    </row>
    <row r="4671" spans="2:2" hidden="1">
      <c r="B4671" s="23"/>
    </row>
    <row r="4672" spans="2:2" hidden="1">
      <c r="B4672" s="23"/>
    </row>
    <row r="4673" spans="2:2" hidden="1">
      <c r="B4673" s="23"/>
    </row>
    <row r="4674" spans="2:2" hidden="1">
      <c r="B4674" s="23"/>
    </row>
    <row r="4675" spans="2:2" hidden="1">
      <c r="B4675" s="23"/>
    </row>
    <row r="4676" spans="2:2" hidden="1">
      <c r="B4676" s="23"/>
    </row>
    <row r="4677" spans="2:2" hidden="1">
      <c r="B4677" s="23"/>
    </row>
    <row r="4678" spans="2:2" hidden="1">
      <c r="B4678" s="23"/>
    </row>
    <row r="4679" spans="2:2" hidden="1">
      <c r="B4679" s="23"/>
    </row>
    <row r="4680" spans="2:2" hidden="1">
      <c r="B4680" s="23"/>
    </row>
    <row r="4681" spans="2:2" hidden="1">
      <c r="B4681" s="23"/>
    </row>
    <row r="4682" spans="2:2" hidden="1">
      <c r="B4682" s="23"/>
    </row>
    <row r="4683" spans="2:2" hidden="1">
      <c r="B4683" s="23"/>
    </row>
    <row r="4684" spans="2:2" hidden="1">
      <c r="B4684" s="23"/>
    </row>
    <row r="4685" spans="2:2" hidden="1">
      <c r="B4685" s="23"/>
    </row>
    <row r="4686" spans="2:2" hidden="1">
      <c r="B4686" s="23"/>
    </row>
    <row r="4687" spans="2:2" hidden="1">
      <c r="B4687" s="23"/>
    </row>
    <row r="4688" spans="2:2" hidden="1">
      <c r="B4688" s="23"/>
    </row>
    <row r="4689" spans="2:2" hidden="1">
      <c r="B4689" s="23"/>
    </row>
    <row r="4690" spans="2:2" hidden="1">
      <c r="B4690" s="23"/>
    </row>
    <row r="4691" spans="2:2" hidden="1">
      <c r="B4691" s="23"/>
    </row>
    <row r="4692" spans="2:2" hidden="1">
      <c r="B4692" s="23"/>
    </row>
    <row r="4693" spans="2:2" hidden="1">
      <c r="B4693" s="23"/>
    </row>
    <row r="4694" spans="2:2" hidden="1">
      <c r="B4694" s="23"/>
    </row>
    <row r="4695" spans="2:2" hidden="1">
      <c r="B4695" s="23"/>
    </row>
    <row r="4696" spans="2:2" hidden="1">
      <c r="B4696" s="23"/>
    </row>
    <row r="4697" spans="2:2" hidden="1">
      <c r="B4697" s="23"/>
    </row>
    <row r="4698" spans="2:2" hidden="1">
      <c r="B4698" s="23"/>
    </row>
    <row r="4699" spans="2:2" hidden="1">
      <c r="B4699" s="23"/>
    </row>
    <row r="4700" spans="2:2" hidden="1">
      <c r="B4700" s="23"/>
    </row>
    <row r="4701" spans="2:2" hidden="1">
      <c r="B4701" s="23"/>
    </row>
    <row r="4702" spans="2:2" hidden="1">
      <c r="B4702" s="23"/>
    </row>
    <row r="4703" spans="2:2" hidden="1">
      <c r="B4703" s="23"/>
    </row>
    <row r="4704" spans="2:2" hidden="1">
      <c r="B4704" s="23"/>
    </row>
    <row r="4705" spans="2:2" hidden="1">
      <c r="B4705" s="23"/>
    </row>
    <row r="4706" spans="2:2" hidden="1">
      <c r="B4706" s="23"/>
    </row>
    <row r="4707" spans="2:2" hidden="1">
      <c r="B4707" s="23"/>
    </row>
    <row r="4708" spans="2:2" hidden="1">
      <c r="B4708" s="23"/>
    </row>
    <row r="4709" spans="2:2" hidden="1">
      <c r="B4709" s="23"/>
    </row>
    <row r="4710" spans="2:2" hidden="1">
      <c r="B4710" s="23"/>
    </row>
    <row r="4711" spans="2:2" hidden="1">
      <c r="B4711" s="23"/>
    </row>
    <row r="4712" spans="2:2" hidden="1">
      <c r="B4712" s="23"/>
    </row>
    <row r="4713" spans="2:2" hidden="1">
      <c r="B4713" s="23"/>
    </row>
    <row r="4714" spans="2:2" hidden="1">
      <c r="B4714" s="23"/>
    </row>
    <row r="4715" spans="2:2" hidden="1">
      <c r="B4715" s="23"/>
    </row>
    <row r="4716" spans="2:2" hidden="1">
      <c r="B4716" s="23"/>
    </row>
    <row r="4717" spans="2:2" hidden="1">
      <c r="B4717" s="23"/>
    </row>
    <row r="4718" spans="2:2" hidden="1">
      <c r="B4718" s="23"/>
    </row>
    <row r="4719" spans="2:2" hidden="1">
      <c r="B4719" s="23"/>
    </row>
    <row r="4720" spans="2:2" hidden="1">
      <c r="B4720" s="23"/>
    </row>
    <row r="4721" spans="2:2" hidden="1">
      <c r="B4721" s="23"/>
    </row>
    <row r="4722" spans="2:2" hidden="1">
      <c r="B4722" s="23"/>
    </row>
    <row r="4723" spans="2:2" hidden="1">
      <c r="B4723" s="23"/>
    </row>
    <row r="4724" spans="2:2" hidden="1">
      <c r="B4724" s="23"/>
    </row>
    <row r="4725" spans="2:2" hidden="1">
      <c r="B4725" s="23"/>
    </row>
    <row r="4726" spans="2:2" hidden="1">
      <c r="B4726" s="23"/>
    </row>
    <row r="4727" spans="2:2" hidden="1">
      <c r="B4727" s="23"/>
    </row>
    <row r="4728" spans="2:2" hidden="1">
      <c r="B4728" s="23"/>
    </row>
    <row r="4729" spans="2:2" hidden="1">
      <c r="B4729" s="23"/>
    </row>
    <row r="4730" spans="2:2" hidden="1">
      <c r="B4730" s="23"/>
    </row>
    <row r="4731" spans="2:2" hidden="1">
      <c r="B4731" s="23"/>
    </row>
    <row r="4732" spans="2:2" hidden="1">
      <c r="B4732" s="23"/>
    </row>
    <row r="4733" spans="2:2" hidden="1">
      <c r="B4733" s="23"/>
    </row>
    <row r="4734" spans="2:2" hidden="1">
      <c r="B4734" s="23"/>
    </row>
    <row r="4735" spans="2:2" hidden="1">
      <c r="B4735" s="23"/>
    </row>
    <row r="4736" spans="2:2" hidden="1">
      <c r="B4736" s="23"/>
    </row>
    <row r="4737" spans="2:2" hidden="1">
      <c r="B4737" s="23"/>
    </row>
    <row r="4738" spans="2:2" hidden="1">
      <c r="B4738" s="23"/>
    </row>
    <row r="4739" spans="2:2" hidden="1">
      <c r="B4739" s="23"/>
    </row>
    <row r="4740" spans="2:2" hidden="1">
      <c r="B4740" s="23"/>
    </row>
    <row r="4741" spans="2:2" hidden="1">
      <c r="B4741" s="23"/>
    </row>
    <row r="4742" spans="2:2" hidden="1">
      <c r="B4742" s="23"/>
    </row>
    <row r="4743" spans="2:2" hidden="1">
      <c r="B4743" s="23"/>
    </row>
    <row r="4744" spans="2:2" hidden="1">
      <c r="B4744" s="23"/>
    </row>
    <row r="4745" spans="2:2" hidden="1">
      <c r="B4745" s="23"/>
    </row>
    <row r="4746" spans="2:2" hidden="1">
      <c r="B4746" s="23"/>
    </row>
    <row r="4747" spans="2:2" hidden="1">
      <c r="B4747" s="23"/>
    </row>
    <row r="4748" spans="2:2" hidden="1">
      <c r="B4748" s="23"/>
    </row>
    <row r="4749" spans="2:2" hidden="1">
      <c r="B4749" s="23"/>
    </row>
    <row r="4750" spans="2:2" hidden="1">
      <c r="B4750" s="23"/>
    </row>
    <row r="4751" spans="2:2" hidden="1">
      <c r="B4751" s="23"/>
    </row>
    <row r="4752" spans="2:2" hidden="1">
      <c r="B4752" s="23"/>
    </row>
    <row r="4753" spans="2:2" hidden="1">
      <c r="B4753" s="23"/>
    </row>
    <row r="4754" spans="2:2" hidden="1">
      <c r="B4754" s="23"/>
    </row>
    <row r="4755" spans="2:2" hidden="1">
      <c r="B4755" s="23"/>
    </row>
    <row r="4756" spans="2:2" hidden="1">
      <c r="B4756" s="23"/>
    </row>
    <row r="4757" spans="2:2" hidden="1">
      <c r="B4757" s="23"/>
    </row>
    <row r="4758" spans="2:2" hidden="1">
      <c r="B4758" s="23"/>
    </row>
    <row r="4759" spans="2:2" hidden="1">
      <c r="B4759" s="23"/>
    </row>
    <row r="4760" spans="2:2" hidden="1">
      <c r="B4760" s="23"/>
    </row>
    <row r="4761" spans="2:2" hidden="1">
      <c r="B4761" s="23"/>
    </row>
    <row r="4762" spans="2:2" hidden="1">
      <c r="B4762" s="23"/>
    </row>
    <row r="4763" spans="2:2" hidden="1">
      <c r="B4763" s="23"/>
    </row>
    <row r="4764" spans="2:2" hidden="1">
      <c r="B4764" s="23"/>
    </row>
    <row r="4765" spans="2:2" hidden="1">
      <c r="B4765" s="23"/>
    </row>
    <row r="4766" spans="2:2" hidden="1">
      <c r="B4766" s="23"/>
    </row>
    <row r="4767" spans="2:2" hidden="1">
      <c r="B4767" s="23"/>
    </row>
    <row r="4768" spans="2:2" hidden="1">
      <c r="B4768" s="23"/>
    </row>
    <row r="4769" spans="2:2" hidden="1">
      <c r="B4769" s="23"/>
    </row>
    <row r="4770" spans="2:2" hidden="1">
      <c r="B4770" s="23"/>
    </row>
    <row r="4771" spans="2:2" hidden="1">
      <c r="B4771" s="23"/>
    </row>
    <row r="4772" spans="2:2" hidden="1">
      <c r="B4772" s="23"/>
    </row>
    <row r="4773" spans="2:2" hidden="1">
      <c r="B4773" s="23"/>
    </row>
    <row r="4774" spans="2:2" hidden="1">
      <c r="B4774" s="23"/>
    </row>
    <row r="4775" spans="2:2" hidden="1">
      <c r="B4775" s="23"/>
    </row>
    <row r="4776" spans="2:2" hidden="1">
      <c r="B4776" s="23"/>
    </row>
    <row r="4777" spans="2:2" hidden="1">
      <c r="B4777" s="23"/>
    </row>
    <row r="4778" spans="2:2" hidden="1">
      <c r="B4778" s="23"/>
    </row>
    <row r="4779" spans="2:2" hidden="1">
      <c r="B4779" s="23"/>
    </row>
    <row r="4780" spans="2:2" hidden="1">
      <c r="B4780" s="23"/>
    </row>
    <row r="4781" spans="2:2" hidden="1">
      <c r="B4781" s="23"/>
    </row>
    <row r="4782" spans="2:2" hidden="1">
      <c r="B4782" s="23"/>
    </row>
    <row r="4783" spans="2:2" hidden="1">
      <c r="B4783" s="23"/>
    </row>
    <row r="4784" spans="2:2" hidden="1">
      <c r="B4784" s="23"/>
    </row>
    <row r="4785" spans="2:2" hidden="1">
      <c r="B4785" s="23"/>
    </row>
    <row r="4786" spans="2:2" hidden="1">
      <c r="B4786" s="23"/>
    </row>
    <row r="4787" spans="2:2" hidden="1">
      <c r="B4787" s="23"/>
    </row>
    <row r="4788" spans="2:2" hidden="1">
      <c r="B4788" s="23"/>
    </row>
    <row r="4789" spans="2:2" hidden="1">
      <c r="B4789" s="23"/>
    </row>
    <row r="4790" spans="2:2" hidden="1">
      <c r="B4790" s="23"/>
    </row>
    <row r="4791" spans="2:2" hidden="1">
      <c r="B4791" s="23"/>
    </row>
    <row r="4792" spans="2:2" hidden="1">
      <c r="B4792" s="23"/>
    </row>
    <row r="4793" spans="2:2" hidden="1">
      <c r="B4793" s="23"/>
    </row>
    <row r="4794" spans="2:2" hidden="1">
      <c r="B4794" s="23"/>
    </row>
    <row r="4795" spans="2:2" hidden="1">
      <c r="B4795" s="23"/>
    </row>
    <row r="4796" spans="2:2" hidden="1">
      <c r="B4796" s="23"/>
    </row>
    <row r="4797" spans="2:2" hidden="1">
      <c r="B4797" s="23"/>
    </row>
    <row r="4798" spans="2:2" hidden="1">
      <c r="B4798" s="23"/>
    </row>
    <row r="4799" spans="2:2" hidden="1">
      <c r="B4799" s="23"/>
    </row>
    <row r="4800" spans="2:2" hidden="1">
      <c r="B4800" s="23"/>
    </row>
    <row r="4801" spans="2:2" hidden="1">
      <c r="B4801" s="23"/>
    </row>
    <row r="4802" spans="2:2" hidden="1">
      <c r="B4802" s="23"/>
    </row>
    <row r="4803" spans="2:2" hidden="1">
      <c r="B4803" s="23"/>
    </row>
    <row r="4804" spans="2:2" hidden="1">
      <c r="B4804" s="23"/>
    </row>
    <row r="4805" spans="2:2" hidden="1">
      <c r="B4805" s="23"/>
    </row>
    <row r="4806" spans="2:2" hidden="1">
      <c r="B4806" s="23"/>
    </row>
    <row r="4807" spans="2:2" hidden="1">
      <c r="B4807" s="23"/>
    </row>
    <row r="4808" spans="2:2" hidden="1">
      <c r="B4808" s="23"/>
    </row>
    <row r="4809" spans="2:2" hidden="1">
      <c r="B4809" s="23"/>
    </row>
    <row r="4810" spans="2:2" hidden="1">
      <c r="B4810" s="23"/>
    </row>
    <row r="4811" spans="2:2" hidden="1">
      <c r="B4811" s="23"/>
    </row>
    <row r="4812" spans="2:2" hidden="1">
      <c r="B4812" s="23"/>
    </row>
    <row r="4813" spans="2:2" hidden="1">
      <c r="B4813" s="23"/>
    </row>
    <row r="4814" spans="2:2" hidden="1">
      <c r="B4814" s="23"/>
    </row>
    <row r="4815" spans="2:2" hidden="1">
      <c r="B4815" s="23"/>
    </row>
    <row r="4816" spans="2:2" hidden="1">
      <c r="B4816" s="23"/>
    </row>
    <row r="4817" spans="2:2" hidden="1">
      <c r="B4817" s="23"/>
    </row>
    <row r="4818" spans="2:2" hidden="1">
      <c r="B4818" s="23"/>
    </row>
    <row r="4819" spans="2:2" hidden="1">
      <c r="B4819" s="23"/>
    </row>
    <row r="4820" spans="2:2" hidden="1">
      <c r="B4820" s="23"/>
    </row>
    <row r="4821" spans="2:2" hidden="1">
      <c r="B4821" s="23"/>
    </row>
    <row r="4822" spans="2:2" hidden="1">
      <c r="B4822" s="23"/>
    </row>
    <row r="4823" spans="2:2" hidden="1">
      <c r="B4823" s="23"/>
    </row>
    <row r="4824" spans="2:2" hidden="1">
      <c r="B4824" s="23"/>
    </row>
    <row r="4825" spans="2:2" hidden="1">
      <c r="B4825" s="23"/>
    </row>
    <row r="4826" spans="2:2" hidden="1">
      <c r="B4826" s="23"/>
    </row>
    <row r="4827" spans="2:2" hidden="1">
      <c r="B4827" s="23"/>
    </row>
    <row r="4828" spans="2:2" hidden="1">
      <c r="B4828" s="23"/>
    </row>
    <row r="4829" spans="2:2" hidden="1">
      <c r="B4829" s="23"/>
    </row>
    <row r="4830" spans="2:2" hidden="1">
      <c r="B4830" s="23"/>
    </row>
    <row r="4831" spans="2:2" hidden="1">
      <c r="B4831" s="23"/>
    </row>
    <row r="4832" spans="2:2" hidden="1">
      <c r="B4832" s="23"/>
    </row>
    <row r="4833" spans="2:2" hidden="1">
      <c r="B4833" s="23"/>
    </row>
    <row r="4834" spans="2:2" hidden="1">
      <c r="B4834" s="23"/>
    </row>
    <row r="4835" spans="2:2" hidden="1">
      <c r="B4835" s="23"/>
    </row>
    <row r="4836" spans="2:2" hidden="1">
      <c r="B4836" s="23"/>
    </row>
    <row r="4837" spans="2:2" hidden="1">
      <c r="B4837" s="23"/>
    </row>
    <row r="4838" spans="2:2" hidden="1">
      <c r="B4838" s="23"/>
    </row>
    <row r="4839" spans="2:2" hidden="1">
      <c r="B4839" s="23"/>
    </row>
    <row r="4840" spans="2:2" hidden="1">
      <c r="B4840" s="23"/>
    </row>
    <row r="4841" spans="2:2" hidden="1">
      <c r="B4841" s="23"/>
    </row>
    <row r="4842" spans="2:2" hidden="1">
      <c r="B4842" s="23"/>
    </row>
    <row r="4843" spans="2:2" hidden="1">
      <c r="B4843" s="23"/>
    </row>
    <row r="4844" spans="2:2" hidden="1">
      <c r="B4844" s="23"/>
    </row>
    <row r="4845" spans="2:2" hidden="1">
      <c r="B4845" s="23"/>
    </row>
    <row r="4846" spans="2:2" hidden="1">
      <c r="B4846" s="23"/>
    </row>
    <row r="4847" spans="2:2" hidden="1">
      <c r="B4847" s="23"/>
    </row>
    <row r="4848" spans="2:2" hidden="1">
      <c r="B4848" s="23"/>
    </row>
    <row r="4849" spans="2:2" hidden="1">
      <c r="B4849" s="23"/>
    </row>
    <row r="4850" spans="2:2" hidden="1">
      <c r="B4850" s="23"/>
    </row>
    <row r="4851" spans="2:2" hidden="1">
      <c r="B4851" s="23"/>
    </row>
    <row r="4852" spans="2:2" hidden="1">
      <c r="B4852" s="23"/>
    </row>
    <row r="4853" spans="2:2" hidden="1">
      <c r="B4853" s="23"/>
    </row>
    <row r="4854" spans="2:2" hidden="1">
      <c r="B4854" s="23"/>
    </row>
    <row r="4855" spans="2:2" hidden="1">
      <c r="B4855" s="23"/>
    </row>
    <row r="4856" spans="2:2" hidden="1">
      <c r="B4856" s="23"/>
    </row>
    <row r="4857" spans="2:2" hidden="1">
      <c r="B4857" s="23"/>
    </row>
    <row r="4858" spans="2:2" hidden="1">
      <c r="B4858" s="23"/>
    </row>
    <row r="4859" spans="2:2" hidden="1">
      <c r="B4859" s="23"/>
    </row>
    <row r="4860" spans="2:2" hidden="1">
      <c r="B4860" s="23"/>
    </row>
    <row r="4861" spans="2:2" hidden="1">
      <c r="B4861" s="23"/>
    </row>
    <row r="4862" spans="2:2" hidden="1">
      <c r="B4862" s="23"/>
    </row>
    <row r="4863" spans="2:2" hidden="1">
      <c r="B4863" s="23"/>
    </row>
    <row r="4864" spans="2:2" hidden="1">
      <c r="B4864" s="23"/>
    </row>
    <row r="4865" spans="2:2" hidden="1">
      <c r="B4865" s="23"/>
    </row>
    <row r="4866" spans="2:2" hidden="1">
      <c r="B4866" s="23"/>
    </row>
    <row r="4867" spans="2:2" hidden="1">
      <c r="B4867" s="23"/>
    </row>
    <row r="4868" spans="2:2" hidden="1">
      <c r="B4868" s="23"/>
    </row>
    <row r="4869" spans="2:2" hidden="1">
      <c r="B4869" s="23"/>
    </row>
    <row r="4870" spans="2:2" hidden="1">
      <c r="B4870" s="23"/>
    </row>
    <row r="4871" spans="2:2" hidden="1">
      <c r="B4871" s="23"/>
    </row>
    <row r="4872" spans="2:2" hidden="1">
      <c r="B4872" s="23"/>
    </row>
    <row r="4873" spans="2:2" hidden="1">
      <c r="B4873" s="23"/>
    </row>
    <row r="4874" spans="2:2" hidden="1">
      <c r="B4874" s="23"/>
    </row>
    <row r="4875" spans="2:2" hidden="1">
      <c r="B4875" s="23"/>
    </row>
    <row r="4876" spans="2:2" hidden="1">
      <c r="B4876" s="23"/>
    </row>
    <row r="4877" spans="2:2" hidden="1">
      <c r="B4877" s="23"/>
    </row>
    <row r="4878" spans="2:2" hidden="1">
      <c r="B4878" s="23"/>
    </row>
    <row r="4879" spans="2:2" hidden="1">
      <c r="B4879" s="23"/>
    </row>
    <row r="4880" spans="2:2" hidden="1">
      <c r="B4880" s="23"/>
    </row>
    <row r="4881" spans="2:2" hidden="1">
      <c r="B4881" s="23"/>
    </row>
    <row r="4882" spans="2:2" hidden="1">
      <c r="B4882" s="23"/>
    </row>
    <row r="4883" spans="2:2" hidden="1">
      <c r="B4883" s="23"/>
    </row>
    <row r="4884" spans="2:2" hidden="1">
      <c r="B4884" s="23"/>
    </row>
    <row r="4885" spans="2:2" hidden="1">
      <c r="B4885" s="23"/>
    </row>
    <row r="4886" spans="2:2" hidden="1">
      <c r="B4886" s="23"/>
    </row>
    <row r="4887" spans="2:2" hidden="1">
      <c r="B4887" s="23"/>
    </row>
    <row r="4888" spans="2:2" hidden="1">
      <c r="B4888" s="23"/>
    </row>
    <row r="4889" spans="2:2" hidden="1">
      <c r="B4889" s="23"/>
    </row>
    <row r="4890" spans="2:2" hidden="1">
      <c r="B4890" s="23"/>
    </row>
    <row r="4891" spans="2:2" hidden="1">
      <c r="B4891" s="23"/>
    </row>
    <row r="4892" spans="2:2" hidden="1">
      <c r="B4892" s="23"/>
    </row>
    <row r="4893" spans="2:2" hidden="1">
      <c r="B4893" s="23"/>
    </row>
    <row r="4894" spans="2:2" hidden="1">
      <c r="B4894" s="23"/>
    </row>
    <row r="4895" spans="2:2" hidden="1">
      <c r="B4895" s="23"/>
    </row>
    <row r="4896" spans="2:2" hidden="1">
      <c r="B4896" s="23"/>
    </row>
    <row r="4897" spans="2:2" hidden="1">
      <c r="B4897" s="23"/>
    </row>
    <row r="4898" spans="2:2" hidden="1">
      <c r="B4898" s="23"/>
    </row>
    <row r="4899" spans="2:2" hidden="1">
      <c r="B4899" s="23"/>
    </row>
    <row r="4900" spans="2:2" hidden="1">
      <c r="B4900" s="23"/>
    </row>
    <row r="4901" spans="2:2" hidden="1">
      <c r="B4901" s="23"/>
    </row>
    <row r="4902" spans="2:2" hidden="1">
      <c r="B4902" s="23"/>
    </row>
    <row r="4903" spans="2:2" hidden="1">
      <c r="B4903" s="23"/>
    </row>
    <row r="4904" spans="2:2" hidden="1">
      <c r="B4904" s="23"/>
    </row>
    <row r="4905" spans="2:2" hidden="1">
      <c r="B4905" s="23"/>
    </row>
    <row r="4906" spans="2:2" hidden="1">
      <c r="B4906" s="23"/>
    </row>
    <row r="4907" spans="2:2" hidden="1">
      <c r="B4907" s="23"/>
    </row>
    <row r="4908" spans="2:2" hidden="1">
      <c r="B4908" s="23"/>
    </row>
    <row r="4909" spans="2:2" hidden="1">
      <c r="B4909" s="23"/>
    </row>
    <row r="4910" spans="2:2" hidden="1">
      <c r="B4910" s="23"/>
    </row>
    <row r="4911" spans="2:2" hidden="1">
      <c r="B4911" s="23"/>
    </row>
    <row r="4912" spans="2:2" hidden="1">
      <c r="B4912" s="23"/>
    </row>
    <row r="4913" spans="2:2" hidden="1">
      <c r="B4913" s="23"/>
    </row>
    <row r="4914" spans="2:2" hidden="1">
      <c r="B4914" s="23"/>
    </row>
    <row r="4915" spans="2:2" hidden="1">
      <c r="B4915" s="23"/>
    </row>
    <row r="4916" spans="2:2" hidden="1">
      <c r="B4916" s="23"/>
    </row>
    <row r="4917" spans="2:2" hidden="1">
      <c r="B4917" s="23"/>
    </row>
    <row r="4918" spans="2:2" hidden="1">
      <c r="B4918" s="23"/>
    </row>
    <row r="4919" spans="2:2" hidden="1">
      <c r="B4919" s="23"/>
    </row>
    <row r="4920" spans="2:2" hidden="1">
      <c r="B4920" s="23"/>
    </row>
    <row r="4921" spans="2:2" hidden="1">
      <c r="B4921" s="23"/>
    </row>
    <row r="4922" spans="2:2" hidden="1">
      <c r="B4922" s="23"/>
    </row>
    <row r="4923" spans="2:2" hidden="1">
      <c r="B4923" s="23"/>
    </row>
    <row r="4924" spans="2:2" hidden="1">
      <c r="B4924" s="23"/>
    </row>
    <row r="4925" spans="2:2" hidden="1">
      <c r="B4925" s="23"/>
    </row>
    <row r="4926" spans="2:2" hidden="1">
      <c r="B4926" s="23"/>
    </row>
    <row r="4927" spans="2:2" hidden="1">
      <c r="B4927" s="23"/>
    </row>
    <row r="4928" spans="2:2" hidden="1">
      <c r="B4928" s="23"/>
    </row>
    <row r="4929" spans="2:2" hidden="1">
      <c r="B4929" s="23"/>
    </row>
    <row r="4930" spans="2:2" hidden="1">
      <c r="B4930" s="23"/>
    </row>
    <row r="4931" spans="2:2" hidden="1">
      <c r="B4931" s="23"/>
    </row>
    <row r="4932" spans="2:2" hidden="1">
      <c r="B4932" s="23"/>
    </row>
    <row r="4933" spans="2:2" hidden="1">
      <c r="B4933" s="23"/>
    </row>
    <row r="4934" spans="2:2" hidden="1">
      <c r="B4934" s="23"/>
    </row>
    <row r="4935" spans="2:2" hidden="1">
      <c r="B4935" s="23"/>
    </row>
    <row r="4936" spans="2:2" hidden="1">
      <c r="B4936" s="23"/>
    </row>
    <row r="4937" spans="2:2" hidden="1">
      <c r="B4937" s="23"/>
    </row>
    <row r="4938" spans="2:2" hidden="1">
      <c r="B4938" s="23"/>
    </row>
    <row r="4939" spans="2:2" hidden="1">
      <c r="B4939" s="23"/>
    </row>
    <row r="4940" spans="2:2" hidden="1">
      <c r="B4940" s="23"/>
    </row>
    <row r="4941" spans="2:2" hidden="1">
      <c r="B4941" s="23"/>
    </row>
    <row r="4942" spans="2:2" hidden="1">
      <c r="B4942" s="23"/>
    </row>
    <row r="4943" spans="2:2" hidden="1">
      <c r="B4943" s="23"/>
    </row>
    <row r="4944" spans="2:2" hidden="1">
      <c r="B4944" s="23"/>
    </row>
    <row r="4945" spans="2:2" hidden="1">
      <c r="B4945" s="23"/>
    </row>
    <row r="4946" spans="2:2" hidden="1">
      <c r="B4946" s="23"/>
    </row>
    <row r="4947" spans="2:2" hidden="1">
      <c r="B4947" s="23"/>
    </row>
    <row r="4948" spans="2:2" hidden="1">
      <c r="B4948" s="23"/>
    </row>
    <row r="4949" spans="2:2" hidden="1">
      <c r="B4949" s="23"/>
    </row>
    <row r="4950" spans="2:2" hidden="1">
      <c r="B4950" s="23"/>
    </row>
    <row r="4951" spans="2:2" hidden="1">
      <c r="B4951" s="23"/>
    </row>
    <row r="4952" spans="2:2" hidden="1">
      <c r="B4952" s="23"/>
    </row>
    <row r="4953" spans="2:2" hidden="1">
      <c r="B4953" s="23"/>
    </row>
    <row r="4954" spans="2:2" hidden="1">
      <c r="B4954" s="23"/>
    </row>
    <row r="4955" spans="2:2" hidden="1">
      <c r="B4955" s="23"/>
    </row>
    <row r="4956" spans="2:2" hidden="1">
      <c r="B4956" s="23"/>
    </row>
    <row r="4957" spans="2:2" hidden="1">
      <c r="B4957" s="23"/>
    </row>
    <row r="4958" spans="2:2" hidden="1">
      <c r="B4958" s="23"/>
    </row>
    <row r="4959" spans="2:2" hidden="1">
      <c r="B4959" s="23"/>
    </row>
    <row r="4960" spans="2:2" hidden="1">
      <c r="B4960" s="23"/>
    </row>
    <row r="4961" spans="2:2" hidden="1">
      <c r="B4961" s="23"/>
    </row>
    <row r="4962" spans="2:2" hidden="1">
      <c r="B4962" s="23"/>
    </row>
    <row r="4963" spans="2:2" hidden="1">
      <c r="B4963" s="23"/>
    </row>
    <row r="4964" spans="2:2" hidden="1">
      <c r="B4964" s="23"/>
    </row>
    <row r="4965" spans="2:2" hidden="1">
      <c r="B4965" s="23"/>
    </row>
    <row r="4966" spans="2:2" hidden="1">
      <c r="B4966" s="23"/>
    </row>
    <row r="4967" spans="2:2" hidden="1">
      <c r="B4967" s="23"/>
    </row>
    <row r="4968" spans="2:2" hidden="1">
      <c r="B4968" s="23"/>
    </row>
    <row r="4969" spans="2:2" hidden="1">
      <c r="B4969" s="23"/>
    </row>
    <row r="4970" spans="2:2" hidden="1">
      <c r="B4970" s="23"/>
    </row>
    <row r="4971" spans="2:2" hidden="1">
      <c r="B4971" s="23"/>
    </row>
    <row r="4972" spans="2:2" hidden="1">
      <c r="B4972" s="23"/>
    </row>
    <row r="4973" spans="2:2" hidden="1">
      <c r="B4973" s="23"/>
    </row>
    <row r="4974" spans="2:2" hidden="1">
      <c r="B4974" s="23"/>
    </row>
    <row r="4975" spans="2:2" hidden="1">
      <c r="B4975" s="23"/>
    </row>
    <row r="4976" spans="2:2" hidden="1">
      <c r="B4976" s="23"/>
    </row>
    <row r="4977" spans="2:2" hidden="1">
      <c r="B4977" s="23"/>
    </row>
    <row r="4978" spans="2:2" hidden="1">
      <c r="B4978" s="23"/>
    </row>
    <row r="4979" spans="2:2" hidden="1">
      <c r="B4979" s="23"/>
    </row>
    <row r="4980" spans="2:2" hidden="1">
      <c r="B4980" s="23"/>
    </row>
    <row r="4981" spans="2:2" hidden="1">
      <c r="B4981" s="23"/>
    </row>
    <row r="4982" spans="2:2" hidden="1">
      <c r="B4982" s="23"/>
    </row>
    <row r="4983" spans="2:2" hidden="1">
      <c r="B4983" s="23"/>
    </row>
    <row r="4984" spans="2:2" hidden="1">
      <c r="B4984" s="23"/>
    </row>
    <row r="4985" spans="2:2" hidden="1">
      <c r="B4985" s="23"/>
    </row>
    <row r="4986" spans="2:2" hidden="1">
      <c r="B4986" s="23"/>
    </row>
    <row r="4987" spans="2:2" hidden="1">
      <c r="B4987" s="23"/>
    </row>
    <row r="4988" spans="2:2" hidden="1">
      <c r="B4988" s="23"/>
    </row>
    <row r="4989" spans="2:2" hidden="1">
      <c r="B4989" s="23"/>
    </row>
    <row r="4990" spans="2:2" hidden="1">
      <c r="B4990" s="23"/>
    </row>
    <row r="4991" spans="2:2" hidden="1">
      <c r="B4991" s="23"/>
    </row>
    <row r="4992" spans="2:2" hidden="1">
      <c r="B4992" s="23"/>
    </row>
    <row r="4993" spans="2:2" hidden="1">
      <c r="B4993" s="23"/>
    </row>
    <row r="4994" spans="2:2" hidden="1">
      <c r="B4994" s="23"/>
    </row>
    <row r="4995" spans="2:2" hidden="1">
      <c r="B4995" s="23"/>
    </row>
    <row r="4996" spans="2:2" hidden="1">
      <c r="B4996" s="23"/>
    </row>
    <row r="4997" spans="2:2" hidden="1">
      <c r="B4997" s="23"/>
    </row>
    <row r="4998" spans="2:2" hidden="1">
      <c r="B4998" s="23"/>
    </row>
    <row r="4999" spans="2:2" hidden="1">
      <c r="B4999" s="23"/>
    </row>
    <row r="5000" spans="2:2" hidden="1">
      <c r="B5000" s="23"/>
    </row>
    <row r="5001" spans="2:2" hidden="1">
      <c r="B5001" s="23"/>
    </row>
    <row r="5002" spans="2:2" hidden="1">
      <c r="B5002" s="23"/>
    </row>
    <row r="5003" spans="2:2" hidden="1">
      <c r="B5003" s="23"/>
    </row>
    <row r="5004" spans="2:2" hidden="1">
      <c r="B5004" s="23"/>
    </row>
    <row r="5005" spans="2:2" hidden="1">
      <c r="B5005" s="23"/>
    </row>
    <row r="5006" spans="2:2" hidden="1">
      <c r="B5006" s="23"/>
    </row>
    <row r="5007" spans="2:2" hidden="1">
      <c r="B5007" s="23"/>
    </row>
    <row r="5008" spans="2:2" hidden="1">
      <c r="B5008" s="23"/>
    </row>
    <row r="5009" spans="2:2" hidden="1">
      <c r="B5009" s="23"/>
    </row>
    <row r="5010" spans="2:2" hidden="1">
      <c r="B5010" s="23"/>
    </row>
    <row r="5011" spans="2:2" hidden="1">
      <c r="B5011" s="23"/>
    </row>
    <row r="5012" spans="2:2" hidden="1">
      <c r="B5012" s="23"/>
    </row>
    <row r="5013" spans="2:2" hidden="1">
      <c r="B5013" s="23"/>
    </row>
    <row r="5014" spans="2:2" hidden="1">
      <c r="B5014" s="23"/>
    </row>
    <row r="5015" spans="2:2" hidden="1">
      <c r="B5015" s="23"/>
    </row>
    <row r="5016" spans="2:2" hidden="1">
      <c r="B5016" s="23"/>
    </row>
    <row r="5017" spans="2:2" hidden="1">
      <c r="B5017" s="23"/>
    </row>
    <row r="5018" spans="2:2" hidden="1">
      <c r="B5018" s="23"/>
    </row>
    <row r="5019" spans="2:2" hidden="1">
      <c r="B5019" s="23"/>
    </row>
    <row r="5020" spans="2:2" hidden="1">
      <c r="B5020" s="23"/>
    </row>
    <row r="5021" spans="2:2" hidden="1">
      <c r="B5021" s="23"/>
    </row>
    <row r="5022" spans="2:2" hidden="1">
      <c r="B5022" s="23"/>
    </row>
    <row r="5023" spans="2:2" hidden="1">
      <c r="B5023" s="23"/>
    </row>
    <row r="5024" spans="2:2" hidden="1">
      <c r="B5024" s="23"/>
    </row>
    <row r="5025" spans="2:2" hidden="1">
      <c r="B5025" s="23"/>
    </row>
    <row r="5026" spans="2:2" hidden="1">
      <c r="B5026" s="23"/>
    </row>
    <row r="5027" spans="2:2" hidden="1">
      <c r="B5027" s="23"/>
    </row>
    <row r="5028" spans="2:2" hidden="1">
      <c r="B5028" s="23"/>
    </row>
    <row r="5029" spans="2:2" hidden="1">
      <c r="B5029" s="23"/>
    </row>
    <row r="5030" spans="2:2" hidden="1">
      <c r="B5030" s="23"/>
    </row>
    <row r="5031" spans="2:2" hidden="1">
      <c r="B5031" s="23"/>
    </row>
    <row r="5032" spans="2:2" hidden="1">
      <c r="B5032" s="23"/>
    </row>
    <row r="5033" spans="2:2" hidden="1">
      <c r="B5033" s="23"/>
    </row>
    <row r="5034" spans="2:2" hidden="1">
      <c r="B5034" s="23"/>
    </row>
    <row r="5035" spans="2:2" hidden="1">
      <c r="B5035" s="23"/>
    </row>
    <row r="5036" spans="2:2" hidden="1">
      <c r="B5036" s="23"/>
    </row>
    <row r="5037" spans="2:2" hidden="1">
      <c r="B5037" s="23"/>
    </row>
    <row r="5038" spans="2:2" hidden="1">
      <c r="B5038" s="23"/>
    </row>
    <row r="5039" spans="2:2" hidden="1">
      <c r="B5039" s="23"/>
    </row>
    <row r="5040" spans="2:2" hidden="1">
      <c r="B5040" s="23"/>
    </row>
    <row r="5041" spans="2:2" hidden="1">
      <c r="B5041" s="23"/>
    </row>
    <row r="5042" spans="2:2" hidden="1">
      <c r="B5042" s="23"/>
    </row>
    <row r="5043" spans="2:2" hidden="1">
      <c r="B5043" s="23"/>
    </row>
    <row r="5044" spans="2:2" hidden="1">
      <c r="B5044" s="23"/>
    </row>
    <row r="5045" spans="2:2" hidden="1">
      <c r="B5045" s="23"/>
    </row>
    <row r="5046" spans="2:2" hidden="1">
      <c r="B5046" s="23"/>
    </row>
    <row r="5047" spans="2:2" hidden="1">
      <c r="B5047" s="23"/>
    </row>
    <row r="5048" spans="2:2" hidden="1">
      <c r="B5048" s="23"/>
    </row>
    <row r="5049" spans="2:2" hidden="1">
      <c r="B5049" s="23"/>
    </row>
    <row r="5050" spans="2:2" hidden="1">
      <c r="B5050" s="23"/>
    </row>
    <row r="5051" spans="2:2" hidden="1">
      <c r="B5051" s="23"/>
    </row>
    <row r="5052" spans="2:2" hidden="1">
      <c r="B5052" s="23"/>
    </row>
    <row r="5053" spans="2:2" hidden="1">
      <c r="B5053" s="23"/>
    </row>
    <row r="5054" spans="2:2" hidden="1">
      <c r="B5054" s="23"/>
    </row>
    <row r="5055" spans="2:2" hidden="1">
      <c r="B5055" s="23"/>
    </row>
    <row r="5056" spans="2:2" hidden="1">
      <c r="B5056" s="23"/>
    </row>
    <row r="5057" spans="2:2" hidden="1">
      <c r="B5057" s="23"/>
    </row>
    <row r="5058" spans="2:2" hidden="1">
      <c r="B5058" s="23"/>
    </row>
    <row r="5059" spans="2:2" hidden="1">
      <c r="B5059" s="23"/>
    </row>
    <row r="5060" spans="2:2" hidden="1">
      <c r="B5060" s="23"/>
    </row>
    <row r="5061" spans="2:2" hidden="1">
      <c r="B5061" s="23"/>
    </row>
    <row r="5062" spans="2:2" hidden="1">
      <c r="B5062" s="23"/>
    </row>
    <row r="5063" spans="2:2" hidden="1">
      <c r="B5063" s="23"/>
    </row>
    <row r="5064" spans="2:2" hidden="1">
      <c r="B5064" s="23"/>
    </row>
    <row r="5065" spans="2:2" hidden="1">
      <c r="B5065" s="23"/>
    </row>
    <row r="5066" spans="2:2" hidden="1">
      <c r="B5066" s="23"/>
    </row>
    <row r="5067" spans="2:2" hidden="1">
      <c r="B5067" s="23"/>
    </row>
    <row r="5068" spans="2:2" hidden="1">
      <c r="B5068" s="23"/>
    </row>
    <row r="5069" spans="2:2" hidden="1">
      <c r="B5069" s="23"/>
    </row>
    <row r="5070" spans="2:2" hidden="1">
      <c r="B5070" s="23"/>
    </row>
    <row r="5071" spans="2:2" hidden="1">
      <c r="B5071" s="23"/>
    </row>
    <row r="5072" spans="2:2" hidden="1">
      <c r="B5072" s="23"/>
    </row>
    <row r="5073" spans="2:2" hidden="1">
      <c r="B5073" s="23"/>
    </row>
    <row r="5074" spans="2:2" hidden="1">
      <c r="B5074" s="23"/>
    </row>
    <row r="5075" spans="2:2" hidden="1">
      <c r="B5075" s="23"/>
    </row>
    <row r="5076" spans="2:2" hidden="1">
      <c r="B5076" s="23"/>
    </row>
    <row r="5077" spans="2:2" hidden="1">
      <c r="B5077" s="23"/>
    </row>
    <row r="5078" spans="2:2" hidden="1">
      <c r="B5078" s="23"/>
    </row>
    <row r="5079" spans="2:2" hidden="1">
      <c r="B5079" s="23"/>
    </row>
    <row r="5080" spans="2:2" hidden="1">
      <c r="B5080" s="23"/>
    </row>
    <row r="5081" spans="2:2" hidden="1">
      <c r="B5081" s="23"/>
    </row>
    <row r="5082" spans="2:2" hidden="1">
      <c r="B5082" s="23"/>
    </row>
    <row r="5083" spans="2:2" hidden="1">
      <c r="B5083" s="23"/>
    </row>
    <row r="5084" spans="2:2" hidden="1">
      <c r="B5084" s="23"/>
    </row>
    <row r="5085" spans="2:2" hidden="1">
      <c r="B5085" s="23"/>
    </row>
    <row r="5086" spans="2:2" hidden="1">
      <c r="B5086" s="23"/>
    </row>
    <row r="5087" spans="2:2" hidden="1">
      <c r="B5087" s="23"/>
    </row>
    <row r="5088" spans="2:2" hidden="1">
      <c r="B5088" s="23"/>
    </row>
    <row r="5089" spans="2:2" hidden="1">
      <c r="B5089" s="23"/>
    </row>
    <row r="5090" spans="2:2" hidden="1">
      <c r="B5090" s="23"/>
    </row>
    <row r="5091" spans="2:2" hidden="1">
      <c r="B5091" s="23"/>
    </row>
    <row r="5092" spans="2:2" hidden="1">
      <c r="B5092" s="23"/>
    </row>
    <row r="5093" spans="2:2" hidden="1">
      <c r="B5093" s="23"/>
    </row>
    <row r="5094" spans="2:2" hidden="1">
      <c r="B5094" s="23"/>
    </row>
    <row r="5095" spans="2:2" hidden="1">
      <c r="B5095" s="23"/>
    </row>
    <row r="5096" spans="2:2" hidden="1">
      <c r="B5096" s="23"/>
    </row>
    <row r="5097" spans="2:2" hidden="1">
      <c r="B5097" s="23"/>
    </row>
    <row r="5098" spans="2:2" hidden="1">
      <c r="B5098" s="23"/>
    </row>
    <row r="5099" spans="2:2" hidden="1">
      <c r="B5099" s="23"/>
    </row>
    <row r="5100" spans="2:2" hidden="1">
      <c r="B5100" s="23"/>
    </row>
    <row r="5101" spans="2:2" hidden="1">
      <c r="B5101" s="23"/>
    </row>
    <row r="5102" spans="2:2" hidden="1">
      <c r="B5102" s="23"/>
    </row>
    <row r="5103" spans="2:2" hidden="1">
      <c r="B5103" s="23"/>
    </row>
    <row r="5104" spans="2:2" hidden="1">
      <c r="B5104" s="23"/>
    </row>
    <row r="5105" spans="2:2" hidden="1">
      <c r="B5105" s="23"/>
    </row>
    <row r="5106" spans="2:2" hidden="1">
      <c r="B5106" s="23"/>
    </row>
    <row r="5107" spans="2:2" hidden="1">
      <c r="B5107" s="23"/>
    </row>
    <row r="5108" spans="2:2" hidden="1">
      <c r="B5108" s="23"/>
    </row>
    <row r="5109" spans="2:2" hidden="1">
      <c r="B5109" s="23"/>
    </row>
    <row r="5110" spans="2:2" hidden="1">
      <c r="B5110" s="23"/>
    </row>
    <row r="5111" spans="2:2" hidden="1">
      <c r="B5111" s="23"/>
    </row>
    <row r="5112" spans="2:2" hidden="1">
      <c r="B5112" s="23"/>
    </row>
    <row r="5113" spans="2:2" hidden="1">
      <c r="B5113" s="23"/>
    </row>
    <row r="5114" spans="2:2" hidden="1">
      <c r="B5114" s="23"/>
    </row>
    <row r="5115" spans="2:2" hidden="1">
      <c r="B5115" s="23"/>
    </row>
    <row r="5116" spans="2:2" hidden="1">
      <c r="B5116" s="23"/>
    </row>
    <row r="5117" spans="2:2" hidden="1">
      <c r="B5117" s="23"/>
    </row>
    <row r="5118" spans="2:2" hidden="1">
      <c r="B5118" s="23"/>
    </row>
    <row r="5119" spans="2:2" hidden="1">
      <c r="B5119" s="23"/>
    </row>
    <row r="5120" spans="2:2" hidden="1">
      <c r="B5120" s="23"/>
    </row>
    <row r="5121" spans="2:2" hidden="1">
      <c r="B5121" s="23"/>
    </row>
    <row r="5122" spans="2:2" hidden="1">
      <c r="B5122" s="23"/>
    </row>
    <row r="5123" spans="2:2" hidden="1">
      <c r="B5123" s="23"/>
    </row>
    <row r="5124" spans="2:2" hidden="1">
      <c r="B5124" s="23"/>
    </row>
    <row r="5125" spans="2:2" hidden="1">
      <c r="B5125" s="23"/>
    </row>
    <row r="5126" spans="2:2" hidden="1">
      <c r="B5126" s="23"/>
    </row>
    <row r="5127" spans="2:2" hidden="1">
      <c r="B5127" s="23"/>
    </row>
    <row r="5128" spans="2:2" hidden="1">
      <c r="B5128" s="23"/>
    </row>
    <row r="5129" spans="2:2" hidden="1">
      <c r="B5129" s="23"/>
    </row>
    <row r="5130" spans="2:2" hidden="1">
      <c r="B5130" s="23"/>
    </row>
    <row r="5131" spans="2:2" hidden="1">
      <c r="B5131" s="23"/>
    </row>
    <row r="5132" spans="2:2" hidden="1">
      <c r="B5132" s="23"/>
    </row>
    <row r="5133" spans="2:2" hidden="1">
      <c r="B5133" s="23"/>
    </row>
    <row r="5134" spans="2:2" hidden="1">
      <c r="B5134" s="23"/>
    </row>
    <row r="5135" spans="2:2" hidden="1">
      <c r="B5135" s="23"/>
    </row>
    <row r="5136" spans="2:2" hidden="1">
      <c r="B5136" s="23"/>
    </row>
    <row r="5137" spans="2:2" hidden="1">
      <c r="B5137" s="23"/>
    </row>
    <row r="5138" spans="2:2" hidden="1">
      <c r="B5138" s="23"/>
    </row>
    <row r="5139" spans="2:2" hidden="1">
      <c r="B5139" s="23"/>
    </row>
    <row r="5140" spans="2:2" hidden="1">
      <c r="B5140" s="23"/>
    </row>
    <row r="5141" spans="2:2" hidden="1">
      <c r="B5141" s="23"/>
    </row>
    <row r="5142" spans="2:2" hidden="1">
      <c r="B5142" s="23"/>
    </row>
    <row r="5143" spans="2:2" hidden="1">
      <c r="B5143" s="23"/>
    </row>
    <row r="5144" spans="2:2" hidden="1">
      <c r="B5144" s="23"/>
    </row>
    <row r="5145" spans="2:2" hidden="1">
      <c r="B5145" s="23"/>
    </row>
    <row r="5146" spans="2:2" hidden="1">
      <c r="B5146" s="23"/>
    </row>
    <row r="5147" spans="2:2" hidden="1">
      <c r="B5147" s="23"/>
    </row>
    <row r="5148" spans="2:2" hidden="1">
      <c r="B5148" s="23"/>
    </row>
    <row r="5149" spans="2:2" hidden="1">
      <c r="B5149" s="23"/>
    </row>
    <row r="5150" spans="2:2" hidden="1">
      <c r="B5150" s="23"/>
    </row>
    <row r="5151" spans="2:2" hidden="1">
      <c r="B5151" s="23"/>
    </row>
    <row r="5152" spans="2:2" hidden="1">
      <c r="B5152" s="23"/>
    </row>
    <row r="5153" spans="2:2" hidden="1">
      <c r="B5153" s="23"/>
    </row>
    <row r="5154" spans="2:2" hidden="1">
      <c r="B5154" s="23"/>
    </row>
    <row r="5155" spans="2:2" hidden="1">
      <c r="B5155" s="23"/>
    </row>
    <row r="5156" spans="2:2" hidden="1">
      <c r="B5156" s="23"/>
    </row>
    <row r="5157" spans="2:2" hidden="1">
      <c r="B5157" s="23"/>
    </row>
    <row r="5158" spans="2:2" hidden="1">
      <c r="B5158" s="23"/>
    </row>
    <row r="5159" spans="2:2" hidden="1">
      <c r="B5159" s="23"/>
    </row>
    <row r="5160" spans="2:2" hidden="1">
      <c r="B5160" s="23"/>
    </row>
    <row r="5161" spans="2:2" hidden="1">
      <c r="B5161" s="23"/>
    </row>
    <row r="5162" spans="2:2" hidden="1">
      <c r="B5162" s="23"/>
    </row>
    <row r="5163" spans="2:2" hidden="1">
      <c r="B5163" s="23"/>
    </row>
    <row r="5164" spans="2:2" hidden="1">
      <c r="B5164" s="23"/>
    </row>
    <row r="5165" spans="2:2" hidden="1">
      <c r="B5165" s="23"/>
    </row>
    <row r="5166" spans="2:2" hidden="1">
      <c r="B5166" s="23"/>
    </row>
    <row r="5167" spans="2:2" hidden="1">
      <c r="B5167" s="23"/>
    </row>
    <row r="5168" spans="2:2" hidden="1">
      <c r="B5168" s="23"/>
    </row>
    <row r="5169" spans="2:2" hidden="1">
      <c r="B5169" s="23"/>
    </row>
    <row r="5170" spans="2:2" hidden="1">
      <c r="B5170" s="23"/>
    </row>
    <row r="5171" spans="2:2" hidden="1">
      <c r="B5171" s="23"/>
    </row>
    <row r="5172" spans="2:2" hidden="1">
      <c r="B5172" s="23"/>
    </row>
    <row r="5173" spans="2:2" hidden="1">
      <c r="B5173" s="23"/>
    </row>
    <row r="5174" spans="2:2" hidden="1">
      <c r="B5174" s="23"/>
    </row>
    <row r="5175" spans="2:2" hidden="1">
      <c r="B5175" s="23"/>
    </row>
    <row r="5176" spans="2:2" hidden="1">
      <c r="B5176" s="23"/>
    </row>
    <row r="5177" spans="2:2" hidden="1">
      <c r="B5177" s="23"/>
    </row>
    <row r="5178" spans="2:2" hidden="1">
      <c r="B5178" s="23"/>
    </row>
    <row r="5179" spans="2:2" hidden="1">
      <c r="B5179" s="23"/>
    </row>
    <row r="5180" spans="2:2" hidden="1">
      <c r="B5180" s="23"/>
    </row>
    <row r="5181" spans="2:2" hidden="1">
      <c r="B5181" s="23"/>
    </row>
    <row r="5182" spans="2:2" hidden="1">
      <c r="B5182" s="23"/>
    </row>
    <row r="5183" spans="2:2" hidden="1">
      <c r="B5183" s="23"/>
    </row>
    <row r="5184" spans="2:2" hidden="1">
      <c r="B5184" s="23"/>
    </row>
    <row r="5185" spans="2:2" hidden="1">
      <c r="B5185" s="23"/>
    </row>
    <row r="5186" spans="2:2" hidden="1">
      <c r="B5186" s="23"/>
    </row>
    <row r="5187" spans="2:2" hidden="1">
      <c r="B5187" s="23"/>
    </row>
    <row r="5188" spans="2:2" hidden="1">
      <c r="B5188" s="23"/>
    </row>
    <row r="5189" spans="2:2" hidden="1">
      <c r="B5189" s="23"/>
    </row>
    <row r="5190" spans="2:2" hidden="1">
      <c r="B5190" s="23"/>
    </row>
    <row r="5191" spans="2:2" hidden="1">
      <c r="B5191" s="23"/>
    </row>
    <row r="5192" spans="2:2" hidden="1">
      <c r="B5192" s="23"/>
    </row>
    <row r="5193" spans="2:2" hidden="1">
      <c r="B5193" s="23"/>
    </row>
    <row r="5194" spans="2:2" hidden="1">
      <c r="B5194" s="23"/>
    </row>
    <row r="5195" spans="2:2" hidden="1">
      <c r="B5195" s="23"/>
    </row>
    <row r="5196" spans="2:2" hidden="1">
      <c r="B5196" s="23"/>
    </row>
    <row r="5197" spans="2:2" hidden="1">
      <c r="B5197" s="23"/>
    </row>
    <row r="5198" spans="2:2" hidden="1">
      <c r="B5198" s="23"/>
    </row>
    <row r="5199" spans="2:2" hidden="1">
      <c r="B5199" s="23"/>
    </row>
    <row r="5200" spans="2:2" hidden="1">
      <c r="B5200" s="23"/>
    </row>
    <row r="5201" spans="2:2" hidden="1">
      <c r="B5201" s="23"/>
    </row>
    <row r="5202" spans="2:2" hidden="1">
      <c r="B5202" s="23"/>
    </row>
    <row r="5203" spans="2:2" hidden="1">
      <c r="B5203" s="23"/>
    </row>
    <row r="5204" spans="2:2" hidden="1">
      <c r="B5204" s="23"/>
    </row>
    <row r="5205" spans="2:2" hidden="1">
      <c r="B5205" s="23"/>
    </row>
    <row r="5206" spans="2:2" hidden="1">
      <c r="B5206" s="23"/>
    </row>
    <row r="5207" spans="2:2" hidden="1">
      <c r="B5207" s="23"/>
    </row>
    <row r="5208" spans="2:2" hidden="1">
      <c r="B5208" s="23"/>
    </row>
    <row r="5209" spans="2:2" hidden="1">
      <c r="B5209" s="23"/>
    </row>
    <row r="5210" spans="2:2" hidden="1">
      <c r="B5210" s="23"/>
    </row>
    <row r="5211" spans="2:2" hidden="1">
      <c r="B5211" s="23"/>
    </row>
    <row r="5212" spans="2:2" hidden="1">
      <c r="B5212" s="23"/>
    </row>
    <row r="5213" spans="2:2" hidden="1">
      <c r="B5213" s="23"/>
    </row>
    <row r="5214" spans="2:2" hidden="1">
      <c r="B5214" s="23"/>
    </row>
    <row r="5215" spans="2:2" hidden="1">
      <c r="B5215" s="23"/>
    </row>
    <row r="5216" spans="2:2" hidden="1">
      <c r="B5216" s="23"/>
    </row>
    <row r="5217" spans="2:2" hidden="1">
      <c r="B5217" s="23"/>
    </row>
    <row r="5218" spans="2:2" hidden="1">
      <c r="B5218" s="23"/>
    </row>
    <row r="5219" spans="2:2" hidden="1">
      <c r="B5219" s="23"/>
    </row>
    <row r="5220" spans="2:2" hidden="1">
      <c r="B5220" s="23"/>
    </row>
    <row r="5221" spans="2:2" hidden="1">
      <c r="B5221" s="23"/>
    </row>
    <row r="5222" spans="2:2" hidden="1">
      <c r="B5222" s="23"/>
    </row>
    <row r="5223" spans="2:2" hidden="1">
      <c r="B5223" s="23"/>
    </row>
    <row r="5224" spans="2:2" hidden="1">
      <c r="B5224" s="23"/>
    </row>
    <row r="5225" spans="2:2" hidden="1">
      <c r="B5225" s="23"/>
    </row>
    <row r="5226" spans="2:2" hidden="1">
      <c r="B5226" s="23"/>
    </row>
    <row r="5227" spans="2:2" hidden="1">
      <c r="B5227" s="23"/>
    </row>
    <row r="5228" spans="2:2" hidden="1">
      <c r="B5228" s="23"/>
    </row>
    <row r="5229" spans="2:2" hidden="1">
      <c r="B5229" s="23"/>
    </row>
    <row r="5230" spans="2:2" hidden="1">
      <c r="B5230" s="23"/>
    </row>
    <row r="5231" spans="2:2" hidden="1">
      <c r="B5231" s="23"/>
    </row>
    <row r="5232" spans="2:2" hidden="1">
      <c r="B5232" s="23"/>
    </row>
    <row r="5233" spans="2:2" hidden="1">
      <c r="B5233" s="23"/>
    </row>
    <row r="5234" spans="2:2" hidden="1">
      <c r="B5234" s="23"/>
    </row>
    <row r="5235" spans="2:2" hidden="1">
      <c r="B5235" s="23"/>
    </row>
    <row r="5236" spans="2:2" hidden="1">
      <c r="B5236" s="23"/>
    </row>
    <row r="5237" spans="2:2" hidden="1">
      <c r="B5237" s="23"/>
    </row>
    <row r="5238" spans="2:2" hidden="1">
      <c r="B5238" s="23"/>
    </row>
    <row r="5239" spans="2:2" hidden="1">
      <c r="B5239" s="23"/>
    </row>
    <row r="5240" spans="2:2" hidden="1">
      <c r="B5240" s="23"/>
    </row>
    <row r="5241" spans="2:2" hidden="1">
      <c r="B5241" s="23"/>
    </row>
    <row r="5242" spans="2:2" hidden="1">
      <c r="B5242" s="23"/>
    </row>
    <row r="5243" spans="2:2" hidden="1">
      <c r="B5243" s="23"/>
    </row>
    <row r="5244" spans="2:2" hidden="1">
      <c r="B5244" s="23"/>
    </row>
    <row r="5245" spans="2:2" hidden="1">
      <c r="B5245" s="23"/>
    </row>
    <row r="5246" spans="2:2" hidden="1">
      <c r="B5246" s="23"/>
    </row>
    <row r="5247" spans="2:2" hidden="1">
      <c r="B5247" s="23"/>
    </row>
    <row r="5248" spans="2:2" hidden="1">
      <c r="B5248" s="23"/>
    </row>
    <row r="5249" spans="2:2" hidden="1">
      <c r="B5249" s="23"/>
    </row>
    <row r="5250" spans="2:2" hidden="1">
      <c r="B5250" s="23"/>
    </row>
    <row r="5251" spans="2:2" hidden="1">
      <c r="B5251" s="23"/>
    </row>
    <row r="5252" spans="2:2" hidden="1">
      <c r="B5252" s="23"/>
    </row>
    <row r="5253" spans="2:2" hidden="1">
      <c r="B5253" s="23"/>
    </row>
    <row r="5254" spans="2:2" hidden="1">
      <c r="B5254" s="23"/>
    </row>
    <row r="5255" spans="2:2" hidden="1">
      <c r="B5255" s="23"/>
    </row>
    <row r="5256" spans="2:2" hidden="1">
      <c r="B5256" s="23"/>
    </row>
    <row r="5257" spans="2:2" hidden="1">
      <c r="B5257" s="23"/>
    </row>
    <row r="5258" spans="2:2" hidden="1">
      <c r="B5258" s="23"/>
    </row>
    <row r="5259" spans="2:2" hidden="1">
      <c r="B5259" s="23"/>
    </row>
    <row r="5260" spans="2:2" hidden="1">
      <c r="B5260" s="23"/>
    </row>
    <row r="5261" spans="2:2" hidden="1">
      <c r="B5261" s="23"/>
    </row>
    <row r="5262" spans="2:2" hidden="1">
      <c r="B5262" s="23"/>
    </row>
    <row r="5263" spans="2:2" hidden="1">
      <c r="B5263" s="23"/>
    </row>
    <row r="5264" spans="2:2" hidden="1">
      <c r="B5264" s="23"/>
    </row>
    <row r="5265" spans="2:2" hidden="1">
      <c r="B5265" s="23"/>
    </row>
    <row r="5266" spans="2:2" hidden="1">
      <c r="B5266" s="23"/>
    </row>
    <row r="5267" spans="2:2" hidden="1">
      <c r="B5267" s="23"/>
    </row>
    <row r="5268" spans="2:2" hidden="1">
      <c r="B5268" s="23"/>
    </row>
    <row r="5269" spans="2:2" hidden="1">
      <c r="B5269" s="23"/>
    </row>
    <row r="5270" spans="2:2" hidden="1">
      <c r="B5270" s="23"/>
    </row>
    <row r="5271" spans="2:2" hidden="1">
      <c r="B5271" s="23"/>
    </row>
    <row r="5272" spans="2:2" hidden="1">
      <c r="B5272" s="23"/>
    </row>
    <row r="5273" spans="2:2" hidden="1">
      <c r="B5273" s="23"/>
    </row>
    <row r="5274" spans="2:2" hidden="1">
      <c r="B5274" s="23"/>
    </row>
    <row r="5275" spans="2:2" hidden="1">
      <c r="B5275" s="23"/>
    </row>
    <row r="5276" spans="2:2" hidden="1">
      <c r="B5276" s="23"/>
    </row>
    <row r="5277" spans="2:2" hidden="1">
      <c r="B5277" s="23"/>
    </row>
    <row r="5278" spans="2:2" hidden="1">
      <c r="B5278" s="23"/>
    </row>
    <row r="5279" spans="2:2" hidden="1">
      <c r="B5279" s="23"/>
    </row>
    <row r="5280" spans="2:2" hidden="1">
      <c r="B5280" s="23"/>
    </row>
    <row r="5281" spans="2:2" hidden="1">
      <c r="B5281" s="23"/>
    </row>
    <row r="5282" spans="2:2" hidden="1">
      <c r="B5282" s="23"/>
    </row>
    <row r="5283" spans="2:2" hidden="1">
      <c r="B5283" s="23"/>
    </row>
    <row r="5284" spans="2:2" hidden="1">
      <c r="B5284" s="23"/>
    </row>
    <row r="5285" spans="2:2" hidden="1">
      <c r="B5285" s="23"/>
    </row>
    <row r="5286" spans="2:2" hidden="1">
      <c r="B5286" s="23"/>
    </row>
    <row r="5287" spans="2:2" hidden="1">
      <c r="B5287" s="23"/>
    </row>
    <row r="5288" spans="2:2" hidden="1">
      <c r="B5288" s="23"/>
    </row>
    <row r="5289" spans="2:2" hidden="1">
      <c r="B5289" s="23"/>
    </row>
    <row r="5290" spans="2:2" hidden="1">
      <c r="B5290" s="23"/>
    </row>
    <row r="5291" spans="2:2" hidden="1">
      <c r="B5291" s="23"/>
    </row>
    <row r="5292" spans="2:2" hidden="1">
      <c r="B5292" s="23"/>
    </row>
    <row r="5293" spans="2:2" hidden="1">
      <c r="B5293" s="23"/>
    </row>
    <row r="5294" spans="2:2" hidden="1">
      <c r="B5294" s="23"/>
    </row>
    <row r="5295" spans="2:2" hidden="1">
      <c r="B5295" s="23"/>
    </row>
    <row r="5296" spans="2:2" hidden="1">
      <c r="B5296" s="23"/>
    </row>
    <row r="5297" spans="2:2" hidden="1">
      <c r="B5297" s="23"/>
    </row>
    <row r="5298" spans="2:2" hidden="1">
      <c r="B5298" s="23"/>
    </row>
    <row r="5299" spans="2:2" hidden="1">
      <c r="B5299" s="23"/>
    </row>
    <row r="5300" spans="2:2" hidden="1">
      <c r="B5300" s="23"/>
    </row>
    <row r="5301" spans="2:2" hidden="1">
      <c r="B5301" s="23"/>
    </row>
    <row r="5302" spans="2:2" hidden="1">
      <c r="B5302" s="23"/>
    </row>
    <row r="5303" spans="2:2" hidden="1">
      <c r="B5303" s="23"/>
    </row>
    <row r="5304" spans="2:2" hidden="1">
      <c r="B5304" s="23"/>
    </row>
    <row r="5305" spans="2:2" hidden="1">
      <c r="B5305" s="23"/>
    </row>
    <row r="5306" spans="2:2" hidden="1">
      <c r="B5306" s="23"/>
    </row>
    <row r="5307" spans="2:2" hidden="1">
      <c r="B5307" s="23"/>
    </row>
    <row r="5308" spans="2:2" hidden="1">
      <c r="B5308" s="23"/>
    </row>
    <row r="5309" spans="2:2" hidden="1">
      <c r="B5309" s="23"/>
    </row>
    <row r="5310" spans="2:2" hidden="1">
      <c r="B5310" s="23"/>
    </row>
    <row r="5311" spans="2:2" hidden="1">
      <c r="B5311" s="23"/>
    </row>
    <row r="5312" spans="2:2" hidden="1">
      <c r="B5312" s="23"/>
    </row>
    <row r="5313" spans="2:2" hidden="1">
      <c r="B5313" s="23"/>
    </row>
    <row r="5314" spans="2:2" hidden="1">
      <c r="B5314" s="23"/>
    </row>
    <row r="5315" spans="2:2" hidden="1">
      <c r="B5315" s="23"/>
    </row>
    <row r="5316" spans="2:2" hidden="1">
      <c r="B5316" s="23"/>
    </row>
    <row r="5317" spans="2:2" hidden="1">
      <c r="B5317" s="23"/>
    </row>
    <row r="5318" spans="2:2" hidden="1">
      <c r="B5318" s="23"/>
    </row>
    <row r="5319" spans="2:2" hidden="1">
      <c r="B5319" s="23"/>
    </row>
    <row r="5320" spans="2:2" hidden="1">
      <c r="B5320" s="23"/>
    </row>
    <row r="5321" spans="2:2" hidden="1">
      <c r="B5321" s="23"/>
    </row>
    <row r="5322" spans="2:2" hidden="1">
      <c r="B5322" s="23"/>
    </row>
    <row r="5323" spans="2:2" hidden="1">
      <c r="B5323" s="23"/>
    </row>
    <row r="5324" spans="2:2" hidden="1">
      <c r="B5324" s="23"/>
    </row>
    <row r="5325" spans="2:2" hidden="1">
      <c r="B5325" s="23"/>
    </row>
    <row r="5326" spans="2:2" hidden="1">
      <c r="B5326" s="23"/>
    </row>
    <row r="5327" spans="2:2" hidden="1">
      <c r="B5327" s="23"/>
    </row>
    <row r="5328" spans="2:2" hidden="1">
      <c r="B5328" s="23"/>
    </row>
    <row r="5329" spans="2:2" hidden="1">
      <c r="B5329" s="23"/>
    </row>
    <row r="5330" spans="2:2" hidden="1">
      <c r="B5330" s="23"/>
    </row>
    <row r="5331" spans="2:2" hidden="1">
      <c r="B5331" s="23"/>
    </row>
    <row r="5332" spans="2:2" hidden="1">
      <c r="B5332" s="23"/>
    </row>
    <row r="5333" spans="2:2" hidden="1">
      <c r="B5333" s="23"/>
    </row>
    <row r="5334" spans="2:2" hidden="1">
      <c r="B5334" s="23"/>
    </row>
    <row r="5335" spans="2:2" hidden="1">
      <c r="B5335" s="23"/>
    </row>
    <row r="5336" spans="2:2" hidden="1">
      <c r="B5336" s="23"/>
    </row>
    <row r="5337" spans="2:2" hidden="1">
      <c r="B5337" s="23"/>
    </row>
    <row r="5338" spans="2:2" hidden="1">
      <c r="B5338" s="23"/>
    </row>
    <row r="5339" spans="2:2" hidden="1">
      <c r="B5339" s="23"/>
    </row>
    <row r="5340" spans="2:2" hidden="1">
      <c r="B5340" s="23"/>
    </row>
    <row r="5341" spans="2:2" hidden="1">
      <c r="B5341" s="23"/>
    </row>
    <row r="5342" spans="2:2" hidden="1">
      <c r="B5342" s="23"/>
    </row>
    <row r="5343" spans="2:2" hidden="1">
      <c r="B5343" s="23"/>
    </row>
    <row r="5344" spans="2:2" hidden="1">
      <c r="B5344" s="23"/>
    </row>
    <row r="5345" spans="2:2" hidden="1">
      <c r="B5345" s="23"/>
    </row>
    <row r="5346" spans="2:2" hidden="1">
      <c r="B5346" s="23"/>
    </row>
    <row r="5347" spans="2:2" hidden="1">
      <c r="B5347" s="23"/>
    </row>
    <row r="5348" spans="2:2" hidden="1">
      <c r="B5348" s="23"/>
    </row>
    <row r="5349" spans="2:2" hidden="1">
      <c r="B5349" s="23"/>
    </row>
    <row r="5350" spans="2:2" hidden="1">
      <c r="B5350" s="23"/>
    </row>
    <row r="5351" spans="2:2" hidden="1">
      <c r="B5351" s="23"/>
    </row>
    <row r="5352" spans="2:2" hidden="1">
      <c r="B5352" s="23"/>
    </row>
    <row r="5353" spans="2:2" hidden="1">
      <c r="B5353" s="23"/>
    </row>
    <row r="5354" spans="2:2" hidden="1">
      <c r="B5354" s="23"/>
    </row>
    <row r="5355" spans="2:2" hidden="1">
      <c r="B5355" s="23"/>
    </row>
    <row r="5356" spans="2:2" hidden="1">
      <c r="B5356" s="23"/>
    </row>
    <row r="5357" spans="2:2" hidden="1">
      <c r="B5357" s="23"/>
    </row>
    <row r="5358" spans="2:2" hidden="1">
      <c r="B5358" s="23"/>
    </row>
    <row r="5359" spans="2:2" hidden="1">
      <c r="B5359" s="23"/>
    </row>
    <row r="5360" spans="2:2" hidden="1">
      <c r="B5360" s="23"/>
    </row>
    <row r="5361" spans="2:2" hidden="1">
      <c r="B5361" s="23"/>
    </row>
    <row r="5362" spans="2:2" hidden="1">
      <c r="B5362" s="23"/>
    </row>
    <row r="5363" spans="2:2" hidden="1">
      <c r="B5363" s="23"/>
    </row>
    <row r="5364" spans="2:2" hidden="1">
      <c r="B5364" s="23"/>
    </row>
    <row r="5365" spans="2:2" hidden="1">
      <c r="B5365" s="23"/>
    </row>
    <row r="5366" spans="2:2" hidden="1">
      <c r="B5366" s="23"/>
    </row>
    <row r="5367" spans="2:2" hidden="1">
      <c r="B5367" s="23"/>
    </row>
    <row r="5368" spans="2:2" hidden="1">
      <c r="B5368" s="23"/>
    </row>
    <row r="5369" spans="2:2" hidden="1">
      <c r="B5369" s="23"/>
    </row>
    <row r="5370" spans="2:2" hidden="1">
      <c r="B5370" s="23"/>
    </row>
    <row r="5371" spans="2:2" hidden="1">
      <c r="B5371" s="23"/>
    </row>
    <row r="5372" spans="2:2" hidden="1">
      <c r="B5372" s="23"/>
    </row>
    <row r="5373" spans="2:2" hidden="1">
      <c r="B5373" s="23"/>
    </row>
    <row r="5374" spans="2:2" hidden="1">
      <c r="B5374" s="23"/>
    </row>
    <row r="5375" spans="2:2" hidden="1">
      <c r="B5375" s="23"/>
    </row>
    <row r="5376" spans="2:2" hidden="1">
      <c r="B5376" s="23"/>
    </row>
    <row r="5377" spans="2:2" hidden="1">
      <c r="B5377" s="23"/>
    </row>
    <row r="5378" spans="2:2" hidden="1">
      <c r="B5378" s="23"/>
    </row>
    <row r="5379" spans="2:2" hidden="1">
      <c r="B5379" s="23"/>
    </row>
    <row r="5380" spans="2:2" hidden="1">
      <c r="B5380" s="23"/>
    </row>
    <row r="5381" spans="2:2" hidden="1">
      <c r="B5381" s="23"/>
    </row>
    <row r="5382" spans="2:2" hidden="1">
      <c r="B5382" s="23"/>
    </row>
    <row r="5383" spans="2:2" hidden="1">
      <c r="B5383" s="23"/>
    </row>
    <row r="5384" spans="2:2" hidden="1">
      <c r="B5384" s="23"/>
    </row>
    <row r="5385" spans="2:2" hidden="1">
      <c r="B5385" s="23"/>
    </row>
    <row r="5386" spans="2:2" hidden="1">
      <c r="B5386" s="23"/>
    </row>
    <row r="5387" spans="2:2" hidden="1">
      <c r="B5387" s="23"/>
    </row>
    <row r="5388" spans="2:2" hidden="1">
      <c r="B5388" s="23"/>
    </row>
    <row r="5389" spans="2:2" hidden="1">
      <c r="B5389" s="23"/>
    </row>
    <row r="5390" spans="2:2" hidden="1">
      <c r="B5390" s="23"/>
    </row>
    <row r="5391" spans="2:2" hidden="1">
      <c r="B5391" s="23"/>
    </row>
    <row r="5392" spans="2:2" hidden="1">
      <c r="B5392" s="23"/>
    </row>
    <row r="5393" spans="2:2" hidden="1">
      <c r="B5393" s="23"/>
    </row>
    <row r="5394" spans="2:2" hidden="1">
      <c r="B5394" s="23"/>
    </row>
    <row r="5395" spans="2:2" hidden="1">
      <c r="B5395" s="23"/>
    </row>
    <row r="5396" spans="2:2" hidden="1">
      <c r="B5396" s="23"/>
    </row>
    <row r="5397" spans="2:2" hidden="1">
      <c r="B5397" s="23"/>
    </row>
    <row r="5398" spans="2:2" hidden="1">
      <c r="B5398" s="23"/>
    </row>
    <row r="5399" spans="2:2" hidden="1">
      <c r="B5399" s="23"/>
    </row>
    <row r="5400" spans="2:2" hidden="1">
      <c r="B5400" s="23"/>
    </row>
    <row r="5401" spans="2:2" hidden="1">
      <c r="B5401" s="23"/>
    </row>
    <row r="5402" spans="2:2" hidden="1">
      <c r="B5402" s="23"/>
    </row>
    <row r="5403" spans="2:2" hidden="1">
      <c r="B5403" s="23"/>
    </row>
    <row r="5404" spans="2:2" hidden="1">
      <c r="B5404" s="23"/>
    </row>
    <row r="5405" spans="2:2" hidden="1">
      <c r="B5405" s="23"/>
    </row>
    <row r="5406" spans="2:2" hidden="1">
      <c r="B5406" s="23"/>
    </row>
    <row r="5407" spans="2:2" hidden="1">
      <c r="B5407" s="23"/>
    </row>
    <row r="5408" spans="2:2" hidden="1">
      <c r="B5408" s="23"/>
    </row>
    <row r="5409" spans="2:2" hidden="1">
      <c r="B5409" s="23"/>
    </row>
    <row r="5410" spans="2:2" hidden="1">
      <c r="B5410" s="23"/>
    </row>
    <row r="5411" spans="2:2" hidden="1">
      <c r="B5411" s="23"/>
    </row>
    <row r="5412" spans="2:2" hidden="1">
      <c r="B5412" s="23"/>
    </row>
    <row r="5413" spans="2:2" hidden="1">
      <c r="B5413" s="23"/>
    </row>
    <row r="5414" spans="2:2" hidden="1">
      <c r="B5414" s="23"/>
    </row>
    <row r="5415" spans="2:2" hidden="1">
      <c r="B5415" s="23"/>
    </row>
    <row r="5416" spans="2:2" hidden="1">
      <c r="B5416" s="23"/>
    </row>
    <row r="5417" spans="2:2" hidden="1">
      <c r="B5417" s="23"/>
    </row>
    <row r="5418" spans="2:2" hidden="1">
      <c r="B5418" s="23"/>
    </row>
    <row r="5419" spans="2:2" hidden="1">
      <c r="B5419" s="23"/>
    </row>
    <row r="5420" spans="2:2" hidden="1">
      <c r="B5420" s="23"/>
    </row>
    <row r="5421" spans="2:2" hidden="1">
      <c r="B5421" s="23"/>
    </row>
    <row r="5422" spans="2:2" hidden="1">
      <c r="B5422" s="23"/>
    </row>
    <row r="5423" spans="2:2" hidden="1">
      <c r="B5423" s="23"/>
    </row>
    <row r="5424" spans="2:2" hidden="1">
      <c r="B5424" s="23"/>
    </row>
    <row r="5425" spans="2:2" hidden="1">
      <c r="B5425" s="23"/>
    </row>
    <row r="5426" spans="2:2" hidden="1">
      <c r="B5426" s="23"/>
    </row>
    <row r="5427" spans="2:2" hidden="1">
      <c r="B5427" s="23"/>
    </row>
    <row r="5428" spans="2:2" hidden="1">
      <c r="B5428" s="23"/>
    </row>
    <row r="5429" spans="2:2" hidden="1">
      <c r="B5429" s="23"/>
    </row>
    <row r="5430" spans="2:2" hidden="1">
      <c r="B5430" s="23"/>
    </row>
    <row r="5431" spans="2:2" hidden="1">
      <c r="B5431" s="23"/>
    </row>
    <row r="5432" spans="2:2" hidden="1">
      <c r="B5432" s="23"/>
    </row>
    <row r="5433" spans="2:2" hidden="1">
      <c r="B5433" s="23"/>
    </row>
    <row r="5434" spans="2:2" hidden="1">
      <c r="B5434" s="23"/>
    </row>
    <row r="5435" spans="2:2" hidden="1">
      <c r="B5435" s="23"/>
    </row>
    <row r="5436" spans="2:2" hidden="1">
      <c r="B5436" s="23"/>
    </row>
    <row r="5437" spans="2:2" hidden="1">
      <c r="B5437" s="23"/>
    </row>
    <row r="5438" spans="2:2" hidden="1">
      <c r="B5438" s="23"/>
    </row>
    <row r="5439" spans="2:2" hidden="1">
      <c r="B5439" s="23"/>
    </row>
    <row r="5440" spans="2:2" hidden="1">
      <c r="B5440" s="23"/>
    </row>
    <row r="5441" spans="2:2" hidden="1">
      <c r="B5441" s="23"/>
    </row>
    <row r="5442" spans="2:2" hidden="1">
      <c r="B5442" s="23"/>
    </row>
    <row r="5443" spans="2:2" hidden="1">
      <c r="B5443" s="23"/>
    </row>
    <row r="5444" spans="2:2" hidden="1">
      <c r="B5444" s="23"/>
    </row>
    <row r="5445" spans="2:2" hidden="1">
      <c r="B5445" s="23"/>
    </row>
    <row r="5446" spans="2:2" hidden="1">
      <c r="B5446" s="23"/>
    </row>
    <row r="5447" spans="2:2" hidden="1">
      <c r="B5447" s="23"/>
    </row>
    <row r="5448" spans="2:2" hidden="1">
      <c r="B5448" s="23"/>
    </row>
    <row r="5449" spans="2:2" hidden="1">
      <c r="B5449" s="23"/>
    </row>
    <row r="5450" spans="2:2" hidden="1">
      <c r="B5450" s="23"/>
    </row>
    <row r="5451" spans="2:2" hidden="1">
      <c r="B5451" s="23"/>
    </row>
    <row r="5452" spans="2:2" hidden="1">
      <c r="B5452" s="23"/>
    </row>
    <row r="5453" spans="2:2" hidden="1">
      <c r="B5453" s="23"/>
    </row>
    <row r="5454" spans="2:2" hidden="1">
      <c r="B5454" s="23"/>
    </row>
    <row r="5455" spans="2:2" hidden="1">
      <c r="B5455" s="23"/>
    </row>
    <row r="5456" spans="2:2" hidden="1">
      <c r="B5456" s="23"/>
    </row>
    <row r="5457" spans="2:2" hidden="1">
      <c r="B5457" s="23"/>
    </row>
    <row r="5458" spans="2:2" hidden="1">
      <c r="B5458" s="23"/>
    </row>
    <row r="5459" spans="2:2" hidden="1">
      <c r="B5459" s="23"/>
    </row>
    <row r="5460" spans="2:2" hidden="1">
      <c r="B5460" s="23"/>
    </row>
    <row r="5461" spans="2:2" hidden="1">
      <c r="B5461" s="23"/>
    </row>
    <row r="5462" spans="2:2" hidden="1">
      <c r="B5462" s="23"/>
    </row>
    <row r="5463" spans="2:2" hidden="1">
      <c r="B5463" s="23"/>
    </row>
    <row r="5464" spans="2:2" hidden="1">
      <c r="B5464" s="23"/>
    </row>
    <row r="5465" spans="2:2" hidden="1">
      <c r="B5465" s="23"/>
    </row>
    <row r="5466" spans="2:2" hidden="1">
      <c r="B5466" s="23"/>
    </row>
    <row r="5467" spans="2:2" hidden="1">
      <c r="B5467" s="23"/>
    </row>
    <row r="5468" spans="2:2" hidden="1">
      <c r="B5468" s="23"/>
    </row>
    <row r="5469" spans="2:2" hidden="1">
      <c r="B5469" s="23"/>
    </row>
    <row r="5470" spans="2:2" hidden="1">
      <c r="B5470" s="23"/>
    </row>
    <row r="5471" spans="2:2" hidden="1">
      <c r="B5471" s="23"/>
    </row>
    <row r="5472" spans="2:2" hidden="1">
      <c r="B5472" s="23"/>
    </row>
    <row r="5473" spans="2:2" hidden="1">
      <c r="B5473" s="23"/>
    </row>
    <row r="5474" spans="2:2" hidden="1">
      <c r="B5474" s="23"/>
    </row>
    <row r="5475" spans="2:2" hidden="1">
      <c r="B5475" s="23"/>
    </row>
    <row r="5476" spans="2:2" hidden="1">
      <c r="B5476" s="23"/>
    </row>
    <row r="5477" spans="2:2" hidden="1">
      <c r="B5477" s="23"/>
    </row>
    <row r="5478" spans="2:2" hidden="1">
      <c r="B5478" s="23"/>
    </row>
    <row r="5479" spans="2:2" hidden="1">
      <c r="B5479" s="23"/>
    </row>
    <row r="5480" spans="2:2" hidden="1">
      <c r="B5480" s="23"/>
    </row>
    <row r="5481" spans="2:2" hidden="1">
      <c r="B5481" s="23"/>
    </row>
    <row r="5482" spans="2:2" hidden="1">
      <c r="B5482" s="23"/>
    </row>
    <row r="5483" spans="2:2" hidden="1">
      <c r="B5483" s="23"/>
    </row>
    <row r="5484" spans="2:2" hidden="1">
      <c r="B5484" s="23"/>
    </row>
    <row r="5485" spans="2:2" hidden="1">
      <c r="B5485" s="23"/>
    </row>
    <row r="5486" spans="2:2" hidden="1">
      <c r="B5486" s="23"/>
    </row>
    <row r="5487" spans="2:2" hidden="1">
      <c r="B5487" s="23"/>
    </row>
    <row r="5488" spans="2:2" hidden="1">
      <c r="B5488" s="23"/>
    </row>
    <row r="5489" spans="2:2" hidden="1">
      <c r="B5489" s="23"/>
    </row>
    <row r="5490" spans="2:2" hidden="1">
      <c r="B5490" s="23"/>
    </row>
    <row r="5491" spans="2:2" hidden="1">
      <c r="B5491" s="23"/>
    </row>
    <row r="5492" spans="2:2" hidden="1">
      <c r="B5492" s="23"/>
    </row>
    <row r="5493" spans="2:2" hidden="1">
      <c r="B5493" s="23"/>
    </row>
    <row r="5494" spans="2:2" hidden="1">
      <c r="B5494" s="23"/>
    </row>
    <row r="5495" spans="2:2" hidden="1">
      <c r="B5495" s="23"/>
    </row>
    <row r="5496" spans="2:2" hidden="1">
      <c r="B5496" s="23"/>
    </row>
    <row r="5497" spans="2:2" hidden="1">
      <c r="B5497" s="23"/>
    </row>
    <row r="5498" spans="2:2" hidden="1">
      <c r="B5498" s="23"/>
    </row>
    <row r="5499" spans="2:2" hidden="1">
      <c r="B5499" s="23"/>
    </row>
    <row r="5500" spans="2:2" hidden="1">
      <c r="B5500" s="23"/>
    </row>
    <row r="5501" spans="2:2" hidden="1">
      <c r="B5501" s="23"/>
    </row>
    <row r="5502" spans="2:2" hidden="1">
      <c r="B5502" s="23"/>
    </row>
    <row r="5503" spans="2:2" hidden="1">
      <c r="B5503" s="23"/>
    </row>
    <row r="5504" spans="2:2" hidden="1">
      <c r="B5504" s="23"/>
    </row>
    <row r="5505" spans="2:2" hidden="1">
      <c r="B5505" s="23"/>
    </row>
    <row r="5506" spans="2:2" hidden="1">
      <c r="B5506" s="23"/>
    </row>
    <row r="5507" spans="2:2" hidden="1">
      <c r="B5507" s="23"/>
    </row>
    <row r="5508" spans="2:2" hidden="1">
      <c r="B5508" s="23"/>
    </row>
    <row r="5509" spans="2:2" hidden="1">
      <c r="B5509" s="23"/>
    </row>
    <row r="5510" spans="2:2" hidden="1">
      <c r="B5510" s="23"/>
    </row>
    <row r="5511" spans="2:2" hidden="1">
      <c r="B5511" s="23"/>
    </row>
    <row r="5512" spans="2:2" hidden="1">
      <c r="B5512" s="23"/>
    </row>
    <row r="5513" spans="2:2" hidden="1">
      <c r="B5513" s="23"/>
    </row>
    <row r="5514" spans="2:2" hidden="1">
      <c r="B5514" s="23"/>
    </row>
    <row r="5515" spans="2:2" hidden="1">
      <c r="B5515" s="23"/>
    </row>
    <row r="5516" spans="2:2" hidden="1">
      <c r="B5516" s="23"/>
    </row>
    <row r="5517" spans="2:2" hidden="1">
      <c r="B5517" s="23"/>
    </row>
    <row r="5518" spans="2:2" hidden="1">
      <c r="B5518" s="23"/>
    </row>
    <row r="5519" spans="2:2" hidden="1">
      <c r="B5519" s="23"/>
    </row>
    <row r="5520" spans="2:2" hidden="1">
      <c r="B5520" s="23"/>
    </row>
    <row r="5521" spans="2:2" hidden="1">
      <c r="B5521" s="23"/>
    </row>
    <row r="5522" spans="2:2" hidden="1">
      <c r="B5522" s="23"/>
    </row>
    <row r="5523" spans="2:2" hidden="1">
      <c r="B5523" s="23"/>
    </row>
    <row r="5524" spans="2:2" hidden="1">
      <c r="B5524" s="23"/>
    </row>
    <row r="5525" spans="2:2" hidden="1">
      <c r="B5525" s="23"/>
    </row>
    <row r="5526" spans="2:2" hidden="1">
      <c r="B5526" s="23"/>
    </row>
    <row r="5527" spans="2:2" hidden="1">
      <c r="B5527" s="23"/>
    </row>
    <row r="5528" spans="2:2" hidden="1">
      <c r="B5528" s="23"/>
    </row>
    <row r="5529" spans="2:2" hidden="1">
      <c r="B5529" s="23"/>
    </row>
    <row r="5530" spans="2:2" hidden="1">
      <c r="B5530" s="23"/>
    </row>
    <row r="5531" spans="2:2" hidden="1">
      <c r="B5531" s="23"/>
    </row>
    <row r="5532" spans="2:2" hidden="1">
      <c r="B5532" s="23"/>
    </row>
    <row r="5533" spans="2:2" hidden="1">
      <c r="B5533" s="23"/>
    </row>
    <row r="5534" spans="2:2" hidden="1">
      <c r="B5534" s="23"/>
    </row>
    <row r="5535" spans="2:2" hidden="1">
      <c r="B5535" s="23"/>
    </row>
    <row r="5536" spans="2:2" hidden="1">
      <c r="B5536" s="23"/>
    </row>
    <row r="5537" spans="2:2" hidden="1">
      <c r="B5537" s="23"/>
    </row>
    <row r="5538" spans="2:2" hidden="1">
      <c r="B5538" s="23"/>
    </row>
    <row r="5539" spans="2:2" hidden="1">
      <c r="B5539" s="23"/>
    </row>
    <row r="5540" spans="2:2" hidden="1">
      <c r="B5540" s="23"/>
    </row>
    <row r="5541" spans="2:2" hidden="1">
      <c r="B5541" s="23"/>
    </row>
    <row r="5542" spans="2:2" hidden="1">
      <c r="B5542" s="23"/>
    </row>
    <row r="5543" spans="2:2" hidden="1">
      <c r="B5543" s="23"/>
    </row>
    <row r="5544" spans="2:2" hidden="1">
      <c r="B5544" s="23"/>
    </row>
    <row r="5545" spans="2:2" hidden="1">
      <c r="B5545" s="23"/>
    </row>
    <row r="5546" spans="2:2" hidden="1">
      <c r="B5546" s="23"/>
    </row>
    <row r="5547" spans="2:2" hidden="1">
      <c r="B5547" s="23"/>
    </row>
    <row r="5548" spans="2:2" hidden="1">
      <c r="B5548" s="23"/>
    </row>
    <row r="5549" spans="2:2" hidden="1">
      <c r="B5549" s="23"/>
    </row>
    <row r="5550" spans="2:2" hidden="1">
      <c r="B5550" s="23"/>
    </row>
    <row r="5551" spans="2:2" hidden="1">
      <c r="B5551" s="23"/>
    </row>
    <row r="5552" spans="2:2" hidden="1">
      <c r="B5552" s="23"/>
    </row>
    <row r="5553" spans="2:2" hidden="1">
      <c r="B5553" s="23"/>
    </row>
    <row r="5554" spans="2:2" hidden="1">
      <c r="B5554" s="23"/>
    </row>
    <row r="5555" spans="2:2" hidden="1">
      <c r="B5555" s="23"/>
    </row>
    <row r="5556" spans="2:2" hidden="1">
      <c r="B5556" s="23"/>
    </row>
    <row r="5557" spans="2:2" hidden="1">
      <c r="B5557" s="23"/>
    </row>
    <row r="5558" spans="2:2" hidden="1">
      <c r="B5558" s="23"/>
    </row>
    <row r="5559" spans="2:2" hidden="1">
      <c r="B5559" s="23"/>
    </row>
    <row r="5560" spans="2:2" hidden="1">
      <c r="B5560" s="23"/>
    </row>
    <row r="5561" spans="2:2" hidden="1">
      <c r="B5561" s="23"/>
    </row>
    <row r="5562" spans="2:2" hidden="1">
      <c r="B5562" s="23"/>
    </row>
    <row r="5563" spans="2:2" hidden="1">
      <c r="B5563" s="23"/>
    </row>
    <row r="5564" spans="2:2" hidden="1">
      <c r="B5564" s="23"/>
    </row>
    <row r="5565" spans="2:2" hidden="1">
      <c r="B5565" s="23"/>
    </row>
    <row r="5566" spans="2:2" hidden="1">
      <c r="B5566" s="23"/>
    </row>
    <row r="5567" spans="2:2" hidden="1">
      <c r="B5567" s="23"/>
    </row>
    <row r="5568" spans="2:2" hidden="1">
      <c r="B5568" s="23"/>
    </row>
    <row r="5569" spans="2:2" hidden="1">
      <c r="B5569" s="23"/>
    </row>
    <row r="5570" spans="2:2" hidden="1">
      <c r="B5570" s="23"/>
    </row>
    <row r="5571" spans="2:2" hidden="1">
      <c r="B5571" s="23"/>
    </row>
    <row r="5572" spans="2:2" hidden="1">
      <c r="B5572" s="23"/>
    </row>
    <row r="5573" spans="2:2" hidden="1">
      <c r="B5573" s="23"/>
    </row>
    <row r="5574" spans="2:2" hidden="1">
      <c r="B5574" s="23"/>
    </row>
    <row r="5575" spans="2:2" hidden="1">
      <c r="B5575" s="23"/>
    </row>
    <row r="5576" spans="2:2" hidden="1">
      <c r="B5576" s="23"/>
    </row>
    <row r="5577" spans="2:2" hidden="1">
      <c r="B5577" s="23"/>
    </row>
    <row r="5578" spans="2:2" hidden="1">
      <c r="B5578" s="23"/>
    </row>
    <row r="5579" spans="2:2" hidden="1">
      <c r="B5579" s="23"/>
    </row>
    <row r="5580" spans="2:2" hidden="1">
      <c r="B5580" s="23"/>
    </row>
    <row r="5581" spans="2:2" hidden="1">
      <c r="B5581" s="23"/>
    </row>
    <row r="5582" spans="2:2" hidden="1">
      <c r="B5582" s="23"/>
    </row>
    <row r="5583" spans="2:2" hidden="1">
      <c r="B5583" s="23"/>
    </row>
    <row r="5584" spans="2:2" hidden="1">
      <c r="B5584" s="23"/>
    </row>
    <row r="5585" spans="2:2" hidden="1">
      <c r="B5585" s="23"/>
    </row>
    <row r="5586" spans="2:2" hidden="1">
      <c r="B5586" s="23"/>
    </row>
    <row r="5587" spans="2:2" hidden="1">
      <c r="B5587" s="23"/>
    </row>
    <row r="5588" spans="2:2" hidden="1">
      <c r="B5588" s="23"/>
    </row>
    <row r="5589" spans="2:2" hidden="1">
      <c r="B5589" s="23"/>
    </row>
    <row r="5590" spans="2:2" hidden="1">
      <c r="B5590" s="23"/>
    </row>
    <row r="5591" spans="2:2" hidden="1">
      <c r="B5591" s="23"/>
    </row>
    <row r="5592" spans="2:2" hidden="1">
      <c r="B5592" s="23"/>
    </row>
    <row r="5593" spans="2:2" hidden="1">
      <c r="B5593" s="23"/>
    </row>
    <row r="5594" spans="2:2" hidden="1">
      <c r="B5594" s="23"/>
    </row>
    <row r="5595" spans="2:2" hidden="1">
      <c r="B5595" s="23"/>
    </row>
    <row r="5596" spans="2:2" hidden="1">
      <c r="B5596" s="23"/>
    </row>
    <row r="5597" spans="2:2" hidden="1">
      <c r="B5597" s="23"/>
    </row>
    <row r="5598" spans="2:2" hidden="1">
      <c r="B5598" s="23"/>
    </row>
    <row r="5599" spans="2:2" hidden="1">
      <c r="B5599" s="23"/>
    </row>
    <row r="5600" spans="2:2" hidden="1">
      <c r="B5600" s="23"/>
    </row>
    <row r="5601" spans="2:2" hidden="1">
      <c r="B5601" s="23"/>
    </row>
    <row r="5602" spans="2:2" hidden="1">
      <c r="B5602" s="23"/>
    </row>
    <row r="5603" spans="2:2" hidden="1">
      <c r="B5603" s="23"/>
    </row>
    <row r="5604" spans="2:2" hidden="1">
      <c r="B5604" s="23"/>
    </row>
    <row r="5605" spans="2:2" hidden="1">
      <c r="B5605" s="23"/>
    </row>
    <row r="5606" spans="2:2" hidden="1">
      <c r="B5606" s="23"/>
    </row>
    <row r="5607" spans="2:2" hidden="1">
      <c r="B5607" s="23"/>
    </row>
    <row r="5608" spans="2:2" hidden="1">
      <c r="B5608" s="23"/>
    </row>
    <row r="5609" spans="2:2" hidden="1">
      <c r="B5609" s="23"/>
    </row>
    <row r="5610" spans="2:2" hidden="1">
      <c r="B5610" s="23"/>
    </row>
    <row r="5611" spans="2:2" hidden="1">
      <c r="B5611" s="23"/>
    </row>
    <row r="5612" spans="2:2" hidden="1">
      <c r="B5612" s="23"/>
    </row>
    <row r="5613" spans="2:2" hidden="1">
      <c r="B5613" s="23"/>
    </row>
    <row r="5614" spans="2:2" hidden="1">
      <c r="B5614" s="23"/>
    </row>
    <row r="5615" spans="2:2" hidden="1">
      <c r="B5615" s="23"/>
    </row>
    <row r="5616" spans="2:2" hidden="1">
      <c r="B5616" s="23"/>
    </row>
    <row r="5617" spans="2:2" hidden="1">
      <c r="B5617" s="23"/>
    </row>
    <row r="5618" spans="2:2" hidden="1">
      <c r="B5618" s="23"/>
    </row>
    <row r="5619" spans="2:2" hidden="1">
      <c r="B5619" s="23"/>
    </row>
    <row r="5620" spans="2:2" hidden="1">
      <c r="B5620" s="23"/>
    </row>
    <row r="5621" spans="2:2" hidden="1">
      <c r="B5621" s="23"/>
    </row>
    <row r="5622" spans="2:2" hidden="1">
      <c r="B5622" s="23"/>
    </row>
    <row r="5623" spans="2:2" hidden="1">
      <c r="B5623" s="23"/>
    </row>
    <row r="5624" spans="2:2" hidden="1">
      <c r="B5624" s="23"/>
    </row>
    <row r="5625" spans="2:2" hidden="1">
      <c r="B5625" s="23"/>
    </row>
    <row r="5626" spans="2:2" hidden="1">
      <c r="B5626" s="23"/>
    </row>
    <row r="5627" spans="2:2" hidden="1">
      <c r="B5627" s="23"/>
    </row>
    <row r="5628" spans="2:2" hidden="1">
      <c r="B5628" s="23"/>
    </row>
    <row r="5629" spans="2:2" hidden="1">
      <c r="B5629" s="23"/>
    </row>
    <row r="5630" spans="2:2" hidden="1">
      <c r="B5630" s="23"/>
    </row>
    <row r="5631" spans="2:2" hidden="1">
      <c r="B5631" s="23"/>
    </row>
    <row r="5632" spans="2:2" hidden="1">
      <c r="B5632" s="23"/>
    </row>
    <row r="5633" spans="2:2" hidden="1">
      <c r="B5633" s="23"/>
    </row>
    <row r="5634" spans="2:2" hidden="1">
      <c r="B5634" s="23"/>
    </row>
    <row r="5635" spans="2:2" hidden="1">
      <c r="B5635" s="23"/>
    </row>
    <row r="5636" spans="2:2" hidden="1">
      <c r="B5636" s="23"/>
    </row>
    <row r="5637" spans="2:2" hidden="1">
      <c r="B5637" s="23"/>
    </row>
    <row r="5638" spans="2:2" hidden="1">
      <c r="B5638" s="23"/>
    </row>
    <row r="5639" spans="2:2" hidden="1">
      <c r="B5639" s="23"/>
    </row>
    <row r="5640" spans="2:2" hidden="1">
      <c r="B5640" s="23"/>
    </row>
    <row r="5641" spans="2:2" hidden="1">
      <c r="B5641" s="23"/>
    </row>
    <row r="5642" spans="2:2" hidden="1">
      <c r="B5642" s="23"/>
    </row>
    <row r="5643" spans="2:2" hidden="1">
      <c r="B5643" s="23"/>
    </row>
    <row r="5644" spans="2:2" hidden="1">
      <c r="B5644" s="23"/>
    </row>
    <row r="5645" spans="2:2" hidden="1">
      <c r="B5645" s="23"/>
    </row>
    <row r="5646" spans="2:2" hidden="1">
      <c r="B5646" s="23"/>
    </row>
    <row r="5647" spans="2:2" hidden="1">
      <c r="B5647" s="23"/>
    </row>
    <row r="5648" spans="2:2" hidden="1">
      <c r="B5648" s="23"/>
    </row>
    <row r="5649" spans="2:2" hidden="1">
      <c r="B5649" s="23"/>
    </row>
    <row r="5650" spans="2:2" hidden="1">
      <c r="B5650" s="23"/>
    </row>
    <row r="5651" spans="2:2" hidden="1">
      <c r="B5651" s="23"/>
    </row>
    <row r="5652" spans="2:2" hidden="1">
      <c r="B5652" s="23"/>
    </row>
    <row r="5653" spans="2:2" hidden="1">
      <c r="B5653" s="23"/>
    </row>
    <row r="5654" spans="2:2" hidden="1">
      <c r="B5654" s="23"/>
    </row>
    <row r="5655" spans="2:2" hidden="1">
      <c r="B5655" s="23"/>
    </row>
    <row r="5656" spans="2:2" hidden="1">
      <c r="B5656" s="23"/>
    </row>
    <row r="5657" spans="2:2" hidden="1">
      <c r="B5657" s="23"/>
    </row>
    <row r="5658" spans="2:2" hidden="1">
      <c r="B5658" s="23"/>
    </row>
    <row r="5659" spans="2:2" hidden="1">
      <c r="B5659" s="23"/>
    </row>
    <row r="5660" spans="2:2" hidden="1">
      <c r="B5660" s="23"/>
    </row>
    <row r="5661" spans="2:2" hidden="1">
      <c r="B5661" s="23"/>
    </row>
    <row r="5662" spans="2:2" hidden="1">
      <c r="B5662" s="23"/>
    </row>
    <row r="5663" spans="2:2" hidden="1">
      <c r="B5663" s="23"/>
    </row>
    <row r="5664" spans="2:2" hidden="1">
      <c r="B5664" s="23"/>
    </row>
    <row r="5665" spans="2:2" hidden="1">
      <c r="B5665" s="23"/>
    </row>
    <row r="5666" spans="2:2" hidden="1">
      <c r="B5666" s="23"/>
    </row>
    <row r="5667" spans="2:2" hidden="1">
      <c r="B5667" s="23"/>
    </row>
    <row r="5668" spans="2:2" hidden="1">
      <c r="B5668" s="23"/>
    </row>
    <row r="5669" spans="2:2" hidden="1">
      <c r="B5669" s="23"/>
    </row>
    <row r="5670" spans="2:2" hidden="1">
      <c r="B5670" s="23"/>
    </row>
    <row r="5671" spans="2:2" hidden="1">
      <c r="B5671" s="23"/>
    </row>
    <row r="5672" spans="2:2" hidden="1">
      <c r="B5672" s="23"/>
    </row>
    <row r="5673" spans="2:2" hidden="1">
      <c r="B5673" s="23"/>
    </row>
    <row r="5674" spans="2:2" hidden="1">
      <c r="B5674" s="23"/>
    </row>
    <row r="5675" spans="2:2" hidden="1">
      <c r="B5675" s="23"/>
    </row>
    <row r="5676" spans="2:2" hidden="1">
      <c r="B5676" s="23"/>
    </row>
    <row r="5677" spans="2:2" hidden="1">
      <c r="B5677" s="23"/>
    </row>
    <row r="5678" spans="2:2" hidden="1">
      <c r="B5678" s="23"/>
    </row>
    <row r="5679" spans="2:2" hidden="1">
      <c r="B5679" s="23"/>
    </row>
    <row r="5680" spans="2:2" hidden="1">
      <c r="B5680" s="23"/>
    </row>
    <row r="5681" spans="2:2" hidden="1">
      <c r="B5681" s="23"/>
    </row>
    <row r="5682" spans="2:2" hidden="1">
      <c r="B5682" s="23"/>
    </row>
    <row r="5683" spans="2:2" hidden="1">
      <c r="B5683" s="23"/>
    </row>
    <row r="5684" spans="2:2" hidden="1">
      <c r="B5684" s="23"/>
    </row>
    <row r="5685" spans="2:2" hidden="1">
      <c r="B5685" s="23"/>
    </row>
    <row r="5686" spans="2:2" hidden="1">
      <c r="B5686" s="23"/>
    </row>
    <row r="5687" spans="2:2" hidden="1">
      <c r="B5687" s="23"/>
    </row>
    <row r="5688" spans="2:2" hidden="1">
      <c r="B5688" s="23"/>
    </row>
    <row r="5689" spans="2:2" hidden="1">
      <c r="B5689" s="23"/>
    </row>
    <row r="5690" spans="2:2" hidden="1">
      <c r="B5690" s="23"/>
    </row>
    <row r="5691" spans="2:2" hidden="1">
      <c r="B5691" s="23"/>
    </row>
    <row r="5692" spans="2:2" hidden="1">
      <c r="B5692" s="23"/>
    </row>
    <row r="5693" spans="2:2" hidden="1">
      <c r="B5693" s="23"/>
    </row>
    <row r="5694" spans="2:2" hidden="1">
      <c r="B5694" s="23"/>
    </row>
    <row r="5695" spans="2:2" hidden="1">
      <c r="B5695" s="23"/>
    </row>
    <row r="5696" spans="2:2" hidden="1">
      <c r="B5696" s="23"/>
    </row>
    <row r="5697" spans="2:2" hidden="1">
      <c r="B5697" s="23"/>
    </row>
    <row r="5698" spans="2:2" hidden="1">
      <c r="B5698" s="23"/>
    </row>
    <row r="5699" spans="2:2" hidden="1">
      <c r="B5699" s="23"/>
    </row>
    <row r="5700" spans="2:2" hidden="1">
      <c r="B5700" s="23"/>
    </row>
    <row r="5701" spans="2:2" hidden="1">
      <c r="B5701" s="23"/>
    </row>
    <row r="5702" spans="2:2" hidden="1">
      <c r="B5702" s="23"/>
    </row>
    <row r="5703" spans="2:2" hidden="1">
      <c r="B5703" s="23"/>
    </row>
    <row r="5704" spans="2:2" hidden="1">
      <c r="B5704" s="23"/>
    </row>
    <row r="5705" spans="2:2" hidden="1">
      <c r="B5705" s="23"/>
    </row>
    <row r="5706" spans="2:2" hidden="1">
      <c r="B5706" s="23"/>
    </row>
    <row r="5707" spans="2:2" hidden="1">
      <c r="B5707" s="23"/>
    </row>
    <row r="5708" spans="2:2" hidden="1">
      <c r="B5708" s="23"/>
    </row>
    <row r="5709" spans="2:2" hidden="1">
      <c r="B5709" s="23"/>
    </row>
    <row r="5710" spans="2:2" hidden="1">
      <c r="B5710" s="23"/>
    </row>
    <row r="5711" spans="2:2" hidden="1">
      <c r="B5711" s="23"/>
    </row>
    <row r="5712" spans="2:2" hidden="1">
      <c r="B5712" s="23"/>
    </row>
    <row r="5713" spans="2:2" hidden="1">
      <c r="B5713" s="23"/>
    </row>
    <row r="5714" spans="2:2" hidden="1">
      <c r="B5714" s="23"/>
    </row>
    <row r="5715" spans="2:2" hidden="1">
      <c r="B5715" s="23"/>
    </row>
    <row r="5716" spans="2:2" hidden="1">
      <c r="B5716" s="23"/>
    </row>
    <row r="5717" spans="2:2" hidden="1">
      <c r="B5717" s="23"/>
    </row>
    <row r="5718" spans="2:2" hidden="1">
      <c r="B5718" s="23"/>
    </row>
    <row r="5719" spans="2:2" hidden="1">
      <c r="B5719" s="23"/>
    </row>
    <row r="5720" spans="2:2" hidden="1">
      <c r="B5720" s="23"/>
    </row>
    <row r="5721" spans="2:2" hidden="1">
      <c r="B5721" s="23"/>
    </row>
    <row r="5722" spans="2:2" hidden="1">
      <c r="B5722" s="23"/>
    </row>
    <row r="5723" spans="2:2" hidden="1">
      <c r="B5723" s="23"/>
    </row>
    <row r="5724" spans="2:2" hidden="1">
      <c r="B5724" s="23"/>
    </row>
    <row r="5725" spans="2:2" hidden="1">
      <c r="B5725" s="23"/>
    </row>
    <row r="5726" spans="2:2" hidden="1">
      <c r="B5726" s="23"/>
    </row>
    <row r="5727" spans="2:2" hidden="1">
      <c r="B5727" s="23"/>
    </row>
    <row r="5728" spans="2:2" hidden="1">
      <c r="B5728" s="23"/>
    </row>
    <row r="5729" spans="2:2" hidden="1">
      <c r="B5729" s="23"/>
    </row>
    <row r="5730" spans="2:2" hidden="1">
      <c r="B5730" s="23"/>
    </row>
    <row r="5731" spans="2:2" hidden="1">
      <c r="B5731" s="23"/>
    </row>
    <row r="5732" spans="2:2" hidden="1">
      <c r="B5732" s="23"/>
    </row>
    <row r="5733" spans="2:2" hidden="1">
      <c r="B5733" s="23"/>
    </row>
    <row r="5734" spans="2:2" hidden="1">
      <c r="B5734" s="23"/>
    </row>
    <row r="5735" spans="2:2" hidden="1">
      <c r="B5735" s="23"/>
    </row>
    <row r="5736" spans="2:2" hidden="1">
      <c r="B5736" s="23"/>
    </row>
    <row r="5737" spans="2:2" hidden="1">
      <c r="B5737" s="23"/>
    </row>
    <row r="5738" spans="2:2" hidden="1">
      <c r="B5738" s="23"/>
    </row>
    <row r="5739" spans="2:2" hidden="1">
      <c r="B5739" s="23"/>
    </row>
    <row r="5740" spans="2:2" hidden="1">
      <c r="B5740" s="23"/>
    </row>
    <row r="5741" spans="2:2" hidden="1">
      <c r="B5741" s="23"/>
    </row>
    <row r="5742" spans="2:2" hidden="1">
      <c r="B5742" s="23"/>
    </row>
    <row r="5743" spans="2:2" hidden="1">
      <c r="B5743" s="23"/>
    </row>
    <row r="5744" spans="2:2" hidden="1">
      <c r="B5744" s="23"/>
    </row>
    <row r="5745" spans="2:2" hidden="1">
      <c r="B5745" s="23"/>
    </row>
    <row r="5746" spans="2:2" hidden="1">
      <c r="B5746" s="23"/>
    </row>
    <row r="5747" spans="2:2" hidden="1">
      <c r="B5747" s="23"/>
    </row>
    <row r="5748" spans="2:2" hidden="1">
      <c r="B5748" s="23"/>
    </row>
    <row r="5749" spans="2:2" hidden="1">
      <c r="B5749" s="23"/>
    </row>
    <row r="5750" spans="2:2" hidden="1">
      <c r="B5750" s="23"/>
    </row>
    <row r="5751" spans="2:2" hidden="1">
      <c r="B5751" s="23"/>
    </row>
    <row r="5752" spans="2:2" hidden="1">
      <c r="B5752" s="23"/>
    </row>
    <row r="5753" spans="2:2" hidden="1">
      <c r="B5753" s="23"/>
    </row>
    <row r="5754" spans="2:2" hidden="1">
      <c r="B5754" s="23"/>
    </row>
    <row r="5755" spans="2:2" hidden="1">
      <c r="B5755" s="23"/>
    </row>
    <row r="5756" spans="2:2" hidden="1">
      <c r="B5756" s="23"/>
    </row>
    <row r="5757" spans="2:2" hidden="1">
      <c r="B5757" s="23"/>
    </row>
    <row r="5758" spans="2:2" hidden="1">
      <c r="B5758" s="23"/>
    </row>
    <row r="5759" spans="2:2" hidden="1">
      <c r="B5759" s="23"/>
    </row>
    <row r="5760" spans="2:2" hidden="1">
      <c r="B5760" s="23"/>
    </row>
    <row r="5761" spans="2:2" hidden="1">
      <c r="B5761" s="23"/>
    </row>
    <row r="5762" spans="2:2" hidden="1">
      <c r="B5762" s="23"/>
    </row>
    <row r="5763" spans="2:2" hidden="1">
      <c r="B5763" s="23"/>
    </row>
    <row r="5764" spans="2:2" hidden="1">
      <c r="B5764" s="23"/>
    </row>
    <row r="5765" spans="2:2" hidden="1">
      <c r="B5765" s="23"/>
    </row>
    <row r="5766" spans="2:2" hidden="1">
      <c r="B5766" s="23"/>
    </row>
    <row r="5767" spans="2:2" hidden="1">
      <c r="B5767" s="23"/>
    </row>
    <row r="5768" spans="2:2" hidden="1">
      <c r="B5768" s="23"/>
    </row>
    <row r="5769" spans="2:2" hidden="1">
      <c r="B5769" s="23"/>
    </row>
    <row r="5770" spans="2:2" hidden="1">
      <c r="B5770" s="23"/>
    </row>
    <row r="5771" spans="2:2" hidden="1">
      <c r="B5771" s="23"/>
    </row>
    <row r="5772" spans="2:2" hidden="1">
      <c r="B5772" s="23"/>
    </row>
    <row r="5773" spans="2:2" hidden="1">
      <c r="B5773" s="23"/>
    </row>
    <row r="5774" spans="2:2" hidden="1">
      <c r="B5774" s="23"/>
    </row>
    <row r="5775" spans="2:2" hidden="1">
      <c r="B5775" s="23"/>
    </row>
    <row r="5776" spans="2:2" hidden="1">
      <c r="B5776" s="23"/>
    </row>
    <row r="5777" spans="2:2" hidden="1">
      <c r="B5777" s="23"/>
    </row>
    <row r="5778" spans="2:2" hidden="1">
      <c r="B5778" s="23"/>
    </row>
    <row r="5779" spans="2:2" hidden="1">
      <c r="B5779" s="23"/>
    </row>
    <row r="5780" spans="2:2" hidden="1">
      <c r="B5780" s="23"/>
    </row>
    <row r="5781" spans="2:2" hidden="1">
      <c r="B5781" s="23"/>
    </row>
    <row r="5782" spans="2:2" hidden="1">
      <c r="B5782" s="23"/>
    </row>
    <row r="5783" spans="2:2" hidden="1">
      <c r="B5783" s="23"/>
    </row>
    <row r="5784" spans="2:2" hidden="1">
      <c r="B5784" s="23"/>
    </row>
    <row r="5785" spans="2:2" hidden="1">
      <c r="B5785" s="23"/>
    </row>
    <row r="5786" spans="2:2" hidden="1">
      <c r="B5786" s="23"/>
    </row>
    <row r="5787" spans="2:2" hidden="1">
      <c r="B5787" s="23"/>
    </row>
    <row r="5788" spans="2:2" hidden="1">
      <c r="B5788" s="23"/>
    </row>
    <row r="5789" spans="2:2" hidden="1">
      <c r="B5789" s="23"/>
    </row>
    <row r="5790" spans="2:2" hidden="1">
      <c r="B5790" s="23"/>
    </row>
    <row r="5791" spans="2:2" hidden="1">
      <c r="B5791" s="23"/>
    </row>
    <row r="5792" spans="2:2" hidden="1">
      <c r="B5792" s="23"/>
    </row>
    <row r="5793" spans="2:2" hidden="1">
      <c r="B5793" s="23"/>
    </row>
    <row r="5794" spans="2:2" hidden="1">
      <c r="B5794" s="23"/>
    </row>
    <row r="5795" spans="2:2" hidden="1">
      <c r="B5795" s="23"/>
    </row>
    <row r="5796" spans="2:2" hidden="1">
      <c r="B5796" s="23"/>
    </row>
    <row r="5797" spans="2:2" hidden="1">
      <c r="B5797" s="23"/>
    </row>
    <row r="5798" spans="2:2" hidden="1">
      <c r="B5798" s="23"/>
    </row>
    <row r="5799" spans="2:2" hidden="1">
      <c r="B5799" s="23"/>
    </row>
    <row r="5800" spans="2:2" hidden="1">
      <c r="B5800" s="23"/>
    </row>
    <row r="5801" spans="2:2" hidden="1">
      <c r="B5801" s="23"/>
    </row>
    <row r="5802" spans="2:2" hidden="1">
      <c r="B5802" s="23"/>
    </row>
    <row r="5803" spans="2:2" hidden="1">
      <c r="B5803" s="23"/>
    </row>
    <row r="5804" spans="2:2" hidden="1">
      <c r="B5804" s="23"/>
    </row>
    <row r="5805" spans="2:2" hidden="1">
      <c r="B5805" s="23"/>
    </row>
    <row r="5806" spans="2:2" hidden="1">
      <c r="B5806" s="23"/>
    </row>
    <row r="5807" spans="2:2" hidden="1">
      <c r="B5807" s="23"/>
    </row>
    <row r="5808" spans="2:2" hidden="1">
      <c r="B5808" s="23"/>
    </row>
    <row r="5809" spans="2:2" hidden="1">
      <c r="B5809" s="23"/>
    </row>
    <row r="5810" spans="2:2" hidden="1">
      <c r="B5810" s="23"/>
    </row>
    <row r="5811" spans="2:2" hidden="1">
      <c r="B5811" s="23"/>
    </row>
    <row r="5812" spans="2:2" hidden="1">
      <c r="B5812" s="23"/>
    </row>
    <row r="5813" spans="2:2" hidden="1">
      <c r="B5813" s="23"/>
    </row>
    <row r="5814" spans="2:2" hidden="1">
      <c r="B5814" s="23"/>
    </row>
    <row r="5815" spans="2:2" hidden="1">
      <c r="B5815" s="23"/>
    </row>
    <row r="5816" spans="2:2" hidden="1">
      <c r="B5816" s="23"/>
    </row>
    <row r="5817" spans="2:2" hidden="1">
      <c r="B5817" s="23"/>
    </row>
    <row r="5818" spans="2:2" hidden="1">
      <c r="B5818" s="23"/>
    </row>
    <row r="5819" spans="2:2" hidden="1">
      <c r="B5819" s="23"/>
    </row>
    <row r="5820" spans="2:2" hidden="1">
      <c r="B5820" s="23"/>
    </row>
    <row r="5821" spans="2:2" hidden="1">
      <c r="B5821" s="23"/>
    </row>
    <row r="5822" spans="2:2" hidden="1">
      <c r="B5822" s="23"/>
    </row>
    <row r="5823" spans="2:2" hidden="1">
      <c r="B5823" s="23"/>
    </row>
    <row r="5824" spans="2:2" hidden="1">
      <c r="B5824" s="23"/>
    </row>
    <row r="5825" spans="2:2" hidden="1">
      <c r="B5825" s="23"/>
    </row>
    <row r="5826" spans="2:2" hidden="1">
      <c r="B5826" s="23"/>
    </row>
    <row r="5827" spans="2:2" hidden="1">
      <c r="B5827" s="23"/>
    </row>
    <row r="5828" spans="2:2" hidden="1">
      <c r="B5828" s="23"/>
    </row>
    <row r="5829" spans="2:2" hidden="1">
      <c r="B5829" s="23"/>
    </row>
    <row r="5830" spans="2:2" hidden="1">
      <c r="B5830" s="23"/>
    </row>
    <row r="5831" spans="2:2" hidden="1">
      <c r="B5831" s="23"/>
    </row>
    <row r="5832" spans="2:2" hidden="1">
      <c r="B5832" s="23"/>
    </row>
    <row r="5833" spans="2:2" hidden="1">
      <c r="B5833" s="23"/>
    </row>
    <row r="5834" spans="2:2" hidden="1">
      <c r="B5834" s="23"/>
    </row>
    <row r="5835" spans="2:2" hidden="1">
      <c r="B5835" s="23"/>
    </row>
    <row r="5836" spans="2:2" hidden="1">
      <c r="B5836" s="23"/>
    </row>
    <row r="5837" spans="2:2" hidden="1">
      <c r="B5837" s="23"/>
    </row>
    <row r="5838" spans="2:2" hidden="1">
      <c r="B5838" s="23"/>
    </row>
    <row r="5839" spans="2:2" hidden="1">
      <c r="B5839" s="23"/>
    </row>
    <row r="5840" spans="2:2" hidden="1">
      <c r="B5840" s="23"/>
    </row>
    <row r="5841" spans="2:2" hidden="1">
      <c r="B5841" s="23"/>
    </row>
    <row r="5842" spans="2:2" hidden="1">
      <c r="B5842" s="23"/>
    </row>
    <row r="5843" spans="2:2" hidden="1">
      <c r="B5843" s="23"/>
    </row>
    <row r="5844" spans="2:2" hidden="1">
      <c r="B5844" s="23"/>
    </row>
    <row r="5845" spans="2:2" hidden="1">
      <c r="B5845" s="23"/>
    </row>
    <row r="5846" spans="2:2" hidden="1">
      <c r="B5846" s="23"/>
    </row>
    <row r="5847" spans="2:2" hidden="1">
      <c r="B5847" s="23"/>
    </row>
    <row r="5848" spans="2:2" hidden="1">
      <c r="B5848" s="23"/>
    </row>
    <row r="5849" spans="2:2" hidden="1">
      <c r="B5849" s="23"/>
    </row>
    <row r="5850" spans="2:2" hidden="1">
      <c r="B5850" s="23"/>
    </row>
    <row r="5851" spans="2:2" hidden="1">
      <c r="B5851" s="23"/>
    </row>
    <row r="5852" spans="2:2" hidden="1">
      <c r="B5852" s="23"/>
    </row>
    <row r="5853" spans="2:2" hidden="1">
      <c r="B5853" s="23"/>
    </row>
    <row r="5854" spans="2:2" hidden="1">
      <c r="B5854" s="23"/>
    </row>
    <row r="5855" spans="2:2" hidden="1">
      <c r="B5855" s="23"/>
    </row>
    <row r="5856" spans="2:2" hidden="1">
      <c r="B5856" s="23"/>
    </row>
    <row r="5857" spans="2:2" hidden="1">
      <c r="B5857" s="23"/>
    </row>
    <row r="5858" spans="2:2" hidden="1">
      <c r="B5858" s="23"/>
    </row>
    <row r="5859" spans="2:2" hidden="1">
      <c r="B5859" s="23"/>
    </row>
    <row r="5860" spans="2:2" hidden="1">
      <c r="B5860" s="23"/>
    </row>
    <row r="5861" spans="2:2" hidden="1">
      <c r="B5861" s="23"/>
    </row>
    <row r="5862" spans="2:2" hidden="1">
      <c r="B5862" s="23"/>
    </row>
    <row r="5863" spans="2:2" hidden="1">
      <c r="B5863" s="23"/>
    </row>
    <row r="5864" spans="2:2" hidden="1">
      <c r="B5864" s="23"/>
    </row>
    <row r="5865" spans="2:2" hidden="1">
      <c r="B5865" s="23"/>
    </row>
    <row r="5866" spans="2:2" hidden="1">
      <c r="B5866" s="23"/>
    </row>
    <row r="5867" spans="2:2" hidden="1">
      <c r="B5867" s="23"/>
    </row>
    <row r="5868" spans="2:2" hidden="1">
      <c r="B5868" s="23"/>
    </row>
    <row r="5869" spans="2:2" hidden="1">
      <c r="B5869" s="23"/>
    </row>
    <row r="5870" spans="2:2" hidden="1">
      <c r="B5870" s="23"/>
    </row>
    <row r="5871" spans="2:2" hidden="1">
      <c r="B5871" s="23"/>
    </row>
    <row r="5872" spans="2:2" hidden="1">
      <c r="B5872" s="23"/>
    </row>
    <row r="5873" spans="2:2" hidden="1">
      <c r="B5873" s="23"/>
    </row>
    <row r="5874" spans="2:2" hidden="1">
      <c r="B5874" s="23"/>
    </row>
    <row r="5875" spans="2:2" hidden="1">
      <c r="B5875" s="23"/>
    </row>
    <row r="5876" spans="2:2" hidden="1">
      <c r="B5876" s="23"/>
    </row>
    <row r="5877" spans="2:2" hidden="1">
      <c r="B5877" s="23"/>
    </row>
    <row r="5878" spans="2:2" hidden="1">
      <c r="B5878" s="23"/>
    </row>
    <row r="5879" spans="2:2" hidden="1">
      <c r="B5879" s="23"/>
    </row>
    <row r="5880" spans="2:2" hidden="1">
      <c r="B5880" s="23"/>
    </row>
    <row r="5881" spans="2:2" hidden="1">
      <c r="B5881" s="23"/>
    </row>
    <row r="5882" spans="2:2" hidden="1">
      <c r="B5882" s="23"/>
    </row>
    <row r="5883" spans="2:2" hidden="1">
      <c r="B5883" s="23"/>
    </row>
    <row r="5884" spans="2:2" hidden="1">
      <c r="B5884" s="23"/>
    </row>
    <row r="5885" spans="2:2" hidden="1">
      <c r="B5885" s="23"/>
    </row>
    <row r="5886" spans="2:2" hidden="1">
      <c r="B5886" s="23"/>
    </row>
    <row r="5887" spans="2:2" hidden="1">
      <c r="B5887" s="23"/>
    </row>
    <row r="5888" spans="2:2" hidden="1">
      <c r="B5888" s="23"/>
    </row>
    <row r="5889" spans="2:2" hidden="1">
      <c r="B5889" s="23"/>
    </row>
    <row r="5890" spans="2:2" hidden="1">
      <c r="B5890" s="23"/>
    </row>
    <row r="5891" spans="2:2" hidden="1">
      <c r="B5891" s="23"/>
    </row>
    <row r="5892" spans="2:2" hidden="1">
      <c r="B5892" s="23"/>
    </row>
    <row r="5893" spans="2:2" hidden="1">
      <c r="B5893" s="23"/>
    </row>
    <row r="5894" spans="2:2" hidden="1">
      <c r="B5894" s="23"/>
    </row>
    <row r="5895" spans="2:2" hidden="1">
      <c r="B5895" s="23"/>
    </row>
    <row r="5896" spans="2:2" hidden="1">
      <c r="B5896" s="23"/>
    </row>
    <row r="5897" spans="2:2" hidden="1">
      <c r="B5897" s="23"/>
    </row>
    <row r="5898" spans="2:2" hidden="1">
      <c r="B5898" s="23"/>
    </row>
    <row r="5899" spans="2:2" hidden="1">
      <c r="B5899" s="23"/>
    </row>
    <row r="5900" spans="2:2" hidden="1">
      <c r="B5900" s="23"/>
    </row>
    <row r="5901" spans="2:2" hidden="1">
      <c r="B5901" s="23"/>
    </row>
    <row r="5902" spans="2:2" hidden="1">
      <c r="B5902" s="23"/>
    </row>
    <row r="5903" spans="2:2" hidden="1">
      <c r="B5903" s="23"/>
    </row>
    <row r="5904" spans="2:2" hidden="1">
      <c r="B5904" s="23"/>
    </row>
    <row r="5905" spans="2:2" hidden="1">
      <c r="B5905" s="23"/>
    </row>
    <row r="5906" spans="2:2" hidden="1">
      <c r="B5906" s="23"/>
    </row>
    <row r="5907" spans="2:2" hidden="1">
      <c r="B5907" s="23"/>
    </row>
    <row r="5908" spans="2:2" hidden="1">
      <c r="B5908" s="23"/>
    </row>
    <row r="5909" spans="2:2" hidden="1">
      <c r="B5909" s="23"/>
    </row>
    <row r="5910" spans="2:2" hidden="1">
      <c r="B5910" s="23"/>
    </row>
    <row r="5911" spans="2:2" hidden="1">
      <c r="B5911" s="23"/>
    </row>
    <row r="5912" spans="2:2" hidden="1">
      <c r="B5912" s="23"/>
    </row>
    <row r="5913" spans="2:2" hidden="1">
      <c r="B5913" s="23"/>
    </row>
    <row r="5914" spans="2:2" hidden="1">
      <c r="B5914" s="23"/>
    </row>
    <row r="5915" spans="2:2" hidden="1">
      <c r="B5915" s="23"/>
    </row>
    <row r="5916" spans="2:2" hidden="1">
      <c r="B5916" s="23"/>
    </row>
    <row r="5917" spans="2:2" hidden="1">
      <c r="B5917" s="23"/>
    </row>
    <row r="5918" spans="2:2" hidden="1">
      <c r="B5918" s="23"/>
    </row>
    <row r="5919" spans="2:2" hidden="1">
      <c r="B5919" s="23"/>
    </row>
    <row r="5920" spans="2:2" hidden="1">
      <c r="B5920" s="23"/>
    </row>
    <row r="5921" spans="2:2" hidden="1">
      <c r="B5921" s="23"/>
    </row>
    <row r="5922" spans="2:2" hidden="1">
      <c r="B5922" s="23"/>
    </row>
    <row r="5923" spans="2:2" hidden="1">
      <c r="B5923" s="23"/>
    </row>
    <row r="5924" spans="2:2" hidden="1">
      <c r="B5924" s="23"/>
    </row>
    <row r="5925" spans="2:2" hidden="1">
      <c r="B5925" s="23"/>
    </row>
    <row r="5926" spans="2:2" hidden="1">
      <c r="B5926" s="23"/>
    </row>
    <row r="5927" spans="2:2" hidden="1">
      <c r="B5927" s="23"/>
    </row>
    <row r="5928" spans="2:2" hidden="1">
      <c r="B5928" s="23"/>
    </row>
    <row r="5929" spans="2:2" hidden="1">
      <c r="B5929" s="23"/>
    </row>
    <row r="5930" spans="2:2" hidden="1">
      <c r="B5930" s="23"/>
    </row>
    <row r="5931" spans="2:2" hidden="1">
      <c r="B5931" s="23"/>
    </row>
    <row r="5932" spans="2:2" hidden="1">
      <c r="B5932" s="23"/>
    </row>
    <row r="5933" spans="2:2" hidden="1">
      <c r="B5933" s="23"/>
    </row>
    <row r="5934" spans="2:2" hidden="1">
      <c r="B5934" s="23"/>
    </row>
    <row r="5935" spans="2:2" hidden="1">
      <c r="B5935" s="23"/>
    </row>
    <row r="5936" spans="2:2" hidden="1">
      <c r="B5936" s="23"/>
    </row>
    <row r="5937" spans="2:2" hidden="1">
      <c r="B5937" s="23"/>
    </row>
    <row r="5938" spans="2:2" hidden="1">
      <c r="B5938" s="23"/>
    </row>
    <row r="5939" spans="2:2" hidden="1">
      <c r="B5939" s="23"/>
    </row>
    <row r="5940" spans="2:2" hidden="1">
      <c r="B5940" s="23"/>
    </row>
    <row r="5941" spans="2:2" hidden="1">
      <c r="B5941" s="23"/>
    </row>
    <row r="5942" spans="2:2" hidden="1">
      <c r="B5942" s="23"/>
    </row>
    <row r="5943" spans="2:2" hidden="1">
      <c r="B5943" s="23"/>
    </row>
    <row r="5944" spans="2:2" hidden="1">
      <c r="B5944" s="23"/>
    </row>
    <row r="5945" spans="2:2" hidden="1">
      <c r="B5945" s="23"/>
    </row>
    <row r="5946" spans="2:2" hidden="1">
      <c r="B5946" s="23"/>
    </row>
    <row r="5947" spans="2:2" hidden="1">
      <c r="B5947" s="23"/>
    </row>
    <row r="5948" spans="2:2" hidden="1">
      <c r="B5948" s="23"/>
    </row>
    <row r="5949" spans="2:2" hidden="1">
      <c r="B5949" s="23"/>
    </row>
    <row r="5950" spans="2:2" hidden="1">
      <c r="B5950" s="23"/>
    </row>
    <row r="5951" spans="2:2" hidden="1">
      <c r="B5951" s="23"/>
    </row>
    <row r="5952" spans="2:2" hidden="1">
      <c r="B5952" s="23"/>
    </row>
    <row r="5953" spans="2:2" hidden="1">
      <c r="B5953" s="23"/>
    </row>
    <row r="5954" spans="2:2" hidden="1">
      <c r="B5954" s="23"/>
    </row>
    <row r="5955" spans="2:2" hidden="1">
      <c r="B5955" s="23"/>
    </row>
    <row r="5956" spans="2:2" hidden="1">
      <c r="B5956" s="23"/>
    </row>
    <row r="5957" spans="2:2" hidden="1">
      <c r="B5957" s="23"/>
    </row>
    <row r="5958" spans="2:2" hidden="1">
      <c r="B5958" s="23"/>
    </row>
    <row r="5959" spans="2:2" hidden="1">
      <c r="B5959" s="23"/>
    </row>
    <row r="5960" spans="2:2" hidden="1">
      <c r="B5960" s="23"/>
    </row>
    <row r="5961" spans="2:2" hidden="1">
      <c r="B5961" s="23"/>
    </row>
    <row r="5962" spans="2:2" hidden="1">
      <c r="B5962" s="23"/>
    </row>
    <row r="5963" spans="2:2" hidden="1">
      <c r="B5963" s="23"/>
    </row>
    <row r="5964" spans="2:2" hidden="1">
      <c r="B5964" s="23"/>
    </row>
    <row r="5965" spans="2:2" hidden="1">
      <c r="B5965" s="23"/>
    </row>
    <row r="5966" spans="2:2" hidden="1">
      <c r="B5966" s="23"/>
    </row>
    <row r="5967" spans="2:2" hidden="1">
      <c r="B5967" s="23"/>
    </row>
    <row r="5968" spans="2:2" hidden="1">
      <c r="B5968" s="23"/>
    </row>
    <row r="5969" spans="2:2" hidden="1">
      <c r="B5969" s="23"/>
    </row>
    <row r="5970" spans="2:2" hidden="1">
      <c r="B5970" s="23"/>
    </row>
    <row r="5971" spans="2:2" hidden="1">
      <c r="B5971" s="23"/>
    </row>
    <row r="5972" spans="2:2" hidden="1">
      <c r="B5972" s="23"/>
    </row>
    <row r="5973" spans="2:2" hidden="1">
      <c r="B5973" s="23"/>
    </row>
    <row r="5974" spans="2:2" hidden="1">
      <c r="B5974" s="23"/>
    </row>
    <row r="5975" spans="2:2" hidden="1">
      <c r="B5975" s="23"/>
    </row>
    <row r="5976" spans="2:2" hidden="1">
      <c r="B5976" s="23"/>
    </row>
    <row r="5977" spans="2:2" hidden="1">
      <c r="B5977" s="23"/>
    </row>
    <row r="5978" spans="2:2" hidden="1">
      <c r="B5978" s="23"/>
    </row>
    <row r="5979" spans="2:2" hidden="1">
      <c r="B5979" s="23"/>
    </row>
    <row r="5980" spans="2:2" hidden="1">
      <c r="B5980" s="23"/>
    </row>
    <row r="5981" spans="2:2" hidden="1">
      <c r="B5981" s="23"/>
    </row>
    <row r="5982" spans="2:2" hidden="1">
      <c r="B5982" s="23"/>
    </row>
    <row r="5983" spans="2:2" hidden="1">
      <c r="B5983" s="23"/>
    </row>
    <row r="5984" spans="2:2" hidden="1">
      <c r="B5984" s="23"/>
    </row>
    <row r="5985" spans="2:2" hidden="1">
      <c r="B5985" s="23"/>
    </row>
    <row r="5986" spans="2:2" hidden="1">
      <c r="B5986" s="23"/>
    </row>
    <row r="5987" spans="2:2" hidden="1">
      <c r="B5987" s="23"/>
    </row>
    <row r="5988" spans="2:2" hidden="1">
      <c r="B5988" s="23"/>
    </row>
    <row r="5989" spans="2:2" hidden="1">
      <c r="B5989" s="23"/>
    </row>
    <row r="5990" spans="2:2" hidden="1">
      <c r="B5990" s="23"/>
    </row>
    <row r="5991" spans="2:2" hidden="1">
      <c r="B5991" s="23"/>
    </row>
    <row r="5992" spans="2:2" hidden="1">
      <c r="B5992" s="23"/>
    </row>
    <row r="5993" spans="2:2" hidden="1">
      <c r="B5993" s="23"/>
    </row>
    <row r="5994" spans="2:2" hidden="1">
      <c r="B5994" s="23"/>
    </row>
    <row r="5995" spans="2:2" hidden="1">
      <c r="B5995" s="23"/>
    </row>
    <row r="5996" spans="2:2" hidden="1">
      <c r="B5996" s="23"/>
    </row>
    <row r="5997" spans="2:2" hidden="1">
      <c r="B5997" s="23"/>
    </row>
    <row r="5998" spans="2:2" hidden="1">
      <c r="B5998" s="23"/>
    </row>
    <row r="5999" spans="2:2" hidden="1">
      <c r="B5999" s="23"/>
    </row>
    <row r="6000" spans="2:2" hidden="1">
      <c r="B6000" s="23"/>
    </row>
    <row r="6001" spans="2:2" hidden="1">
      <c r="B6001" s="23"/>
    </row>
    <row r="6002" spans="2:2" hidden="1">
      <c r="B6002" s="23"/>
    </row>
    <row r="6003" spans="2:2" hidden="1">
      <c r="B6003" s="23"/>
    </row>
    <row r="6004" spans="2:2" hidden="1">
      <c r="B6004" s="23"/>
    </row>
    <row r="6005" spans="2:2" hidden="1">
      <c r="B6005" s="23"/>
    </row>
    <row r="6006" spans="2:2" hidden="1">
      <c r="B6006" s="23"/>
    </row>
    <row r="6007" spans="2:2" hidden="1">
      <c r="B6007" s="23"/>
    </row>
    <row r="6008" spans="2:2" hidden="1">
      <c r="B6008" s="23"/>
    </row>
    <row r="6009" spans="2:2" hidden="1">
      <c r="B6009" s="23"/>
    </row>
    <row r="6010" spans="2:2" hidden="1">
      <c r="B6010" s="23"/>
    </row>
    <row r="6011" spans="2:2" hidden="1">
      <c r="B6011" s="23"/>
    </row>
    <row r="6012" spans="2:2" hidden="1">
      <c r="B6012" s="23"/>
    </row>
    <row r="6013" spans="2:2" hidden="1">
      <c r="B6013" s="23"/>
    </row>
    <row r="6014" spans="2:2" hidden="1">
      <c r="B6014" s="23"/>
    </row>
    <row r="6015" spans="2:2" hidden="1">
      <c r="B6015" s="23"/>
    </row>
    <row r="6016" spans="2:2" hidden="1">
      <c r="B6016" s="23"/>
    </row>
    <row r="6017" spans="2:2" hidden="1">
      <c r="B6017" s="23"/>
    </row>
    <row r="6018" spans="2:2" hidden="1">
      <c r="B6018" s="23"/>
    </row>
    <row r="6019" spans="2:2" hidden="1">
      <c r="B6019" s="23"/>
    </row>
    <row r="6020" spans="2:2" hidden="1">
      <c r="B6020" s="23"/>
    </row>
    <row r="6021" spans="2:2" hidden="1">
      <c r="B6021" s="23"/>
    </row>
    <row r="6022" spans="2:2" hidden="1">
      <c r="B6022" s="23"/>
    </row>
    <row r="6023" spans="2:2" hidden="1">
      <c r="B6023" s="23"/>
    </row>
    <row r="6024" spans="2:2" hidden="1">
      <c r="B6024" s="23"/>
    </row>
    <row r="6025" spans="2:2" hidden="1">
      <c r="B6025" s="23"/>
    </row>
    <row r="6026" spans="2:2" hidden="1">
      <c r="B6026" s="23"/>
    </row>
    <row r="6027" spans="2:2" hidden="1">
      <c r="B6027" s="23"/>
    </row>
    <row r="6028" spans="2:2" hidden="1">
      <c r="B6028" s="23"/>
    </row>
    <row r="6029" spans="2:2" hidden="1">
      <c r="B6029" s="23"/>
    </row>
    <row r="6030" spans="2:2" hidden="1">
      <c r="B6030" s="23"/>
    </row>
    <row r="6031" spans="2:2" hidden="1">
      <c r="B6031" s="23"/>
    </row>
    <row r="6032" spans="2:2" hidden="1">
      <c r="B6032" s="23"/>
    </row>
    <row r="6033" spans="2:2" hidden="1">
      <c r="B6033" s="23"/>
    </row>
    <row r="6034" spans="2:2" hidden="1">
      <c r="B6034" s="23"/>
    </row>
    <row r="6035" spans="2:2" hidden="1">
      <c r="B6035" s="23"/>
    </row>
    <row r="6036" spans="2:2" hidden="1">
      <c r="B6036" s="23"/>
    </row>
    <row r="6037" spans="2:2" hidden="1">
      <c r="B6037" s="23"/>
    </row>
    <row r="6038" spans="2:2" hidden="1">
      <c r="B6038" s="23"/>
    </row>
    <row r="6039" spans="2:2" hidden="1">
      <c r="B6039" s="23"/>
    </row>
    <row r="6040" spans="2:2" hidden="1">
      <c r="B6040" s="23"/>
    </row>
    <row r="6041" spans="2:2" hidden="1">
      <c r="B6041" s="23"/>
    </row>
    <row r="6042" spans="2:2" hidden="1">
      <c r="B6042" s="23"/>
    </row>
    <row r="6043" spans="2:2" hidden="1">
      <c r="B6043" s="23"/>
    </row>
    <row r="6044" spans="2:2" hidden="1">
      <c r="B6044" s="23"/>
    </row>
    <row r="6045" spans="2:2" hidden="1">
      <c r="B6045" s="23"/>
    </row>
    <row r="6046" spans="2:2" hidden="1">
      <c r="B6046" s="23"/>
    </row>
    <row r="6047" spans="2:2" hidden="1">
      <c r="B6047" s="23"/>
    </row>
    <row r="6048" spans="2:2" hidden="1">
      <c r="B6048" s="23"/>
    </row>
    <row r="6049" spans="2:2" hidden="1">
      <c r="B6049" s="23"/>
    </row>
    <row r="6050" spans="2:2" hidden="1">
      <c r="B6050" s="23"/>
    </row>
    <row r="6051" spans="2:2" hidden="1">
      <c r="B6051" s="23"/>
    </row>
    <row r="6052" spans="2:2" hidden="1">
      <c r="B6052" s="23"/>
    </row>
    <row r="6053" spans="2:2" hidden="1">
      <c r="B6053" s="23"/>
    </row>
    <row r="6054" spans="2:2" hidden="1">
      <c r="B6054" s="23"/>
    </row>
    <row r="6055" spans="2:2" hidden="1">
      <c r="B6055" s="23"/>
    </row>
    <row r="6056" spans="2:2" hidden="1">
      <c r="B6056" s="23"/>
    </row>
    <row r="6057" spans="2:2" hidden="1">
      <c r="B6057" s="23"/>
    </row>
    <row r="6058" spans="2:2" hidden="1">
      <c r="B6058" s="23"/>
    </row>
    <row r="6059" spans="2:2" hidden="1">
      <c r="B6059" s="23"/>
    </row>
    <row r="6060" spans="2:2" hidden="1">
      <c r="B6060" s="23"/>
    </row>
    <row r="6061" spans="2:2" hidden="1">
      <c r="B6061" s="23"/>
    </row>
    <row r="6062" spans="2:2" hidden="1">
      <c r="B6062" s="23"/>
    </row>
    <row r="6063" spans="2:2" hidden="1">
      <c r="B6063" s="23"/>
    </row>
    <row r="6064" spans="2:2" hidden="1">
      <c r="B6064" s="23"/>
    </row>
    <row r="6065" spans="2:2" hidden="1">
      <c r="B6065" s="23"/>
    </row>
    <row r="6066" spans="2:2" hidden="1">
      <c r="B6066" s="23"/>
    </row>
    <row r="6067" spans="2:2" hidden="1">
      <c r="B6067" s="23"/>
    </row>
    <row r="6068" spans="2:2" hidden="1">
      <c r="B6068" s="23"/>
    </row>
    <row r="6069" spans="2:2" hidden="1">
      <c r="B6069" s="23"/>
    </row>
    <row r="6070" spans="2:2" hidden="1">
      <c r="B6070" s="23"/>
    </row>
    <row r="6071" spans="2:2" hidden="1">
      <c r="B6071" s="23"/>
    </row>
    <row r="6072" spans="2:2" hidden="1">
      <c r="B6072" s="23"/>
    </row>
    <row r="6073" spans="2:2" hidden="1">
      <c r="B6073" s="23"/>
    </row>
    <row r="6074" spans="2:2" hidden="1">
      <c r="B6074" s="23"/>
    </row>
    <row r="6075" spans="2:2" hidden="1">
      <c r="B6075" s="23"/>
    </row>
    <row r="6076" spans="2:2" hidden="1">
      <c r="B6076" s="23"/>
    </row>
    <row r="6077" spans="2:2" hidden="1">
      <c r="B6077" s="23"/>
    </row>
    <row r="6078" spans="2:2" hidden="1">
      <c r="B6078" s="23"/>
    </row>
    <row r="6079" spans="2:2" hidden="1">
      <c r="B6079" s="23"/>
    </row>
    <row r="6080" spans="2:2" hidden="1">
      <c r="B6080" s="23"/>
    </row>
    <row r="6081" spans="2:2" hidden="1">
      <c r="B6081" s="23"/>
    </row>
    <row r="6082" spans="2:2" hidden="1">
      <c r="B6082" s="23"/>
    </row>
    <row r="6083" spans="2:2" hidden="1">
      <c r="B6083" s="23"/>
    </row>
    <row r="6084" spans="2:2" hidden="1">
      <c r="B6084" s="23"/>
    </row>
    <row r="6085" spans="2:2" hidden="1">
      <c r="B6085" s="23"/>
    </row>
    <row r="6086" spans="2:2" hidden="1">
      <c r="B6086" s="23"/>
    </row>
    <row r="6087" spans="2:2" hidden="1">
      <c r="B6087" s="23"/>
    </row>
    <row r="6088" spans="2:2" hidden="1">
      <c r="B6088" s="23"/>
    </row>
    <row r="6089" spans="2:2" hidden="1">
      <c r="B6089" s="23"/>
    </row>
    <row r="6090" spans="2:2" hidden="1">
      <c r="B6090" s="23"/>
    </row>
    <row r="6091" spans="2:2" hidden="1">
      <c r="B6091" s="23"/>
    </row>
    <row r="6092" spans="2:2" hidden="1">
      <c r="B6092" s="23"/>
    </row>
    <row r="6093" spans="2:2" hidden="1">
      <c r="B6093" s="23"/>
    </row>
    <row r="6094" spans="2:2" hidden="1">
      <c r="B6094" s="23"/>
    </row>
    <row r="6095" spans="2:2" hidden="1">
      <c r="B6095" s="23"/>
    </row>
    <row r="6096" spans="2:2" hidden="1">
      <c r="B6096" s="23"/>
    </row>
    <row r="6097" spans="2:2" hidden="1">
      <c r="B6097" s="23"/>
    </row>
    <row r="6098" spans="2:2" hidden="1">
      <c r="B6098" s="23"/>
    </row>
    <row r="6099" spans="2:2" hidden="1">
      <c r="B6099" s="23"/>
    </row>
    <row r="6100" spans="2:2" hidden="1">
      <c r="B6100" s="23"/>
    </row>
    <row r="6101" spans="2:2" hidden="1">
      <c r="B6101" s="23"/>
    </row>
    <row r="6102" spans="2:2" hidden="1">
      <c r="B6102" s="23"/>
    </row>
    <row r="6103" spans="2:2" hidden="1">
      <c r="B6103" s="23"/>
    </row>
    <row r="6104" spans="2:2" hidden="1">
      <c r="B6104" s="23"/>
    </row>
    <row r="6105" spans="2:2" hidden="1">
      <c r="B6105" s="23"/>
    </row>
    <row r="6106" spans="2:2" hidden="1">
      <c r="B6106" s="23"/>
    </row>
    <row r="6107" spans="2:2" hidden="1">
      <c r="B6107" s="23"/>
    </row>
    <row r="6108" spans="2:2" hidden="1">
      <c r="B6108" s="23"/>
    </row>
    <row r="6109" spans="2:2" hidden="1">
      <c r="B6109" s="23"/>
    </row>
    <row r="6110" spans="2:2" hidden="1">
      <c r="B6110" s="23"/>
    </row>
    <row r="6111" spans="2:2" hidden="1">
      <c r="B6111" s="23"/>
    </row>
    <row r="6112" spans="2:2" hidden="1">
      <c r="B6112" s="23"/>
    </row>
    <row r="6113" spans="2:2" hidden="1">
      <c r="B6113" s="23"/>
    </row>
    <row r="6114" spans="2:2" hidden="1">
      <c r="B6114" s="23"/>
    </row>
    <row r="6115" spans="2:2" hidden="1">
      <c r="B6115" s="23"/>
    </row>
    <row r="6116" spans="2:2" hidden="1">
      <c r="B6116" s="23"/>
    </row>
    <row r="6117" spans="2:2" hidden="1">
      <c r="B6117" s="23"/>
    </row>
    <row r="6118" spans="2:2" hidden="1">
      <c r="B6118" s="23"/>
    </row>
    <row r="6119" spans="2:2" hidden="1">
      <c r="B6119" s="23"/>
    </row>
    <row r="6120" spans="2:2" hidden="1">
      <c r="B6120" s="23"/>
    </row>
    <row r="6121" spans="2:2" hidden="1">
      <c r="B6121" s="23"/>
    </row>
    <row r="6122" spans="2:2" hidden="1">
      <c r="B6122" s="23"/>
    </row>
    <row r="6123" spans="2:2" hidden="1">
      <c r="B6123" s="23"/>
    </row>
    <row r="6124" spans="2:2" hidden="1">
      <c r="B6124" s="23"/>
    </row>
    <row r="6125" spans="2:2" hidden="1">
      <c r="B6125" s="23"/>
    </row>
    <row r="6126" spans="2:2" hidden="1">
      <c r="B6126" s="23"/>
    </row>
    <row r="6127" spans="2:2" hidden="1">
      <c r="B6127" s="23"/>
    </row>
    <row r="6128" spans="2:2" hidden="1">
      <c r="B6128" s="23"/>
    </row>
    <row r="6129" spans="2:2" hidden="1">
      <c r="B6129" s="23"/>
    </row>
    <row r="6130" spans="2:2" hidden="1">
      <c r="B6130" s="23"/>
    </row>
    <row r="6131" spans="2:2" hidden="1">
      <c r="B6131" s="23"/>
    </row>
    <row r="6132" spans="2:2" hidden="1">
      <c r="B6132" s="23"/>
    </row>
    <row r="6133" spans="2:2" hidden="1">
      <c r="B6133" s="23"/>
    </row>
    <row r="6134" spans="2:2" hidden="1">
      <c r="B6134" s="23"/>
    </row>
    <row r="6135" spans="2:2" hidden="1">
      <c r="B6135" s="23"/>
    </row>
    <row r="6136" spans="2:2" hidden="1">
      <c r="B6136" s="23"/>
    </row>
    <row r="6137" spans="2:2" hidden="1">
      <c r="B6137" s="23"/>
    </row>
    <row r="6138" spans="2:2" hidden="1">
      <c r="B6138" s="23"/>
    </row>
    <row r="6139" spans="2:2" hidden="1">
      <c r="B6139" s="23"/>
    </row>
    <row r="6140" spans="2:2" hidden="1">
      <c r="B6140" s="23"/>
    </row>
    <row r="6141" spans="2:2" hidden="1">
      <c r="B6141" s="23"/>
    </row>
    <row r="6142" spans="2:2" hidden="1">
      <c r="B6142" s="23"/>
    </row>
    <row r="6143" spans="2:2" hidden="1">
      <c r="B6143" s="23"/>
    </row>
    <row r="6144" spans="2:2" hidden="1">
      <c r="B6144" s="23"/>
    </row>
    <row r="6145" spans="2:2" hidden="1">
      <c r="B6145" s="23"/>
    </row>
    <row r="6146" spans="2:2" hidden="1">
      <c r="B6146" s="23"/>
    </row>
    <row r="6147" spans="2:2" hidden="1">
      <c r="B6147" s="23"/>
    </row>
    <row r="6148" spans="2:2" hidden="1">
      <c r="B6148" s="23"/>
    </row>
    <row r="6149" spans="2:2" hidden="1">
      <c r="B6149" s="23"/>
    </row>
    <row r="6150" spans="2:2" hidden="1">
      <c r="B6150" s="23"/>
    </row>
    <row r="6151" spans="2:2" hidden="1">
      <c r="B6151" s="23"/>
    </row>
    <row r="6152" spans="2:2" hidden="1">
      <c r="B6152" s="23"/>
    </row>
    <row r="6153" spans="2:2" hidden="1">
      <c r="B6153" s="23"/>
    </row>
    <row r="6154" spans="2:2" hidden="1">
      <c r="B6154" s="23"/>
    </row>
    <row r="6155" spans="2:2" hidden="1">
      <c r="B6155" s="23"/>
    </row>
    <row r="6156" spans="2:2" hidden="1">
      <c r="B6156" s="23"/>
    </row>
    <row r="6157" spans="2:2" hidden="1">
      <c r="B6157" s="23"/>
    </row>
    <row r="6158" spans="2:2" hidden="1">
      <c r="B6158" s="23"/>
    </row>
    <row r="6159" spans="2:2" hidden="1">
      <c r="B6159" s="23"/>
    </row>
    <row r="6160" spans="2:2" hidden="1">
      <c r="B6160" s="23"/>
    </row>
    <row r="6161" spans="2:2" hidden="1">
      <c r="B6161" s="23"/>
    </row>
    <row r="6162" spans="2:2" hidden="1">
      <c r="B6162" s="23"/>
    </row>
    <row r="6163" spans="2:2" hidden="1">
      <c r="B6163" s="23"/>
    </row>
    <row r="6164" spans="2:2" hidden="1">
      <c r="B6164" s="23"/>
    </row>
    <row r="6165" spans="2:2" hidden="1">
      <c r="B6165" s="23"/>
    </row>
    <row r="6166" spans="2:2" hidden="1">
      <c r="B6166" s="23"/>
    </row>
    <row r="6167" spans="2:2" hidden="1">
      <c r="B6167" s="23"/>
    </row>
    <row r="6168" spans="2:2" hidden="1">
      <c r="B6168" s="23"/>
    </row>
    <row r="6169" spans="2:2" hidden="1">
      <c r="B6169" s="23"/>
    </row>
    <row r="6170" spans="2:2" hidden="1">
      <c r="B6170" s="23"/>
    </row>
    <row r="6171" spans="2:2" hidden="1">
      <c r="B6171" s="23"/>
    </row>
    <row r="6172" spans="2:2" hidden="1">
      <c r="B6172" s="23"/>
    </row>
    <row r="6173" spans="2:2" hidden="1">
      <c r="B6173" s="23"/>
    </row>
    <row r="6174" spans="2:2" hidden="1">
      <c r="B6174" s="23"/>
    </row>
    <row r="6175" spans="2:2" hidden="1">
      <c r="B6175" s="23"/>
    </row>
    <row r="6176" spans="2:2" hidden="1">
      <c r="B6176" s="23"/>
    </row>
    <row r="6177" spans="2:2" hidden="1">
      <c r="B6177" s="23"/>
    </row>
    <row r="6178" spans="2:2" hidden="1">
      <c r="B6178" s="23"/>
    </row>
    <row r="6179" spans="2:2" hidden="1">
      <c r="B6179" s="23"/>
    </row>
    <row r="6180" spans="2:2" hidden="1">
      <c r="B6180" s="23"/>
    </row>
    <row r="6181" spans="2:2" hidden="1">
      <c r="B6181" s="23"/>
    </row>
    <row r="6182" spans="2:2" hidden="1">
      <c r="B6182" s="23"/>
    </row>
    <row r="6183" spans="2:2" hidden="1">
      <c r="B6183" s="23"/>
    </row>
    <row r="6184" spans="2:2" hidden="1">
      <c r="B6184" s="23"/>
    </row>
    <row r="6185" spans="2:2" hidden="1">
      <c r="B6185" s="23"/>
    </row>
    <row r="6186" spans="2:2" hidden="1">
      <c r="B6186" s="23"/>
    </row>
    <row r="6187" spans="2:2" hidden="1">
      <c r="B6187" s="23"/>
    </row>
    <row r="6188" spans="2:2" hidden="1">
      <c r="B6188" s="23"/>
    </row>
    <row r="6189" spans="2:2" hidden="1">
      <c r="B6189" s="23"/>
    </row>
    <row r="6190" spans="2:2" hidden="1">
      <c r="B6190" s="23"/>
    </row>
    <row r="6191" spans="2:2" hidden="1">
      <c r="B6191" s="23"/>
    </row>
    <row r="6192" spans="2:2" hidden="1">
      <c r="B6192" s="23"/>
    </row>
    <row r="6193" spans="2:2" hidden="1">
      <c r="B6193" s="23"/>
    </row>
    <row r="6194" spans="2:2" hidden="1">
      <c r="B6194" s="23"/>
    </row>
    <row r="6195" spans="2:2" hidden="1">
      <c r="B6195" s="23"/>
    </row>
    <row r="6196" spans="2:2" hidden="1">
      <c r="B6196" s="23"/>
    </row>
    <row r="6197" spans="2:2" hidden="1">
      <c r="B6197" s="23"/>
    </row>
    <row r="6198" spans="2:2" hidden="1">
      <c r="B6198" s="23"/>
    </row>
    <row r="6199" spans="2:2" hidden="1">
      <c r="B6199" s="23"/>
    </row>
    <row r="6200" spans="2:2" hidden="1">
      <c r="B6200" s="23"/>
    </row>
    <row r="6201" spans="2:2" hidden="1">
      <c r="B6201" s="23"/>
    </row>
    <row r="6202" spans="2:2" hidden="1">
      <c r="B6202" s="23"/>
    </row>
    <row r="6203" spans="2:2" hidden="1">
      <c r="B6203" s="23"/>
    </row>
    <row r="6204" spans="2:2" hidden="1">
      <c r="B6204" s="23"/>
    </row>
    <row r="6205" spans="2:2" hidden="1">
      <c r="B6205" s="23"/>
    </row>
    <row r="6206" spans="2:2" hidden="1">
      <c r="B6206" s="23"/>
    </row>
    <row r="6207" spans="2:2" hidden="1">
      <c r="B6207" s="23"/>
    </row>
    <row r="6208" spans="2:2" hidden="1">
      <c r="B6208" s="23"/>
    </row>
    <row r="6209" spans="2:2" hidden="1">
      <c r="B6209" s="23"/>
    </row>
    <row r="6210" spans="2:2" hidden="1">
      <c r="B6210" s="23"/>
    </row>
    <row r="6211" spans="2:2" hidden="1">
      <c r="B6211" s="23"/>
    </row>
    <row r="6212" spans="2:2" hidden="1">
      <c r="B6212" s="23"/>
    </row>
    <row r="6213" spans="2:2" hidden="1">
      <c r="B6213" s="23"/>
    </row>
    <row r="6214" spans="2:2" hidden="1">
      <c r="B6214" s="23"/>
    </row>
    <row r="6215" spans="2:2" hidden="1">
      <c r="B6215" s="23"/>
    </row>
    <row r="6216" spans="2:2" hidden="1">
      <c r="B6216" s="23"/>
    </row>
    <row r="6217" spans="2:2" hidden="1">
      <c r="B6217" s="23"/>
    </row>
    <row r="6218" spans="2:2" hidden="1">
      <c r="B6218" s="23"/>
    </row>
    <row r="6219" spans="2:2" hidden="1">
      <c r="B6219" s="23"/>
    </row>
    <row r="6220" spans="2:2" hidden="1">
      <c r="B6220" s="23"/>
    </row>
    <row r="6221" spans="2:2" hidden="1">
      <c r="B6221" s="23"/>
    </row>
    <row r="6222" spans="2:2" hidden="1">
      <c r="B6222" s="23"/>
    </row>
    <row r="6223" spans="2:2" hidden="1">
      <c r="B6223" s="23"/>
    </row>
    <row r="6224" spans="2:2" hidden="1">
      <c r="B6224" s="23"/>
    </row>
    <row r="6225" spans="2:2" hidden="1">
      <c r="B6225" s="23"/>
    </row>
    <row r="6226" spans="2:2" hidden="1">
      <c r="B6226" s="23"/>
    </row>
    <row r="6227" spans="2:2" hidden="1">
      <c r="B6227" s="23"/>
    </row>
    <row r="6228" spans="2:2" hidden="1">
      <c r="B6228" s="23"/>
    </row>
    <row r="6229" spans="2:2" hidden="1">
      <c r="B6229" s="23"/>
    </row>
    <row r="6230" spans="2:2" hidden="1">
      <c r="B6230" s="23"/>
    </row>
    <row r="6231" spans="2:2" hidden="1">
      <c r="B6231" s="23"/>
    </row>
    <row r="6232" spans="2:2" hidden="1">
      <c r="B6232" s="23"/>
    </row>
    <row r="6233" spans="2:2" hidden="1">
      <c r="B6233" s="23"/>
    </row>
    <row r="6234" spans="2:2" hidden="1">
      <c r="B6234" s="23"/>
    </row>
    <row r="6235" spans="2:2" hidden="1">
      <c r="B6235" s="23"/>
    </row>
    <row r="6236" spans="2:2" hidden="1">
      <c r="B6236" s="23"/>
    </row>
    <row r="6237" spans="2:2" hidden="1">
      <c r="B6237" s="23"/>
    </row>
    <row r="6238" spans="2:2" hidden="1">
      <c r="B6238" s="23"/>
    </row>
    <row r="6239" spans="2:2" hidden="1">
      <c r="B6239" s="23"/>
    </row>
    <row r="6240" spans="2:2" hidden="1">
      <c r="B6240" s="23"/>
    </row>
    <row r="6241" spans="2:2" hidden="1">
      <c r="B6241" s="23"/>
    </row>
    <row r="6242" spans="2:2" hidden="1">
      <c r="B6242" s="23"/>
    </row>
    <row r="6243" spans="2:2" hidden="1">
      <c r="B6243" s="23"/>
    </row>
    <row r="6244" spans="2:2" hidden="1">
      <c r="B6244" s="23"/>
    </row>
    <row r="6245" spans="2:2" hidden="1">
      <c r="B6245" s="23"/>
    </row>
    <row r="6246" spans="2:2" hidden="1">
      <c r="B6246" s="23"/>
    </row>
    <row r="6247" spans="2:2" hidden="1">
      <c r="B6247" s="23"/>
    </row>
    <row r="6248" spans="2:2" hidden="1">
      <c r="B6248" s="23"/>
    </row>
    <row r="6249" spans="2:2" hidden="1">
      <c r="B6249" s="23"/>
    </row>
    <row r="6250" spans="2:2" hidden="1">
      <c r="B6250" s="23"/>
    </row>
    <row r="6251" spans="2:2" hidden="1">
      <c r="B6251" s="23"/>
    </row>
    <row r="6252" spans="2:2" hidden="1">
      <c r="B6252" s="23"/>
    </row>
    <row r="6253" spans="2:2" hidden="1">
      <c r="B6253" s="23"/>
    </row>
    <row r="6254" spans="2:2" hidden="1">
      <c r="B6254" s="23"/>
    </row>
    <row r="6255" spans="2:2" hidden="1">
      <c r="B6255" s="23"/>
    </row>
    <row r="6256" spans="2:2" hidden="1">
      <c r="B6256" s="23"/>
    </row>
    <row r="6257" spans="2:2" hidden="1">
      <c r="B6257" s="23"/>
    </row>
    <row r="6258" spans="2:2" hidden="1">
      <c r="B6258" s="23"/>
    </row>
    <row r="6259" spans="2:2" hidden="1">
      <c r="B6259" s="23"/>
    </row>
    <row r="6260" spans="2:2" hidden="1">
      <c r="B6260" s="23"/>
    </row>
    <row r="6261" spans="2:2" hidden="1">
      <c r="B6261" s="23"/>
    </row>
    <row r="6262" spans="2:2" hidden="1">
      <c r="B6262" s="23"/>
    </row>
    <row r="6263" spans="2:2" hidden="1">
      <c r="B6263" s="23"/>
    </row>
    <row r="6264" spans="2:2" hidden="1">
      <c r="B6264" s="23"/>
    </row>
    <row r="6265" spans="2:2" hidden="1">
      <c r="B6265" s="23"/>
    </row>
    <row r="6266" spans="2:2" hidden="1">
      <c r="B6266" s="23"/>
    </row>
    <row r="6267" spans="2:2" hidden="1">
      <c r="B6267" s="23"/>
    </row>
    <row r="6268" spans="2:2" hidden="1">
      <c r="B6268" s="23"/>
    </row>
    <row r="6269" spans="2:2" hidden="1">
      <c r="B6269" s="23"/>
    </row>
    <row r="6270" spans="2:2" hidden="1">
      <c r="B6270" s="23"/>
    </row>
    <row r="6271" spans="2:2" hidden="1">
      <c r="B6271" s="23"/>
    </row>
    <row r="6272" spans="2:2" hidden="1">
      <c r="B6272" s="23"/>
    </row>
    <row r="6273" spans="2:2" hidden="1">
      <c r="B6273" s="23"/>
    </row>
    <row r="6274" spans="2:2" hidden="1">
      <c r="B6274" s="23"/>
    </row>
    <row r="6275" spans="2:2" hidden="1">
      <c r="B6275" s="23"/>
    </row>
    <row r="6276" spans="2:2" hidden="1">
      <c r="B6276" s="23"/>
    </row>
    <row r="6277" spans="2:2" hidden="1">
      <c r="B6277" s="23"/>
    </row>
    <row r="6278" spans="2:2" hidden="1">
      <c r="B6278" s="23"/>
    </row>
    <row r="6279" spans="2:2" hidden="1">
      <c r="B6279" s="23"/>
    </row>
    <row r="6280" spans="2:2" hidden="1">
      <c r="B6280" s="23"/>
    </row>
    <row r="6281" spans="2:2" hidden="1">
      <c r="B6281" s="23"/>
    </row>
    <row r="6282" spans="2:2" hidden="1">
      <c r="B6282" s="23"/>
    </row>
    <row r="6283" spans="2:2" hidden="1">
      <c r="B6283" s="23"/>
    </row>
    <row r="6284" spans="2:2" hidden="1">
      <c r="B6284" s="23"/>
    </row>
    <row r="6285" spans="2:2" hidden="1">
      <c r="B6285" s="23"/>
    </row>
    <row r="6286" spans="2:2" hidden="1">
      <c r="B6286" s="23"/>
    </row>
    <row r="6287" spans="2:2" hidden="1">
      <c r="B6287" s="23"/>
    </row>
    <row r="6288" spans="2:2" hidden="1">
      <c r="B6288" s="23"/>
    </row>
    <row r="6289" spans="2:2" hidden="1">
      <c r="B6289" s="23"/>
    </row>
    <row r="6290" spans="2:2" hidden="1">
      <c r="B6290" s="23"/>
    </row>
    <row r="6291" spans="2:2" hidden="1">
      <c r="B6291" s="23"/>
    </row>
    <row r="6292" spans="2:2" hidden="1">
      <c r="B6292" s="23"/>
    </row>
    <row r="6293" spans="2:2" hidden="1">
      <c r="B6293" s="23"/>
    </row>
    <row r="6294" spans="2:2" hidden="1">
      <c r="B6294" s="23"/>
    </row>
    <row r="6295" spans="2:2" hidden="1">
      <c r="B6295" s="23"/>
    </row>
    <row r="6296" spans="2:2" hidden="1">
      <c r="B6296" s="23"/>
    </row>
    <row r="6297" spans="2:2" hidden="1">
      <c r="B6297" s="23"/>
    </row>
    <row r="6298" spans="2:2" hidden="1">
      <c r="B6298" s="23"/>
    </row>
    <row r="6299" spans="2:2" hidden="1">
      <c r="B6299" s="23"/>
    </row>
    <row r="6300" spans="2:2" hidden="1">
      <c r="B6300" s="23"/>
    </row>
    <row r="6301" spans="2:2" hidden="1">
      <c r="B6301" s="23"/>
    </row>
    <row r="6302" spans="2:2" hidden="1">
      <c r="B6302" s="23"/>
    </row>
    <row r="6303" spans="2:2" hidden="1">
      <c r="B6303" s="23"/>
    </row>
    <row r="6304" spans="2:2" hidden="1">
      <c r="B6304" s="23"/>
    </row>
    <row r="6305" spans="2:2" hidden="1">
      <c r="B6305" s="23"/>
    </row>
    <row r="6306" spans="2:2" hidden="1">
      <c r="B6306" s="23"/>
    </row>
    <row r="6307" spans="2:2" hidden="1">
      <c r="B6307" s="23"/>
    </row>
    <row r="6308" spans="2:2" hidden="1">
      <c r="B6308" s="23"/>
    </row>
    <row r="6309" spans="2:2" hidden="1">
      <c r="B6309" s="23"/>
    </row>
    <row r="6310" spans="2:2" hidden="1">
      <c r="B6310" s="23"/>
    </row>
    <row r="6311" spans="2:2" hidden="1">
      <c r="B6311" s="23"/>
    </row>
    <row r="6312" spans="2:2" hidden="1">
      <c r="B6312" s="23"/>
    </row>
    <row r="6313" spans="2:2" hidden="1">
      <c r="B6313" s="23"/>
    </row>
    <row r="6314" spans="2:2" hidden="1">
      <c r="B6314" s="23"/>
    </row>
    <row r="6315" spans="2:2" hidden="1">
      <c r="B6315" s="23"/>
    </row>
    <row r="6316" spans="2:2" hidden="1">
      <c r="B6316" s="23"/>
    </row>
    <row r="6317" spans="2:2" hidden="1">
      <c r="B6317" s="23"/>
    </row>
    <row r="6318" spans="2:2" hidden="1">
      <c r="B6318" s="23"/>
    </row>
    <row r="6319" spans="2:2" hidden="1">
      <c r="B6319" s="23"/>
    </row>
    <row r="6320" spans="2:2" hidden="1">
      <c r="B6320" s="23"/>
    </row>
    <row r="6321" spans="2:2" hidden="1">
      <c r="B6321" s="23"/>
    </row>
    <row r="6322" spans="2:2" hidden="1">
      <c r="B6322" s="23"/>
    </row>
    <row r="6323" spans="2:2" hidden="1">
      <c r="B6323" s="23"/>
    </row>
    <row r="6324" spans="2:2" hidden="1">
      <c r="B6324" s="23"/>
    </row>
    <row r="6325" spans="2:2" hidden="1">
      <c r="B6325" s="23"/>
    </row>
    <row r="6326" spans="2:2" hidden="1">
      <c r="B6326" s="23"/>
    </row>
    <row r="6327" spans="2:2" hidden="1">
      <c r="B6327" s="23"/>
    </row>
    <row r="6328" spans="2:2" hidden="1">
      <c r="B6328" s="23"/>
    </row>
    <row r="6329" spans="2:2" hidden="1">
      <c r="B6329" s="23"/>
    </row>
    <row r="6330" spans="2:2" hidden="1">
      <c r="B6330" s="23"/>
    </row>
    <row r="6331" spans="2:2" hidden="1">
      <c r="B6331" s="23"/>
    </row>
    <row r="6332" spans="2:2" hidden="1">
      <c r="B6332" s="23"/>
    </row>
    <row r="6333" spans="2:2" hidden="1">
      <c r="B6333" s="23"/>
    </row>
    <row r="6334" spans="2:2" hidden="1">
      <c r="B6334" s="23"/>
    </row>
    <row r="6335" spans="2:2" hidden="1">
      <c r="B6335" s="23"/>
    </row>
    <row r="6336" spans="2:2" hidden="1">
      <c r="B6336" s="23"/>
    </row>
    <row r="6337" spans="2:2" hidden="1">
      <c r="B6337" s="23"/>
    </row>
    <row r="6338" spans="2:2" hidden="1">
      <c r="B6338" s="23"/>
    </row>
    <row r="6339" spans="2:2" hidden="1">
      <c r="B6339" s="23"/>
    </row>
    <row r="6340" spans="2:2" hidden="1">
      <c r="B6340" s="23"/>
    </row>
    <row r="6341" spans="2:2" hidden="1">
      <c r="B6341" s="23"/>
    </row>
    <row r="6342" spans="2:2" hidden="1">
      <c r="B6342" s="23"/>
    </row>
    <row r="6343" spans="2:2" hidden="1">
      <c r="B6343" s="23"/>
    </row>
    <row r="6344" spans="2:2" hidden="1">
      <c r="B6344" s="23"/>
    </row>
    <row r="6345" spans="2:2" hidden="1">
      <c r="B6345" s="23"/>
    </row>
    <row r="6346" spans="2:2" hidden="1">
      <c r="B6346" s="23"/>
    </row>
    <row r="6347" spans="2:2" hidden="1">
      <c r="B6347" s="23"/>
    </row>
    <row r="6348" spans="2:2" hidden="1">
      <c r="B6348" s="23"/>
    </row>
    <row r="6349" spans="2:2" hidden="1">
      <c r="B6349" s="23"/>
    </row>
    <row r="6350" spans="2:2" hidden="1">
      <c r="B6350" s="23"/>
    </row>
    <row r="6351" spans="2:2" hidden="1">
      <c r="B6351" s="23"/>
    </row>
    <row r="6352" spans="2:2" hidden="1">
      <c r="B6352" s="23"/>
    </row>
    <row r="6353" spans="2:2" hidden="1">
      <c r="B6353" s="23"/>
    </row>
    <row r="6354" spans="2:2" hidden="1">
      <c r="B6354" s="23"/>
    </row>
    <row r="6355" spans="2:2" hidden="1">
      <c r="B6355" s="23"/>
    </row>
    <row r="6356" spans="2:2" hidden="1">
      <c r="B6356" s="23"/>
    </row>
    <row r="6357" spans="2:2" hidden="1">
      <c r="B6357" s="23"/>
    </row>
    <row r="6358" spans="2:2" hidden="1">
      <c r="B6358" s="23"/>
    </row>
    <row r="6359" spans="2:2" hidden="1">
      <c r="B6359" s="23"/>
    </row>
    <row r="6360" spans="2:2" hidden="1">
      <c r="B6360" s="23"/>
    </row>
    <row r="6361" spans="2:2" hidden="1">
      <c r="B6361" s="23"/>
    </row>
    <row r="6362" spans="2:2" hidden="1">
      <c r="B6362" s="23"/>
    </row>
    <row r="6363" spans="2:2" hidden="1">
      <c r="B6363" s="23"/>
    </row>
    <row r="6364" spans="2:2" hidden="1">
      <c r="B6364" s="23"/>
    </row>
    <row r="6365" spans="2:2" hidden="1">
      <c r="B6365" s="23"/>
    </row>
    <row r="6366" spans="2:2" hidden="1">
      <c r="B6366" s="23"/>
    </row>
    <row r="6367" spans="2:2" hidden="1">
      <c r="B6367" s="23"/>
    </row>
    <row r="6368" spans="2:2" hidden="1">
      <c r="B6368" s="23"/>
    </row>
    <row r="6369" spans="2:2" hidden="1">
      <c r="B6369" s="23"/>
    </row>
    <row r="6370" spans="2:2" hidden="1">
      <c r="B6370" s="23"/>
    </row>
    <row r="6371" spans="2:2" hidden="1">
      <c r="B6371" s="23"/>
    </row>
    <row r="6372" spans="2:2" hidden="1">
      <c r="B6372" s="23"/>
    </row>
    <row r="6373" spans="2:2" hidden="1">
      <c r="B6373" s="23"/>
    </row>
    <row r="6374" spans="2:2" hidden="1">
      <c r="B6374" s="23"/>
    </row>
    <row r="6375" spans="2:2" hidden="1">
      <c r="B6375" s="23"/>
    </row>
    <row r="6376" spans="2:2" hidden="1">
      <c r="B6376" s="23"/>
    </row>
    <row r="6377" spans="2:2" hidden="1">
      <c r="B6377" s="23"/>
    </row>
    <row r="6378" spans="2:2" hidden="1">
      <c r="B6378" s="23"/>
    </row>
    <row r="6379" spans="2:2" hidden="1">
      <c r="B6379" s="23"/>
    </row>
    <row r="6380" spans="2:2" hidden="1">
      <c r="B6380" s="23"/>
    </row>
    <row r="6381" spans="2:2" hidden="1">
      <c r="B6381" s="23"/>
    </row>
    <row r="6382" spans="2:2" hidden="1">
      <c r="B6382" s="23"/>
    </row>
    <row r="6383" spans="2:2" hidden="1">
      <c r="B6383" s="23"/>
    </row>
    <row r="6384" spans="2:2" hidden="1">
      <c r="B6384" s="23"/>
    </row>
    <row r="6385" spans="2:2" hidden="1">
      <c r="B6385" s="23"/>
    </row>
    <row r="6386" spans="2:2" hidden="1">
      <c r="B6386" s="23"/>
    </row>
    <row r="6387" spans="2:2" hidden="1">
      <c r="B6387" s="23"/>
    </row>
    <row r="6388" spans="2:2" hidden="1">
      <c r="B6388" s="23"/>
    </row>
    <row r="6389" spans="2:2" hidden="1">
      <c r="B6389" s="23"/>
    </row>
    <row r="6390" spans="2:2" hidden="1">
      <c r="B6390" s="23"/>
    </row>
    <row r="6391" spans="2:2" hidden="1">
      <c r="B6391" s="23"/>
    </row>
    <row r="6392" spans="2:2" hidden="1">
      <c r="B6392" s="23"/>
    </row>
    <row r="6393" spans="2:2" hidden="1">
      <c r="B6393" s="23"/>
    </row>
    <row r="6394" spans="2:2" hidden="1">
      <c r="B6394" s="23"/>
    </row>
    <row r="6395" spans="2:2" hidden="1">
      <c r="B6395" s="23"/>
    </row>
    <row r="6396" spans="2:2" hidden="1">
      <c r="B6396" s="23"/>
    </row>
    <row r="6397" spans="2:2" hidden="1">
      <c r="B6397" s="23"/>
    </row>
    <row r="6398" spans="2:2" hidden="1">
      <c r="B6398" s="23"/>
    </row>
    <row r="6399" spans="2:2" hidden="1">
      <c r="B6399" s="23"/>
    </row>
    <row r="6400" spans="2:2" hidden="1">
      <c r="B6400" s="23"/>
    </row>
    <row r="6401" spans="2:2" hidden="1">
      <c r="B6401" s="23"/>
    </row>
    <row r="6402" spans="2:2" hidden="1">
      <c r="B6402" s="23"/>
    </row>
    <row r="6403" spans="2:2" hidden="1">
      <c r="B6403" s="23"/>
    </row>
    <row r="6404" spans="2:2" hidden="1">
      <c r="B6404" s="23"/>
    </row>
    <row r="6405" spans="2:2" hidden="1">
      <c r="B6405" s="23"/>
    </row>
    <row r="6406" spans="2:2" hidden="1">
      <c r="B6406" s="23"/>
    </row>
    <row r="6407" spans="2:2" hidden="1">
      <c r="B6407" s="23"/>
    </row>
    <row r="6408" spans="2:2" hidden="1">
      <c r="B6408" s="23"/>
    </row>
    <row r="6409" spans="2:2" hidden="1">
      <c r="B6409" s="23"/>
    </row>
    <row r="6410" spans="2:2" hidden="1">
      <c r="B6410" s="23"/>
    </row>
    <row r="6411" spans="2:2" hidden="1">
      <c r="B6411" s="23"/>
    </row>
    <row r="6412" spans="2:2" hidden="1">
      <c r="B6412" s="23"/>
    </row>
    <row r="6413" spans="2:2" hidden="1">
      <c r="B6413" s="23"/>
    </row>
    <row r="6414" spans="2:2" hidden="1">
      <c r="B6414" s="23"/>
    </row>
    <row r="6415" spans="2:2" hidden="1">
      <c r="B6415" s="23"/>
    </row>
    <row r="6416" spans="2:2" hidden="1">
      <c r="B6416" s="23"/>
    </row>
    <row r="6417" spans="2:2" hidden="1">
      <c r="B6417" s="23"/>
    </row>
    <row r="6418" spans="2:2" hidden="1">
      <c r="B6418" s="23"/>
    </row>
    <row r="6419" spans="2:2" hidden="1">
      <c r="B6419" s="23"/>
    </row>
    <row r="6420" spans="2:2" hidden="1">
      <c r="B6420" s="23"/>
    </row>
    <row r="6421" spans="2:2" hidden="1">
      <c r="B6421" s="23"/>
    </row>
    <row r="6422" spans="2:2" hidden="1">
      <c r="B6422" s="23"/>
    </row>
    <row r="6423" spans="2:2" hidden="1">
      <c r="B6423" s="23"/>
    </row>
    <row r="6424" spans="2:2" hidden="1">
      <c r="B6424" s="23"/>
    </row>
    <row r="6425" spans="2:2" hidden="1">
      <c r="B6425" s="23"/>
    </row>
    <row r="6426" spans="2:2" hidden="1">
      <c r="B6426" s="23"/>
    </row>
    <row r="6427" spans="2:2" hidden="1">
      <c r="B6427" s="23"/>
    </row>
    <row r="6428" spans="2:2" hidden="1">
      <c r="B6428" s="23"/>
    </row>
    <row r="6429" spans="2:2" hidden="1">
      <c r="B6429" s="23"/>
    </row>
    <row r="6430" spans="2:2" hidden="1">
      <c r="B6430" s="23"/>
    </row>
    <row r="6431" spans="2:2" hidden="1">
      <c r="B6431" s="23"/>
    </row>
    <row r="6432" spans="2:2" hidden="1">
      <c r="B6432" s="23"/>
    </row>
    <row r="6433" spans="2:2" hidden="1">
      <c r="B6433" s="23"/>
    </row>
    <row r="6434" spans="2:2" hidden="1">
      <c r="B6434" s="23"/>
    </row>
    <row r="6435" spans="2:2" hidden="1">
      <c r="B6435" s="23"/>
    </row>
    <row r="6436" spans="2:2" hidden="1">
      <c r="B6436" s="23"/>
    </row>
    <row r="6437" spans="2:2" hidden="1">
      <c r="B6437" s="23"/>
    </row>
    <row r="6438" spans="2:2" hidden="1">
      <c r="B6438" s="23"/>
    </row>
    <row r="6439" spans="2:2" hidden="1">
      <c r="B6439" s="23"/>
    </row>
    <row r="6440" spans="2:2" hidden="1">
      <c r="B6440" s="23"/>
    </row>
    <row r="6441" spans="2:2" hidden="1">
      <c r="B6441" s="23"/>
    </row>
    <row r="6442" spans="2:2" hidden="1">
      <c r="B6442" s="23"/>
    </row>
    <row r="6443" spans="2:2" hidden="1">
      <c r="B6443" s="23"/>
    </row>
    <row r="6444" spans="2:2" hidden="1">
      <c r="B6444" s="23"/>
    </row>
    <row r="6445" spans="2:2" hidden="1">
      <c r="B6445" s="23"/>
    </row>
    <row r="6446" spans="2:2" hidden="1">
      <c r="B6446" s="23"/>
    </row>
    <row r="6447" spans="2:2" hidden="1">
      <c r="B6447" s="23"/>
    </row>
    <row r="6448" spans="2:2" hidden="1">
      <c r="B6448" s="23"/>
    </row>
    <row r="6449" spans="2:2" hidden="1">
      <c r="B6449" s="23"/>
    </row>
    <row r="6450" spans="2:2" hidden="1">
      <c r="B6450" s="23"/>
    </row>
    <row r="6451" spans="2:2" hidden="1">
      <c r="B6451" s="23"/>
    </row>
    <row r="6452" spans="2:2" hidden="1">
      <c r="B6452" s="23"/>
    </row>
    <row r="6453" spans="2:2" hidden="1">
      <c r="B6453" s="23"/>
    </row>
    <row r="6454" spans="2:2" hidden="1">
      <c r="B6454" s="23"/>
    </row>
    <row r="6455" spans="2:2" hidden="1">
      <c r="B6455" s="23"/>
    </row>
    <row r="6456" spans="2:2" hidden="1">
      <c r="B6456" s="23"/>
    </row>
    <row r="6457" spans="2:2" hidden="1">
      <c r="B6457" s="23"/>
    </row>
    <row r="6458" spans="2:2" hidden="1">
      <c r="B6458" s="23"/>
    </row>
    <row r="6459" spans="2:2" hidden="1">
      <c r="B6459" s="23"/>
    </row>
    <row r="6460" spans="2:2" hidden="1">
      <c r="B6460" s="23"/>
    </row>
    <row r="6461" spans="2:2" hidden="1">
      <c r="B6461" s="23"/>
    </row>
    <row r="6462" spans="2:2" hidden="1">
      <c r="B6462" s="23"/>
    </row>
    <row r="6463" spans="2:2" hidden="1">
      <c r="B6463" s="23"/>
    </row>
    <row r="6464" spans="2:2" hidden="1">
      <c r="B6464" s="23"/>
    </row>
    <row r="6465" spans="2:2" hidden="1">
      <c r="B6465" s="23"/>
    </row>
    <row r="6466" spans="2:2" hidden="1">
      <c r="B6466" s="23"/>
    </row>
    <row r="6467" spans="2:2" hidden="1">
      <c r="B6467" s="23"/>
    </row>
    <row r="6468" spans="2:2" hidden="1">
      <c r="B6468" s="23"/>
    </row>
    <row r="6469" spans="2:2" hidden="1">
      <c r="B6469" s="23"/>
    </row>
    <row r="6470" spans="2:2" hidden="1">
      <c r="B6470" s="23"/>
    </row>
    <row r="6471" spans="2:2" hidden="1">
      <c r="B6471" s="23"/>
    </row>
    <row r="6472" spans="2:2" hidden="1">
      <c r="B6472" s="23"/>
    </row>
    <row r="6473" spans="2:2" hidden="1">
      <c r="B6473" s="23"/>
    </row>
    <row r="6474" spans="2:2" hidden="1">
      <c r="B6474" s="23"/>
    </row>
    <row r="6475" spans="2:2" hidden="1">
      <c r="B6475" s="23"/>
    </row>
    <row r="6476" spans="2:2" hidden="1">
      <c r="B6476" s="23"/>
    </row>
    <row r="6477" spans="2:2" hidden="1">
      <c r="B6477" s="23"/>
    </row>
    <row r="6478" spans="2:2" hidden="1">
      <c r="B6478" s="23"/>
    </row>
    <row r="6479" spans="2:2" hidden="1">
      <c r="B6479" s="23"/>
    </row>
    <row r="6480" spans="2:2" hidden="1">
      <c r="B6480" s="23"/>
    </row>
    <row r="6481" spans="2:2" hidden="1">
      <c r="B6481" s="23"/>
    </row>
    <row r="6482" spans="2:2" hidden="1">
      <c r="B6482" s="23"/>
    </row>
    <row r="6483" spans="2:2" hidden="1">
      <c r="B6483" s="23"/>
    </row>
    <row r="6484" spans="2:2" hidden="1">
      <c r="B6484" s="23"/>
    </row>
    <row r="6485" spans="2:2" hidden="1">
      <c r="B6485" s="23"/>
    </row>
    <row r="6486" spans="2:2" hidden="1">
      <c r="B6486" s="23"/>
    </row>
    <row r="6487" spans="2:2" hidden="1">
      <c r="B6487" s="23"/>
    </row>
    <row r="6488" spans="2:2" hidden="1">
      <c r="B6488" s="23"/>
    </row>
    <row r="6489" spans="2:2" hidden="1">
      <c r="B6489" s="23"/>
    </row>
    <row r="6490" spans="2:2" hidden="1">
      <c r="B6490" s="23"/>
    </row>
    <row r="6491" spans="2:2" hidden="1">
      <c r="B6491" s="23"/>
    </row>
    <row r="6492" spans="2:2" hidden="1">
      <c r="B6492" s="23"/>
    </row>
    <row r="6493" spans="2:2" hidden="1">
      <c r="B6493" s="23"/>
    </row>
    <row r="6494" spans="2:2" hidden="1">
      <c r="B6494" s="23"/>
    </row>
    <row r="6495" spans="2:2" hidden="1">
      <c r="B6495" s="23"/>
    </row>
    <row r="6496" spans="2:2" hidden="1">
      <c r="B6496" s="23"/>
    </row>
    <row r="6497" spans="2:2" hidden="1">
      <c r="B6497" s="23"/>
    </row>
    <row r="6498" spans="2:2" hidden="1">
      <c r="B6498" s="23"/>
    </row>
    <row r="6499" spans="2:2" hidden="1">
      <c r="B6499" s="23"/>
    </row>
    <row r="6500" spans="2:2" hidden="1">
      <c r="B6500" s="23"/>
    </row>
    <row r="6501" spans="2:2" hidden="1">
      <c r="B6501" s="23"/>
    </row>
    <row r="6502" spans="2:2" hidden="1">
      <c r="B6502" s="23"/>
    </row>
    <row r="6503" spans="2:2" hidden="1">
      <c r="B6503" s="23"/>
    </row>
    <row r="6504" spans="2:2" hidden="1">
      <c r="B6504" s="23"/>
    </row>
    <row r="6505" spans="2:2" hidden="1">
      <c r="B6505" s="23"/>
    </row>
    <row r="6506" spans="2:2" hidden="1">
      <c r="B6506" s="23"/>
    </row>
    <row r="6507" spans="2:2" hidden="1">
      <c r="B6507" s="23"/>
    </row>
    <row r="6508" spans="2:2" hidden="1">
      <c r="B6508" s="23"/>
    </row>
    <row r="6509" spans="2:2" hidden="1">
      <c r="B6509" s="23"/>
    </row>
    <row r="6510" spans="2:2" hidden="1">
      <c r="B6510" s="23"/>
    </row>
    <row r="6511" spans="2:2" hidden="1">
      <c r="B6511" s="23"/>
    </row>
    <row r="6512" spans="2:2" hidden="1">
      <c r="B6512" s="23"/>
    </row>
    <row r="6513" spans="2:2" hidden="1">
      <c r="B6513" s="23"/>
    </row>
    <row r="6514" spans="2:2" hidden="1">
      <c r="B6514" s="23"/>
    </row>
    <row r="6515" spans="2:2" hidden="1">
      <c r="B6515" s="23"/>
    </row>
    <row r="6516" spans="2:2" hidden="1">
      <c r="B6516" s="23"/>
    </row>
    <row r="6517" spans="2:2" hidden="1">
      <c r="B6517" s="23"/>
    </row>
    <row r="6518" spans="2:2" hidden="1">
      <c r="B6518" s="23"/>
    </row>
    <row r="6519" spans="2:2" hidden="1">
      <c r="B6519" s="23"/>
    </row>
    <row r="6520" spans="2:2" hidden="1">
      <c r="B6520" s="23"/>
    </row>
    <row r="6521" spans="2:2" hidden="1">
      <c r="B6521" s="23"/>
    </row>
    <row r="6522" spans="2:2" hidden="1">
      <c r="B6522" s="23"/>
    </row>
    <row r="6523" spans="2:2" hidden="1">
      <c r="B6523" s="23"/>
    </row>
    <row r="6524" spans="2:2" hidden="1">
      <c r="B6524" s="23"/>
    </row>
    <row r="6525" spans="2:2" hidden="1">
      <c r="B6525" s="23"/>
    </row>
    <row r="6526" spans="2:2" hidden="1">
      <c r="B6526" s="23"/>
    </row>
    <row r="6527" spans="2:2" hidden="1">
      <c r="B6527" s="23"/>
    </row>
    <row r="6528" spans="2:2" hidden="1">
      <c r="B6528" s="23"/>
    </row>
    <row r="6529" spans="2:2" hidden="1">
      <c r="B6529" s="23"/>
    </row>
    <row r="6530" spans="2:2" hidden="1">
      <c r="B6530" s="23"/>
    </row>
    <row r="6531" spans="2:2" hidden="1">
      <c r="B6531" s="23"/>
    </row>
    <row r="6532" spans="2:2" hidden="1">
      <c r="B6532" s="23"/>
    </row>
    <row r="6533" spans="2:2" hidden="1">
      <c r="B6533" s="23"/>
    </row>
    <row r="6534" spans="2:2" hidden="1">
      <c r="B6534" s="23"/>
    </row>
    <row r="6535" spans="2:2" hidden="1">
      <c r="B6535" s="23"/>
    </row>
    <row r="6536" spans="2:2" hidden="1">
      <c r="B6536" s="23"/>
    </row>
    <row r="6537" spans="2:2" hidden="1">
      <c r="B6537" s="23"/>
    </row>
    <row r="6538" spans="2:2" hidden="1">
      <c r="B6538" s="23"/>
    </row>
    <row r="6539" spans="2:2" hidden="1">
      <c r="B6539" s="23"/>
    </row>
    <row r="6540" spans="2:2" hidden="1">
      <c r="B6540" s="23"/>
    </row>
    <row r="6541" spans="2:2" hidden="1">
      <c r="B6541" s="23"/>
    </row>
    <row r="6542" spans="2:2" hidden="1">
      <c r="B6542" s="23"/>
    </row>
    <row r="6543" spans="2:2" hidden="1">
      <c r="B6543" s="23"/>
    </row>
    <row r="6544" spans="2:2" hidden="1">
      <c r="B6544" s="23"/>
    </row>
    <row r="6545" spans="2:2" hidden="1">
      <c r="B6545" s="23"/>
    </row>
    <row r="6546" spans="2:2" hidden="1">
      <c r="B6546" s="23"/>
    </row>
    <row r="6547" spans="2:2" hidden="1">
      <c r="B6547" s="23"/>
    </row>
    <row r="6548" spans="2:2" hidden="1">
      <c r="B6548" s="23"/>
    </row>
    <row r="6549" spans="2:2" hidden="1">
      <c r="B6549" s="23"/>
    </row>
    <row r="6550" spans="2:2" hidden="1">
      <c r="B6550" s="23"/>
    </row>
    <row r="6551" spans="2:2" hidden="1">
      <c r="B6551" s="23"/>
    </row>
    <row r="6552" spans="2:2" hidden="1">
      <c r="B6552" s="23"/>
    </row>
    <row r="6553" spans="2:2" hidden="1">
      <c r="B6553" s="23"/>
    </row>
    <row r="6554" spans="2:2" hidden="1">
      <c r="B6554" s="23"/>
    </row>
    <row r="6555" spans="2:2" hidden="1">
      <c r="B6555" s="23"/>
    </row>
    <row r="6556" spans="2:2" hidden="1">
      <c r="B6556" s="23"/>
    </row>
    <row r="6557" spans="2:2" hidden="1">
      <c r="B6557" s="23"/>
    </row>
    <row r="6558" spans="2:2" hidden="1">
      <c r="B6558" s="23"/>
    </row>
    <row r="6559" spans="2:2" hidden="1">
      <c r="B6559" s="23"/>
    </row>
    <row r="6560" spans="2:2" hidden="1">
      <c r="B6560" s="23"/>
    </row>
    <row r="6561" spans="2:2" hidden="1">
      <c r="B6561" s="23"/>
    </row>
    <row r="6562" spans="2:2" hidden="1">
      <c r="B6562" s="23"/>
    </row>
    <row r="6563" spans="2:2" hidden="1">
      <c r="B6563" s="23"/>
    </row>
    <row r="6564" spans="2:2" hidden="1">
      <c r="B6564" s="23"/>
    </row>
    <row r="6565" spans="2:2" hidden="1">
      <c r="B6565" s="23"/>
    </row>
    <row r="6566" spans="2:2" hidden="1">
      <c r="B6566" s="23"/>
    </row>
    <row r="6567" spans="2:2" hidden="1">
      <c r="B6567" s="23"/>
    </row>
    <row r="6568" spans="2:2" hidden="1">
      <c r="B6568" s="23"/>
    </row>
    <row r="6569" spans="2:2" hidden="1">
      <c r="B6569" s="23"/>
    </row>
    <row r="6570" spans="2:2" hidden="1">
      <c r="B6570" s="23"/>
    </row>
    <row r="6571" spans="2:2" hidden="1">
      <c r="B6571" s="23"/>
    </row>
    <row r="6572" spans="2:2" hidden="1">
      <c r="B6572" s="23"/>
    </row>
    <row r="6573" spans="2:2" hidden="1">
      <c r="B6573" s="23"/>
    </row>
    <row r="6574" spans="2:2" hidden="1">
      <c r="B6574" s="23"/>
    </row>
    <row r="6575" spans="2:2" hidden="1">
      <c r="B6575" s="23"/>
    </row>
    <row r="6576" spans="2:2" hidden="1">
      <c r="B6576" s="23"/>
    </row>
    <row r="6577" spans="2:2" hidden="1">
      <c r="B6577" s="23"/>
    </row>
    <row r="6578" spans="2:2" hidden="1">
      <c r="B6578" s="23"/>
    </row>
    <row r="6579" spans="2:2" hidden="1">
      <c r="B6579" s="23"/>
    </row>
    <row r="6580" spans="2:2" hidden="1">
      <c r="B6580" s="23"/>
    </row>
    <row r="6581" spans="2:2" hidden="1">
      <c r="B6581" s="23"/>
    </row>
    <row r="6582" spans="2:2" hidden="1">
      <c r="B6582" s="23"/>
    </row>
    <row r="6583" spans="2:2" hidden="1">
      <c r="B6583" s="23"/>
    </row>
    <row r="6584" spans="2:2" hidden="1">
      <c r="B6584" s="23"/>
    </row>
    <row r="6585" spans="2:2" hidden="1">
      <c r="B6585" s="23"/>
    </row>
    <row r="6586" spans="2:2" hidden="1">
      <c r="B6586" s="23"/>
    </row>
    <row r="6587" spans="2:2" hidden="1">
      <c r="B6587" s="23"/>
    </row>
    <row r="6588" spans="2:2" hidden="1">
      <c r="B6588" s="23"/>
    </row>
    <row r="6589" spans="2:2" hidden="1">
      <c r="B6589" s="23"/>
    </row>
    <row r="6590" spans="2:2" hidden="1">
      <c r="B6590" s="23"/>
    </row>
    <row r="6591" spans="2:2" hidden="1">
      <c r="B6591" s="23"/>
    </row>
    <row r="6592" spans="2:2" hidden="1">
      <c r="B6592" s="23"/>
    </row>
    <row r="6593" spans="2:2" hidden="1">
      <c r="B6593" s="23"/>
    </row>
    <row r="6594" spans="2:2" hidden="1">
      <c r="B6594" s="23"/>
    </row>
    <row r="6595" spans="2:2" hidden="1">
      <c r="B6595" s="23"/>
    </row>
    <row r="6596" spans="2:2" hidden="1">
      <c r="B6596" s="23"/>
    </row>
    <row r="6597" spans="2:2" hidden="1">
      <c r="B6597" s="23"/>
    </row>
    <row r="6598" spans="2:2" hidden="1">
      <c r="B6598" s="23"/>
    </row>
    <row r="6599" spans="2:2" hidden="1">
      <c r="B6599" s="23"/>
    </row>
    <row r="6600" spans="2:2" hidden="1">
      <c r="B6600" s="23"/>
    </row>
    <row r="6601" spans="2:2" hidden="1">
      <c r="B6601" s="23"/>
    </row>
    <row r="6602" spans="2:2" hidden="1">
      <c r="B6602" s="23"/>
    </row>
    <row r="6603" spans="2:2" hidden="1">
      <c r="B6603" s="23"/>
    </row>
    <row r="6604" spans="2:2" hidden="1">
      <c r="B6604" s="23"/>
    </row>
    <row r="6605" spans="2:2" hidden="1">
      <c r="B6605" s="23"/>
    </row>
    <row r="6606" spans="2:2" hidden="1">
      <c r="B6606" s="23"/>
    </row>
    <row r="6607" spans="2:2" hidden="1">
      <c r="B6607" s="23"/>
    </row>
    <row r="6608" spans="2:2" hidden="1">
      <c r="B6608" s="23"/>
    </row>
    <row r="6609" spans="2:2" hidden="1">
      <c r="B6609" s="23"/>
    </row>
    <row r="6610" spans="2:2" hidden="1">
      <c r="B6610" s="23"/>
    </row>
    <row r="6611" spans="2:2" hidden="1">
      <c r="B6611" s="23"/>
    </row>
    <row r="6612" spans="2:2" hidden="1">
      <c r="B6612" s="23"/>
    </row>
    <row r="6613" spans="2:2" hidden="1">
      <c r="B6613" s="23"/>
    </row>
    <row r="6614" spans="2:2" hidden="1">
      <c r="B6614" s="23"/>
    </row>
    <row r="6615" spans="2:2" hidden="1">
      <c r="B6615" s="23"/>
    </row>
    <row r="6616" spans="2:2" hidden="1">
      <c r="B6616" s="23"/>
    </row>
    <row r="6617" spans="2:2" hidden="1">
      <c r="B6617" s="23"/>
    </row>
    <row r="6618" spans="2:2" hidden="1">
      <c r="B6618" s="23"/>
    </row>
    <row r="6619" spans="2:2" hidden="1">
      <c r="B6619" s="23"/>
    </row>
    <row r="6620" spans="2:2" hidden="1">
      <c r="B6620" s="23"/>
    </row>
    <row r="6621" spans="2:2" hidden="1">
      <c r="B6621" s="23"/>
    </row>
    <row r="6622" spans="2:2" hidden="1">
      <c r="B6622" s="23"/>
    </row>
    <row r="6623" spans="2:2" hidden="1">
      <c r="B6623" s="23"/>
    </row>
    <row r="6624" spans="2:2" hidden="1">
      <c r="B6624" s="23"/>
    </row>
    <row r="6625" spans="2:2" hidden="1">
      <c r="B6625" s="23"/>
    </row>
    <row r="6626" spans="2:2" hidden="1">
      <c r="B6626" s="23"/>
    </row>
    <row r="6627" spans="2:2" hidden="1">
      <c r="B6627" s="23"/>
    </row>
    <row r="6628" spans="2:2" hidden="1">
      <c r="B6628" s="23"/>
    </row>
    <row r="6629" spans="2:2" hidden="1">
      <c r="B6629" s="23"/>
    </row>
    <row r="6630" spans="2:2" hidden="1">
      <c r="B6630" s="23"/>
    </row>
    <row r="6631" spans="2:2" hidden="1">
      <c r="B6631" s="23"/>
    </row>
    <row r="6632" spans="2:2" hidden="1">
      <c r="B6632" s="23"/>
    </row>
    <row r="6633" spans="2:2" hidden="1">
      <c r="B6633" s="23"/>
    </row>
    <row r="6634" spans="2:2" hidden="1">
      <c r="B6634" s="23"/>
    </row>
    <row r="6635" spans="2:2" hidden="1">
      <c r="B6635" s="23"/>
    </row>
    <row r="6636" spans="2:2" hidden="1">
      <c r="B6636" s="23"/>
    </row>
    <row r="6637" spans="2:2" hidden="1">
      <c r="B6637" s="23"/>
    </row>
    <row r="6638" spans="2:2" hidden="1">
      <c r="B6638" s="23"/>
    </row>
    <row r="6639" spans="2:2" hidden="1">
      <c r="B6639" s="23"/>
    </row>
    <row r="6640" spans="2:2" hidden="1">
      <c r="B6640" s="23"/>
    </row>
    <row r="6641" spans="2:2" hidden="1">
      <c r="B6641" s="23"/>
    </row>
    <row r="6642" spans="2:2" hidden="1">
      <c r="B6642" s="23"/>
    </row>
    <row r="6643" spans="2:2" hidden="1">
      <c r="B6643" s="23"/>
    </row>
    <row r="6644" spans="2:2" hidden="1">
      <c r="B6644" s="23"/>
    </row>
    <row r="6645" spans="2:2" hidden="1">
      <c r="B6645" s="23"/>
    </row>
    <row r="6646" spans="2:2" hidden="1">
      <c r="B6646" s="23"/>
    </row>
    <row r="6647" spans="2:2" hidden="1">
      <c r="B6647" s="23"/>
    </row>
    <row r="6648" spans="2:2" hidden="1">
      <c r="B6648" s="23"/>
    </row>
    <row r="6649" spans="2:2" hidden="1">
      <c r="B6649" s="23"/>
    </row>
    <row r="6650" spans="2:2" hidden="1">
      <c r="B6650" s="23"/>
    </row>
    <row r="6651" spans="2:2" hidden="1">
      <c r="B6651" s="23"/>
    </row>
    <row r="6652" spans="2:2" hidden="1">
      <c r="B6652" s="23"/>
    </row>
    <row r="6653" spans="2:2" hidden="1">
      <c r="B6653" s="23"/>
    </row>
    <row r="6654" spans="2:2" hidden="1">
      <c r="B6654" s="23"/>
    </row>
    <row r="6655" spans="2:2" hidden="1">
      <c r="B6655" s="23"/>
    </row>
    <row r="6656" spans="2:2" hidden="1">
      <c r="B6656" s="23"/>
    </row>
    <row r="6657" spans="2:2" hidden="1">
      <c r="B6657" s="23"/>
    </row>
    <row r="6658" spans="2:2" hidden="1">
      <c r="B6658" s="23"/>
    </row>
    <row r="6659" spans="2:2" hidden="1">
      <c r="B6659" s="23"/>
    </row>
    <row r="6660" spans="2:2" hidden="1">
      <c r="B6660" s="23"/>
    </row>
    <row r="6661" spans="2:2" hidden="1">
      <c r="B6661" s="23"/>
    </row>
    <row r="6662" spans="2:2" hidden="1">
      <c r="B6662" s="23"/>
    </row>
    <row r="6663" spans="2:2" hidden="1">
      <c r="B6663" s="23"/>
    </row>
    <row r="6664" spans="2:2" hidden="1">
      <c r="B6664" s="23"/>
    </row>
    <row r="6665" spans="2:2" hidden="1">
      <c r="B6665" s="23"/>
    </row>
    <row r="6666" spans="2:2" hidden="1">
      <c r="B6666" s="23"/>
    </row>
    <row r="6667" spans="2:2" hidden="1">
      <c r="B6667" s="23"/>
    </row>
    <row r="6668" spans="2:2" hidden="1">
      <c r="B6668" s="23"/>
    </row>
    <row r="6669" spans="2:2" hidden="1">
      <c r="B6669" s="23"/>
    </row>
    <row r="6670" spans="2:2" hidden="1">
      <c r="B6670" s="23"/>
    </row>
    <row r="6671" spans="2:2" hidden="1">
      <c r="B6671" s="23"/>
    </row>
    <row r="6672" spans="2:2" hidden="1">
      <c r="B6672" s="23"/>
    </row>
    <row r="6673" spans="2:2" hidden="1">
      <c r="B6673" s="23"/>
    </row>
    <row r="6674" spans="2:2" hidden="1">
      <c r="B6674" s="23"/>
    </row>
    <row r="6675" spans="2:2" hidden="1">
      <c r="B6675" s="23"/>
    </row>
    <row r="6676" spans="2:2" hidden="1">
      <c r="B6676" s="23"/>
    </row>
    <row r="6677" spans="2:2" hidden="1">
      <c r="B6677" s="23"/>
    </row>
    <row r="6678" spans="2:2" hidden="1">
      <c r="B6678" s="23"/>
    </row>
    <row r="6679" spans="2:2" hidden="1">
      <c r="B6679" s="23"/>
    </row>
    <row r="6680" spans="2:2" hidden="1">
      <c r="B6680" s="23"/>
    </row>
    <row r="6681" spans="2:2" hidden="1">
      <c r="B6681" s="23"/>
    </row>
    <row r="6682" spans="2:2" hidden="1">
      <c r="B6682" s="23"/>
    </row>
    <row r="6683" spans="2:2" hidden="1">
      <c r="B6683" s="23"/>
    </row>
    <row r="6684" spans="2:2" hidden="1">
      <c r="B6684" s="23"/>
    </row>
    <row r="6685" spans="2:2" hidden="1">
      <c r="B6685" s="23"/>
    </row>
    <row r="6686" spans="2:2" hidden="1">
      <c r="B6686" s="23"/>
    </row>
    <row r="6687" spans="2:2" hidden="1">
      <c r="B6687" s="23"/>
    </row>
    <row r="6688" spans="2:2" hidden="1">
      <c r="B6688" s="23"/>
    </row>
    <row r="6689" spans="2:2" hidden="1">
      <c r="B6689" s="23"/>
    </row>
    <row r="6690" spans="2:2" hidden="1">
      <c r="B6690" s="23"/>
    </row>
    <row r="6691" spans="2:2" hidden="1">
      <c r="B6691" s="23"/>
    </row>
    <row r="6692" spans="2:2" hidden="1">
      <c r="B6692" s="23"/>
    </row>
    <row r="6693" spans="2:2" hidden="1">
      <c r="B6693" s="23"/>
    </row>
    <row r="6694" spans="2:2" hidden="1">
      <c r="B6694" s="23"/>
    </row>
    <row r="6695" spans="2:2" hidden="1">
      <c r="B6695" s="23"/>
    </row>
    <row r="6696" spans="2:2" hidden="1">
      <c r="B6696" s="23"/>
    </row>
    <row r="6697" spans="2:2" hidden="1">
      <c r="B6697" s="23"/>
    </row>
    <row r="6698" spans="2:2" hidden="1">
      <c r="B6698" s="23"/>
    </row>
    <row r="6699" spans="2:2" hidden="1">
      <c r="B6699" s="23"/>
    </row>
    <row r="6700" spans="2:2" hidden="1">
      <c r="B6700" s="23"/>
    </row>
    <row r="6701" spans="2:2" hidden="1">
      <c r="B6701" s="23"/>
    </row>
    <row r="6702" spans="2:2" hidden="1">
      <c r="B6702" s="23"/>
    </row>
    <row r="6703" spans="2:2" hidden="1">
      <c r="B6703" s="23"/>
    </row>
    <row r="6704" spans="2:2" hidden="1">
      <c r="B6704" s="23"/>
    </row>
    <row r="6705" spans="2:2" hidden="1">
      <c r="B6705" s="23"/>
    </row>
    <row r="6706" spans="2:2" hidden="1">
      <c r="B6706" s="23"/>
    </row>
    <row r="6707" spans="2:2" hidden="1">
      <c r="B6707" s="23"/>
    </row>
    <row r="6708" spans="2:2" hidden="1">
      <c r="B6708" s="23"/>
    </row>
    <row r="6709" spans="2:2" hidden="1">
      <c r="B6709" s="23"/>
    </row>
    <row r="6710" spans="2:2" hidden="1">
      <c r="B6710" s="23"/>
    </row>
    <row r="6711" spans="2:2" hidden="1">
      <c r="B6711" s="23"/>
    </row>
    <row r="6712" spans="2:2" hidden="1">
      <c r="B6712" s="23"/>
    </row>
    <row r="6713" spans="2:2" hidden="1">
      <c r="B6713" s="23"/>
    </row>
    <row r="6714" spans="2:2" hidden="1">
      <c r="B6714" s="23"/>
    </row>
    <row r="6715" spans="2:2" hidden="1">
      <c r="B6715" s="23"/>
    </row>
    <row r="6716" spans="2:2" hidden="1">
      <c r="B6716" s="23"/>
    </row>
    <row r="6717" spans="2:2" hidden="1">
      <c r="B6717" s="23"/>
    </row>
    <row r="6718" spans="2:2" hidden="1">
      <c r="B6718" s="23"/>
    </row>
    <row r="6719" spans="2:2" hidden="1">
      <c r="B6719" s="23"/>
    </row>
    <row r="6720" spans="2:2" hidden="1">
      <c r="B6720" s="23"/>
    </row>
    <row r="6721" spans="2:2" hidden="1">
      <c r="B6721" s="23"/>
    </row>
    <row r="6722" spans="2:2" hidden="1">
      <c r="B6722" s="23"/>
    </row>
    <row r="6723" spans="2:2" hidden="1">
      <c r="B6723" s="23"/>
    </row>
    <row r="6724" spans="2:2" hidden="1">
      <c r="B6724" s="23"/>
    </row>
    <row r="6725" spans="2:2" hidden="1">
      <c r="B6725" s="23"/>
    </row>
    <row r="6726" spans="2:2" hidden="1">
      <c r="B6726" s="23"/>
    </row>
    <row r="6727" spans="2:2" hidden="1">
      <c r="B6727" s="23"/>
    </row>
    <row r="6728" spans="2:2" hidden="1">
      <c r="B6728" s="23"/>
    </row>
    <row r="6729" spans="2:2" hidden="1">
      <c r="B6729" s="23"/>
    </row>
    <row r="6730" spans="2:2" hidden="1">
      <c r="B6730" s="23"/>
    </row>
    <row r="6731" spans="2:2" hidden="1">
      <c r="B6731" s="23"/>
    </row>
    <row r="6732" spans="2:2" hidden="1">
      <c r="B6732" s="23"/>
    </row>
    <row r="6733" spans="2:2" hidden="1">
      <c r="B6733" s="23"/>
    </row>
    <row r="6734" spans="2:2" hidden="1">
      <c r="B6734" s="23"/>
    </row>
    <row r="6735" spans="2:2" hidden="1">
      <c r="B6735" s="23"/>
    </row>
    <row r="6736" spans="2:2" hidden="1">
      <c r="B6736" s="23"/>
    </row>
    <row r="6737" spans="2:2" hidden="1">
      <c r="B6737" s="23"/>
    </row>
    <row r="6738" spans="2:2" hidden="1">
      <c r="B6738" s="23"/>
    </row>
    <row r="6739" spans="2:2" hidden="1">
      <c r="B6739" s="23"/>
    </row>
    <row r="6740" spans="2:2" hidden="1">
      <c r="B6740" s="23"/>
    </row>
    <row r="6741" spans="2:2" hidden="1">
      <c r="B6741" s="23"/>
    </row>
    <row r="6742" spans="2:2" hidden="1">
      <c r="B6742" s="23"/>
    </row>
    <row r="6743" spans="2:2" hidden="1">
      <c r="B6743" s="23"/>
    </row>
    <row r="6744" spans="2:2" hidden="1">
      <c r="B6744" s="23"/>
    </row>
    <row r="6745" spans="2:2" hidden="1">
      <c r="B6745" s="23"/>
    </row>
    <row r="6746" spans="2:2" hidden="1">
      <c r="B6746" s="23"/>
    </row>
    <row r="6747" spans="2:2" hidden="1">
      <c r="B6747" s="23"/>
    </row>
    <row r="6748" spans="2:2" hidden="1">
      <c r="B6748" s="23"/>
    </row>
    <row r="6749" spans="2:2" hidden="1">
      <c r="B6749" s="23"/>
    </row>
    <row r="6750" spans="2:2" hidden="1">
      <c r="B6750" s="23"/>
    </row>
    <row r="6751" spans="2:2" hidden="1">
      <c r="B6751" s="23"/>
    </row>
    <row r="6752" spans="2:2" hidden="1">
      <c r="B6752" s="23"/>
    </row>
    <row r="6753" spans="2:2" hidden="1">
      <c r="B6753" s="23"/>
    </row>
    <row r="6754" spans="2:2" hidden="1">
      <c r="B6754" s="23"/>
    </row>
    <row r="6755" spans="2:2" hidden="1">
      <c r="B6755" s="23"/>
    </row>
    <row r="6756" spans="2:2" hidden="1">
      <c r="B6756" s="23"/>
    </row>
    <row r="6757" spans="2:2" hidden="1">
      <c r="B6757" s="23"/>
    </row>
    <row r="6758" spans="2:2" hidden="1">
      <c r="B6758" s="23"/>
    </row>
    <row r="6759" spans="2:2" hidden="1">
      <c r="B6759" s="23"/>
    </row>
    <row r="6760" spans="2:2" hidden="1">
      <c r="B6760" s="23"/>
    </row>
    <row r="6761" spans="2:2" hidden="1">
      <c r="B6761" s="23"/>
    </row>
    <row r="6762" spans="2:2" hidden="1">
      <c r="B6762" s="23"/>
    </row>
    <row r="6763" spans="2:2" hidden="1">
      <c r="B6763" s="23"/>
    </row>
    <row r="6764" spans="2:2" hidden="1">
      <c r="B6764" s="23"/>
    </row>
    <row r="6765" spans="2:2" hidden="1">
      <c r="B6765" s="23"/>
    </row>
    <row r="6766" spans="2:2" hidden="1">
      <c r="B6766" s="23"/>
    </row>
    <row r="6767" spans="2:2" hidden="1">
      <c r="B6767" s="23"/>
    </row>
    <row r="6768" spans="2:2" hidden="1">
      <c r="B6768" s="23"/>
    </row>
    <row r="6769" spans="2:2" hidden="1">
      <c r="B6769" s="23"/>
    </row>
    <row r="6770" spans="2:2" hidden="1">
      <c r="B6770" s="23"/>
    </row>
    <row r="6771" spans="2:2" hidden="1">
      <c r="B6771" s="23"/>
    </row>
    <row r="6772" spans="2:2" hidden="1">
      <c r="B6772" s="23"/>
    </row>
    <row r="6773" spans="2:2" hidden="1">
      <c r="B6773" s="23"/>
    </row>
    <row r="6774" spans="2:2" hidden="1">
      <c r="B6774" s="23"/>
    </row>
    <row r="6775" spans="2:2" hidden="1">
      <c r="B6775" s="23"/>
    </row>
    <row r="6776" spans="2:2" hidden="1">
      <c r="B6776" s="23"/>
    </row>
    <row r="6777" spans="2:2" hidden="1">
      <c r="B6777" s="23"/>
    </row>
    <row r="6778" spans="2:2" hidden="1">
      <c r="B6778" s="23"/>
    </row>
    <row r="6779" spans="2:2" hidden="1">
      <c r="B6779" s="23"/>
    </row>
    <row r="6780" spans="2:2" hidden="1">
      <c r="B6780" s="23"/>
    </row>
    <row r="6781" spans="2:2" hidden="1">
      <c r="B6781" s="23"/>
    </row>
    <row r="6782" spans="2:2" hidden="1">
      <c r="B6782" s="23"/>
    </row>
    <row r="6783" spans="2:2" hidden="1">
      <c r="B6783" s="23"/>
    </row>
    <row r="6784" spans="2:2" hidden="1">
      <c r="B6784" s="23"/>
    </row>
    <row r="6785" spans="2:2" hidden="1">
      <c r="B6785" s="23"/>
    </row>
    <row r="6786" spans="2:2" hidden="1">
      <c r="B6786" s="23"/>
    </row>
    <row r="6787" spans="2:2" hidden="1">
      <c r="B6787" s="23"/>
    </row>
    <row r="6788" spans="2:2" hidden="1">
      <c r="B6788" s="23"/>
    </row>
    <row r="6789" spans="2:2" hidden="1">
      <c r="B6789" s="23"/>
    </row>
    <row r="6790" spans="2:2" hidden="1">
      <c r="B6790" s="23"/>
    </row>
    <row r="6791" spans="2:2" hidden="1">
      <c r="B6791" s="23"/>
    </row>
    <row r="6792" spans="2:2" hidden="1">
      <c r="B6792" s="23"/>
    </row>
    <row r="6793" spans="2:2" hidden="1">
      <c r="B6793" s="23"/>
    </row>
    <row r="6794" spans="2:2" hidden="1">
      <c r="B6794" s="23"/>
    </row>
    <row r="6795" spans="2:2" hidden="1">
      <c r="B6795" s="23"/>
    </row>
    <row r="6796" spans="2:2" hidden="1">
      <c r="B6796" s="23"/>
    </row>
    <row r="6797" spans="2:2" hidden="1">
      <c r="B6797" s="23"/>
    </row>
    <row r="6798" spans="2:2" hidden="1">
      <c r="B6798" s="23"/>
    </row>
    <row r="6799" spans="2:2" hidden="1">
      <c r="B6799" s="23"/>
    </row>
    <row r="6800" spans="2:2" hidden="1">
      <c r="B6800" s="23"/>
    </row>
    <row r="6801" spans="2:2" hidden="1">
      <c r="B6801" s="23"/>
    </row>
    <row r="6802" spans="2:2" hidden="1">
      <c r="B6802" s="23"/>
    </row>
    <row r="6803" spans="2:2" hidden="1">
      <c r="B6803" s="23"/>
    </row>
    <row r="6804" spans="2:2" hidden="1">
      <c r="B6804" s="23"/>
    </row>
    <row r="6805" spans="2:2" hidden="1">
      <c r="B6805" s="23"/>
    </row>
    <row r="6806" spans="2:2" hidden="1">
      <c r="B6806" s="23"/>
    </row>
    <row r="6807" spans="2:2" hidden="1">
      <c r="B6807" s="23"/>
    </row>
    <row r="6808" spans="2:2" hidden="1">
      <c r="B6808" s="23"/>
    </row>
    <row r="6809" spans="2:2" hidden="1">
      <c r="B6809" s="23"/>
    </row>
    <row r="6810" spans="2:2" hidden="1">
      <c r="B6810" s="23"/>
    </row>
    <row r="6811" spans="2:2" hidden="1">
      <c r="B6811" s="23"/>
    </row>
    <row r="6812" spans="2:2" hidden="1">
      <c r="B6812" s="23"/>
    </row>
    <row r="6813" spans="2:2" hidden="1">
      <c r="B6813" s="23"/>
    </row>
    <row r="6814" spans="2:2" hidden="1">
      <c r="B6814" s="23"/>
    </row>
    <row r="6815" spans="2:2" hidden="1">
      <c r="B6815" s="23"/>
    </row>
    <row r="6816" spans="2:2" hidden="1">
      <c r="B6816" s="23"/>
    </row>
    <row r="6817" spans="2:2" hidden="1">
      <c r="B6817" s="23"/>
    </row>
    <row r="6818" spans="2:2" hidden="1">
      <c r="B6818" s="23"/>
    </row>
    <row r="6819" spans="2:2" hidden="1">
      <c r="B6819" s="23"/>
    </row>
    <row r="6820" spans="2:2" hidden="1">
      <c r="B6820" s="23"/>
    </row>
    <row r="6821" spans="2:2" hidden="1">
      <c r="B6821" s="23"/>
    </row>
    <row r="6822" spans="2:2" hidden="1">
      <c r="B6822" s="23"/>
    </row>
    <row r="6823" spans="2:2" hidden="1">
      <c r="B6823" s="23"/>
    </row>
    <row r="6824" spans="2:2" hidden="1">
      <c r="B6824" s="23"/>
    </row>
    <row r="6825" spans="2:2" hidden="1">
      <c r="B6825" s="23"/>
    </row>
    <row r="6826" spans="2:2" hidden="1">
      <c r="B6826" s="23"/>
    </row>
    <row r="6827" spans="2:2" hidden="1">
      <c r="B6827" s="23"/>
    </row>
    <row r="6828" spans="2:2" hidden="1">
      <c r="B6828" s="23"/>
    </row>
    <row r="6829" spans="2:2" hidden="1">
      <c r="B6829" s="23"/>
    </row>
    <row r="6830" spans="2:2" hidden="1">
      <c r="B6830" s="23"/>
    </row>
    <row r="6831" spans="2:2" hidden="1">
      <c r="B6831" s="23"/>
    </row>
    <row r="6832" spans="2:2" hidden="1">
      <c r="B6832" s="23"/>
    </row>
    <row r="6833" spans="2:2" hidden="1">
      <c r="B6833" s="23"/>
    </row>
    <row r="6834" spans="2:2" hidden="1">
      <c r="B6834" s="23"/>
    </row>
    <row r="6835" spans="2:2" hidden="1">
      <c r="B6835" s="23"/>
    </row>
    <row r="6836" spans="2:2" hidden="1">
      <c r="B6836" s="23"/>
    </row>
    <row r="6837" spans="2:2" hidden="1">
      <c r="B6837" s="23"/>
    </row>
    <row r="6838" spans="2:2" hidden="1">
      <c r="B6838" s="23"/>
    </row>
    <row r="6839" spans="2:2" hidden="1">
      <c r="B6839" s="23"/>
    </row>
    <row r="6840" spans="2:2" hidden="1">
      <c r="B6840" s="23"/>
    </row>
    <row r="6841" spans="2:2" hidden="1">
      <c r="B6841" s="23"/>
    </row>
    <row r="6842" spans="2:2" hidden="1">
      <c r="B6842" s="23"/>
    </row>
    <row r="6843" spans="2:2" hidden="1">
      <c r="B6843" s="23"/>
    </row>
    <row r="6844" spans="2:2" hidden="1">
      <c r="B6844" s="23"/>
    </row>
    <row r="6845" spans="2:2" hidden="1">
      <c r="B6845" s="23"/>
    </row>
    <row r="6846" spans="2:2" hidden="1">
      <c r="B6846" s="23"/>
    </row>
    <row r="6847" spans="2:2" hidden="1">
      <c r="B6847" s="23"/>
    </row>
    <row r="6848" spans="2:2" hidden="1">
      <c r="B6848" s="23"/>
    </row>
    <row r="6849" spans="2:2" hidden="1">
      <c r="B6849" s="23"/>
    </row>
    <row r="6850" spans="2:2" hidden="1">
      <c r="B6850" s="23"/>
    </row>
    <row r="6851" spans="2:2" hidden="1">
      <c r="B6851" s="23"/>
    </row>
    <row r="6852" spans="2:2" hidden="1">
      <c r="B6852" s="23"/>
    </row>
    <row r="6853" spans="2:2" hidden="1">
      <c r="B6853" s="23"/>
    </row>
    <row r="6854" spans="2:2" hidden="1">
      <c r="B6854" s="23"/>
    </row>
    <row r="6855" spans="2:2" hidden="1">
      <c r="B6855" s="23"/>
    </row>
    <row r="6856" spans="2:2" hidden="1">
      <c r="B6856" s="23"/>
    </row>
    <row r="6857" spans="2:2" hidden="1">
      <c r="B6857" s="23"/>
    </row>
    <row r="6858" spans="2:2" hidden="1">
      <c r="B6858" s="23"/>
    </row>
    <row r="6859" spans="2:2" hidden="1">
      <c r="B6859" s="23"/>
    </row>
    <row r="6860" spans="2:2" hidden="1">
      <c r="B6860" s="23"/>
    </row>
    <row r="6861" spans="2:2" hidden="1">
      <c r="B6861" s="23"/>
    </row>
    <row r="6862" spans="2:2" hidden="1">
      <c r="B6862" s="23"/>
    </row>
    <row r="6863" spans="2:2" hidden="1">
      <c r="B6863" s="23"/>
    </row>
    <row r="6864" spans="2:2" hidden="1">
      <c r="B6864" s="23"/>
    </row>
    <row r="6865" spans="2:2" hidden="1">
      <c r="B6865" s="23"/>
    </row>
    <row r="6866" spans="2:2" hidden="1">
      <c r="B6866" s="23"/>
    </row>
    <row r="6867" spans="2:2" hidden="1">
      <c r="B6867" s="23"/>
    </row>
    <row r="6868" spans="2:2" hidden="1">
      <c r="B6868" s="23"/>
    </row>
    <row r="6869" spans="2:2" hidden="1">
      <c r="B6869" s="23"/>
    </row>
    <row r="6870" spans="2:2" hidden="1">
      <c r="B6870" s="23"/>
    </row>
    <row r="6871" spans="2:2" hidden="1">
      <c r="B6871" s="23"/>
    </row>
    <row r="6872" spans="2:2" hidden="1">
      <c r="B6872" s="23"/>
    </row>
    <row r="6873" spans="2:2" hidden="1">
      <c r="B6873" s="23"/>
    </row>
    <row r="6874" spans="2:2" hidden="1">
      <c r="B6874" s="23"/>
    </row>
    <row r="6875" spans="2:2" hidden="1">
      <c r="B6875" s="23"/>
    </row>
    <row r="6876" spans="2:2" hidden="1">
      <c r="B6876" s="23"/>
    </row>
    <row r="6877" spans="2:2" hidden="1">
      <c r="B6877" s="23"/>
    </row>
    <row r="6878" spans="2:2" hidden="1">
      <c r="B6878" s="23"/>
    </row>
    <row r="6879" spans="2:2" hidden="1">
      <c r="B6879" s="23"/>
    </row>
    <row r="6880" spans="2:2" hidden="1">
      <c r="B6880" s="23"/>
    </row>
    <row r="6881" spans="2:2" hidden="1">
      <c r="B6881" s="23"/>
    </row>
    <row r="6882" spans="2:2" hidden="1">
      <c r="B6882" s="23"/>
    </row>
    <row r="6883" spans="2:2" hidden="1">
      <c r="B6883" s="23"/>
    </row>
    <row r="6884" spans="2:2" hidden="1">
      <c r="B6884" s="23"/>
    </row>
    <row r="6885" spans="2:2" hidden="1">
      <c r="B6885" s="23"/>
    </row>
    <row r="6886" spans="2:2" hidden="1">
      <c r="B6886" s="23"/>
    </row>
    <row r="6887" spans="2:2" hidden="1">
      <c r="B6887" s="23"/>
    </row>
    <row r="6888" spans="2:2" hidden="1">
      <c r="B6888" s="23"/>
    </row>
    <row r="6889" spans="2:2" hidden="1">
      <c r="B6889" s="23"/>
    </row>
    <row r="6890" spans="2:2" hidden="1">
      <c r="B6890" s="23"/>
    </row>
    <row r="6891" spans="2:2" hidden="1">
      <c r="B6891" s="23"/>
    </row>
    <row r="6892" spans="2:2" hidden="1">
      <c r="B6892" s="23"/>
    </row>
    <row r="6893" spans="2:2" hidden="1">
      <c r="B6893" s="23"/>
    </row>
    <row r="6894" spans="2:2" hidden="1">
      <c r="B6894" s="23"/>
    </row>
    <row r="6895" spans="2:2" hidden="1">
      <c r="B6895" s="23"/>
    </row>
    <row r="6896" spans="2:2" hidden="1">
      <c r="B6896" s="23"/>
    </row>
    <row r="6897" spans="2:2" hidden="1">
      <c r="B6897" s="23"/>
    </row>
    <row r="6898" spans="2:2" hidden="1">
      <c r="B6898" s="23"/>
    </row>
    <row r="6899" spans="2:2" hidden="1">
      <c r="B6899" s="23"/>
    </row>
    <row r="6900" spans="2:2" hidden="1">
      <c r="B6900" s="23"/>
    </row>
    <row r="6901" spans="2:2" hidden="1">
      <c r="B6901" s="23"/>
    </row>
    <row r="6902" spans="2:2" hidden="1">
      <c r="B6902" s="23"/>
    </row>
    <row r="6903" spans="2:2" hidden="1">
      <c r="B6903" s="23"/>
    </row>
    <row r="6904" spans="2:2" hidden="1">
      <c r="B6904" s="23"/>
    </row>
    <row r="6905" spans="2:2" hidden="1">
      <c r="B6905" s="23"/>
    </row>
    <row r="6906" spans="2:2" hidden="1">
      <c r="B6906" s="23"/>
    </row>
    <row r="6907" spans="2:2" hidden="1">
      <c r="B6907" s="23"/>
    </row>
    <row r="6908" spans="2:2" hidden="1">
      <c r="B6908" s="23"/>
    </row>
    <row r="6909" spans="2:2" hidden="1">
      <c r="B6909" s="23"/>
    </row>
    <row r="6910" spans="2:2" hidden="1">
      <c r="B6910" s="23"/>
    </row>
    <row r="6911" spans="2:2" hidden="1">
      <c r="B6911" s="23"/>
    </row>
    <row r="6912" spans="2:2" hidden="1">
      <c r="B6912" s="23"/>
    </row>
    <row r="6913" spans="2:2" hidden="1">
      <c r="B6913" s="23"/>
    </row>
    <row r="6914" spans="2:2" hidden="1">
      <c r="B6914" s="23"/>
    </row>
    <row r="6915" spans="2:2" hidden="1">
      <c r="B6915" s="23"/>
    </row>
    <row r="6916" spans="2:2" hidden="1">
      <c r="B6916" s="23"/>
    </row>
    <row r="6917" spans="2:2" hidden="1">
      <c r="B6917" s="23"/>
    </row>
    <row r="6918" spans="2:2" hidden="1">
      <c r="B6918" s="23"/>
    </row>
    <row r="6919" spans="2:2" hidden="1">
      <c r="B6919" s="23"/>
    </row>
    <row r="6920" spans="2:2" hidden="1">
      <c r="B6920" s="23"/>
    </row>
    <row r="6921" spans="2:2" hidden="1">
      <c r="B6921" s="23"/>
    </row>
    <row r="6922" spans="2:2" hidden="1">
      <c r="B6922" s="23"/>
    </row>
    <row r="6923" spans="2:2" hidden="1">
      <c r="B6923" s="23"/>
    </row>
    <row r="6924" spans="2:2" hidden="1">
      <c r="B6924" s="23"/>
    </row>
    <row r="6925" spans="2:2" hidden="1">
      <c r="B6925" s="23"/>
    </row>
    <row r="6926" spans="2:2" hidden="1">
      <c r="B6926" s="23"/>
    </row>
    <row r="6927" spans="2:2" hidden="1">
      <c r="B6927" s="23"/>
    </row>
    <row r="6928" spans="2:2" hidden="1">
      <c r="B6928" s="23"/>
    </row>
    <row r="6929" spans="2:2" hidden="1">
      <c r="B6929" s="23"/>
    </row>
    <row r="6930" spans="2:2" hidden="1">
      <c r="B6930" s="23"/>
    </row>
    <row r="6931" spans="2:2" hidden="1">
      <c r="B6931" s="23"/>
    </row>
    <row r="6932" spans="2:2" hidden="1">
      <c r="B6932" s="23"/>
    </row>
    <row r="6933" spans="2:2" hidden="1">
      <c r="B6933" s="23"/>
    </row>
    <row r="6934" spans="2:2" hidden="1">
      <c r="B6934" s="23"/>
    </row>
    <row r="6935" spans="2:2" hidden="1">
      <c r="B6935" s="23"/>
    </row>
    <row r="6936" spans="2:2" hidden="1">
      <c r="B6936" s="23"/>
    </row>
    <row r="6937" spans="2:2" hidden="1">
      <c r="B6937" s="23"/>
    </row>
    <row r="6938" spans="2:2" hidden="1">
      <c r="B6938" s="23"/>
    </row>
    <row r="6939" spans="2:2" hidden="1">
      <c r="B6939" s="23"/>
    </row>
    <row r="6940" spans="2:2" hidden="1">
      <c r="B6940" s="23"/>
    </row>
    <row r="6941" spans="2:2" hidden="1">
      <c r="B6941" s="23"/>
    </row>
    <row r="6942" spans="2:2" hidden="1">
      <c r="B6942" s="23"/>
    </row>
    <row r="6943" spans="2:2" hidden="1">
      <c r="B6943" s="23"/>
    </row>
    <row r="6944" spans="2:2" hidden="1">
      <c r="B6944" s="23"/>
    </row>
    <row r="6945" spans="2:2" hidden="1">
      <c r="B6945" s="23"/>
    </row>
    <row r="6946" spans="2:2" hidden="1">
      <c r="B6946" s="23"/>
    </row>
    <row r="6947" spans="2:2" hidden="1">
      <c r="B6947" s="23"/>
    </row>
    <row r="6948" spans="2:2" hidden="1">
      <c r="B6948" s="23"/>
    </row>
    <row r="6949" spans="2:2" hidden="1">
      <c r="B6949" s="23"/>
    </row>
    <row r="6950" spans="2:2" hidden="1">
      <c r="B6950" s="23"/>
    </row>
    <row r="6951" spans="2:2" hidden="1">
      <c r="B6951" s="23"/>
    </row>
    <row r="6952" spans="2:2" hidden="1">
      <c r="B6952" s="23"/>
    </row>
    <row r="6953" spans="2:2" hidden="1">
      <c r="B6953" s="23"/>
    </row>
    <row r="6954" spans="2:2" hidden="1">
      <c r="B6954" s="23"/>
    </row>
    <row r="6955" spans="2:2" hidden="1">
      <c r="B6955" s="23"/>
    </row>
    <row r="6956" spans="2:2" hidden="1">
      <c r="B6956" s="23"/>
    </row>
    <row r="6957" spans="2:2" hidden="1">
      <c r="B6957" s="23"/>
    </row>
    <row r="6958" spans="2:2" hidden="1">
      <c r="B6958" s="23"/>
    </row>
    <row r="6959" spans="2:2" hidden="1">
      <c r="B6959" s="23"/>
    </row>
    <row r="6960" spans="2:2" hidden="1">
      <c r="B6960" s="23"/>
    </row>
    <row r="6961" spans="2:2" hidden="1">
      <c r="B6961" s="23"/>
    </row>
    <row r="6962" spans="2:2" hidden="1">
      <c r="B6962" s="23"/>
    </row>
    <row r="6963" spans="2:2" hidden="1">
      <c r="B6963" s="23"/>
    </row>
    <row r="6964" spans="2:2" hidden="1">
      <c r="B6964" s="23"/>
    </row>
    <row r="6965" spans="2:2" hidden="1">
      <c r="B6965" s="23"/>
    </row>
    <row r="6966" spans="2:2" hidden="1">
      <c r="B6966" s="23"/>
    </row>
    <row r="6967" spans="2:2" hidden="1">
      <c r="B6967" s="23"/>
    </row>
    <row r="6968" spans="2:2" hidden="1">
      <c r="B6968" s="23"/>
    </row>
    <row r="6969" spans="2:2" hidden="1">
      <c r="B6969" s="23"/>
    </row>
    <row r="6970" spans="2:2" hidden="1">
      <c r="B6970" s="23"/>
    </row>
    <row r="6971" spans="2:2" hidden="1">
      <c r="B6971" s="23"/>
    </row>
    <row r="6972" spans="2:2" hidden="1">
      <c r="B6972" s="23"/>
    </row>
    <row r="6973" spans="2:2" hidden="1">
      <c r="B6973" s="23"/>
    </row>
    <row r="6974" spans="2:2" hidden="1">
      <c r="B6974" s="23"/>
    </row>
    <row r="6975" spans="2:2" hidden="1">
      <c r="B6975" s="23"/>
    </row>
    <row r="6976" spans="2:2" hidden="1">
      <c r="B6976" s="23"/>
    </row>
    <row r="6977" spans="2:2" hidden="1">
      <c r="B6977" s="23"/>
    </row>
    <row r="6978" spans="2:2" hidden="1">
      <c r="B6978" s="23"/>
    </row>
    <row r="6979" spans="2:2" hidden="1">
      <c r="B6979" s="23"/>
    </row>
    <row r="6980" spans="2:2" hidden="1">
      <c r="B6980" s="23"/>
    </row>
    <row r="6981" spans="2:2" hidden="1">
      <c r="B6981" s="23"/>
    </row>
    <row r="6982" spans="2:2" hidden="1">
      <c r="B6982" s="23"/>
    </row>
    <row r="6983" spans="2:2" hidden="1">
      <c r="B6983" s="23"/>
    </row>
    <row r="6984" spans="2:2" hidden="1">
      <c r="B6984" s="23"/>
    </row>
    <row r="6985" spans="2:2" hidden="1">
      <c r="B6985" s="23"/>
    </row>
    <row r="6986" spans="2:2" hidden="1">
      <c r="B6986" s="23"/>
    </row>
    <row r="6987" spans="2:2" hidden="1">
      <c r="B6987" s="23"/>
    </row>
    <row r="6988" spans="2:2" hidden="1">
      <c r="B6988" s="23"/>
    </row>
    <row r="6989" spans="2:2" hidden="1">
      <c r="B6989" s="23"/>
    </row>
    <row r="6990" spans="2:2" hidden="1">
      <c r="B6990" s="23"/>
    </row>
    <row r="6991" spans="2:2" hidden="1">
      <c r="B6991" s="23"/>
    </row>
    <row r="6992" spans="2:2" hidden="1">
      <c r="B6992" s="23"/>
    </row>
    <row r="6993" spans="2:2" hidden="1">
      <c r="B6993" s="23"/>
    </row>
    <row r="6994" spans="2:2" hidden="1">
      <c r="B6994" s="23"/>
    </row>
    <row r="6995" spans="2:2" hidden="1">
      <c r="B6995" s="23"/>
    </row>
    <row r="6996" spans="2:2" hidden="1">
      <c r="B6996" s="23"/>
    </row>
    <row r="6997" spans="2:2" hidden="1">
      <c r="B6997" s="23"/>
    </row>
    <row r="6998" spans="2:2" hidden="1">
      <c r="B6998" s="23"/>
    </row>
    <row r="6999" spans="2:2" hidden="1">
      <c r="B6999" s="23"/>
    </row>
    <row r="7000" spans="2:2" hidden="1">
      <c r="B7000" s="23"/>
    </row>
    <row r="7001" spans="2:2" hidden="1">
      <c r="B7001" s="23"/>
    </row>
    <row r="7002" spans="2:2" hidden="1">
      <c r="B7002" s="23"/>
    </row>
    <row r="7003" spans="2:2" hidden="1">
      <c r="B7003" s="23"/>
    </row>
    <row r="7004" spans="2:2" hidden="1">
      <c r="B7004" s="23"/>
    </row>
    <row r="7005" spans="2:2" hidden="1">
      <c r="B7005" s="23"/>
    </row>
    <row r="7006" spans="2:2" hidden="1">
      <c r="B7006" s="23"/>
    </row>
    <row r="7007" spans="2:2" hidden="1">
      <c r="B7007" s="23"/>
    </row>
    <row r="7008" spans="2:2" hidden="1">
      <c r="B7008" s="23"/>
    </row>
    <row r="7009" spans="2:2" hidden="1">
      <c r="B7009" s="23"/>
    </row>
    <row r="7010" spans="2:2" hidden="1">
      <c r="B7010" s="23"/>
    </row>
    <row r="7011" spans="2:2" hidden="1">
      <c r="B7011" s="23"/>
    </row>
    <row r="7012" spans="2:2" hidden="1">
      <c r="B7012" s="23"/>
    </row>
    <row r="7013" spans="2:2" hidden="1">
      <c r="B7013" s="23"/>
    </row>
    <row r="7014" spans="2:2" hidden="1">
      <c r="B7014" s="23"/>
    </row>
    <row r="7015" spans="2:2" hidden="1">
      <c r="B7015" s="23"/>
    </row>
    <row r="7016" spans="2:2" hidden="1">
      <c r="B7016" s="23"/>
    </row>
    <row r="7017" spans="2:2" hidden="1">
      <c r="B7017" s="23"/>
    </row>
    <row r="7018" spans="2:2" hidden="1">
      <c r="B7018" s="23"/>
    </row>
    <row r="7019" spans="2:2" hidden="1">
      <c r="B7019" s="23"/>
    </row>
    <row r="7020" spans="2:2" hidden="1">
      <c r="B7020" s="23"/>
    </row>
    <row r="7021" spans="2:2" hidden="1">
      <c r="B7021" s="23"/>
    </row>
    <row r="7022" spans="2:2" hidden="1">
      <c r="B7022" s="23"/>
    </row>
    <row r="7023" spans="2:2" hidden="1">
      <c r="B7023" s="23"/>
    </row>
    <row r="7024" spans="2:2" hidden="1">
      <c r="B7024" s="23"/>
    </row>
    <row r="7025" spans="2:2" hidden="1">
      <c r="B7025" s="23"/>
    </row>
    <row r="7026" spans="2:2" hidden="1">
      <c r="B7026" s="23"/>
    </row>
    <row r="7027" spans="2:2" hidden="1">
      <c r="B7027" s="23"/>
    </row>
    <row r="7028" spans="2:2" hidden="1">
      <c r="B7028" s="23"/>
    </row>
    <row r="7029" spans="2:2" hidden="1">
      <c r="B7029" s="23"/>
    </row>
    <row r="7030" spans="2:2" hidden="1">
      <c r="B7030" s="23"/>
    </row>
    <row r="7031" spans="2:2" hidden="1">
      <c r="B7031" s="23"/>
    </row>
    <row r="7032" spans="2:2" hidden="1">
      <c r="B7032" s="23"/>
    </row>
    <row r="7033" spans="2:2" hidden="1">
      <c r="B7033" s="23"/>
    </row>
    <row r="7034" spans="2:2" hidden="1">
      <c r="B7034" s="23"/>
    </row>
    <row r="7035" spans="2:2" hidden="1">
      <c r="B7035" s="23"/>
    </row>
    <row r="7036" spans="2:2" hidden="1">
      <c r="B7036" s="23"/>
    </row>
    <row r="7037" spans="2:2" hidden="1">
      <c r="B7037" s="23"/>
    </row>
    <row r="7038" spans="2:2" hidden="1">
      <c r="B7038" s="23"/>
    </row>
    <row r="7039" spans="2:2" hidden="1">
      <c r="B7039" s="23"/>
    </row>
    <row r="7040" spans="2:2" hidden="1">
      <c r="B7040" s="23"/>
    </row>
    <row r="7041" spans="2:2" hidden="1">
      <c r="B7041" s="23"/>
    </row>
    <row r="7042" spans="2:2" hidden="1">
      <c r="B7042" s="23"/>
    </row>
    <row r="7043" spans="2:2" hidden="1">
      <c r="B7043" s="23"/>
    </row>
    <row r="7044" spans="2:2" hidden="1">
      <c r="B7044" s="23"/>
    </row>
    <row r="7045" spans="2:2" hidden="1">
      <c r="B7045" s="23"/>
    </row>
    <row r="7046" spans="2:2" hidden="1">
      <c r="B7046" s="23"/>
    </row>
    <row r="7047" spans="2:2" hidden="1">
      <c r="B7047" s="23"/>
    </row>
    <row r="7048" spans="2:2" hidden="1">
      <c r="B7048" s="23"/>
    </row>
    <row r="7049" spans="2:2" hidden="1">
      <c r="B7049" s="23"/>
    </row>
    <row r="7050" spans="2:2" hidden="1">
      <c r="B7050" s="23"/>
    </row>
    <row r="7051" spans="2:2" hidden="1">
      <c r="B7051" s="23"/>
    </row>
    <row r="7052" spans="2:2" hidden="1">
      <c r="B7052" s="23"/>
    </row>
    <row r="7053" spans="2:2" hidden="1">
      <c r="B7053" s="23"/>
    </row>
    <row r="7054" spans="2:2" hidden="1">
      <c r="B7054" s="23"/>
    </row>
    <row r="7055" spans="2:2" hidden="1">
      <c r="B7055" s="23"/>
    </row>
    <row r="7056" spans="2:2" hidden="1">
      <c r="B7056" s="23"/>
    </row>
    <row r="7057" spans="2:2" hidden="1">
      <c r="B7057" s="23"/>
    </row>
    <row r="7058" spans="2:2" hidden="1">
      <c r="B7058" s="23"/>
    </row>
    <row r="7059" spans="2:2" hidden="1">
      <c r="B7059" s="23"/>
    </row>
    <row r="7060" spans="2:2" hidden="1">
      <c r="B7060" s="23"/>
    </row>
    <row r="7061" spans="2:2" hidden="1">
      <c r="B7061" s="23"/>
    </row>
    <row r="7062" spans="2:2" hidden="1">
      <c r="B7062" s="23"/>
    </row>
    <row r="7063" spans="2:2" hidden="1">
      <c r="B7063" s="23"/>
    </row>
    <row r="7064" spans="2:2" hidden="1">
      <c r="B7064" s="23"/>
    </row>
    <row r="7065" spans="2:2" hidden="1">
      <c r="B7065" s="23"/>
    </row>
    <row r="7066" spans="2:2" hidden="1">
      <c r="B7066" s="23"/>
    </row>
    <row r="7067" spans="2:2" hidden="1">
      <c r="B7067" s="23"/>
    </row>
    <row r="7068" spans="2:2" hidden="1">
      <c r="B7068" s="23"/>
    </row>
    <row r="7069" spans="2:2" hidden="1">
      <c r="B7069" s="23"/>
    </row>
    <row r="7070" spans="2:2" hidden="1">
      <c r="B7070" s="23"/>
    </row>
    <row r="7071" spans="2:2" hidden="1">
      <c r="B7071" s="23"/>
    </row>
    <row r="7072" spans="2:2" hidden="1">
      <c r="B7072" s="23"/>
    </row>
    <row r="7073" spans="2:2" hidden="1">
      <c r="B7073" s="23"/>
    </row>
    <row r="7074" spans="2:2" hidden="1">
      <c r="B7074" s="23"/>
    </row>
    <row r="7075" spans="2:2" hidden="1">
      <c r="B7075" s="23"/>
    </row>
    <row r="7076" spans="2:2" hidden="1">
      <c r="B7076" s="23"/>
    </row>
    <row r="7077" spans="2:2" hidden="1">
      <c r="B7077" s="23"/>
    </row>
    <row r="7078" spans="2:2" hidden="1">
      <c r="B7078" s="23"/>
    </row>
    <row r="7079" spans="2:2" hidden="1">
      <c r="B7079" s="23"/>
    </row>
    <row r="7080" spans="2:2" hidden="1">
      <c r="B7080" s="23"/>
    </row>
    <row r="7081" spans="2:2" hidden="1">
      <c r="B7081" s="23"/>
    </row>
    <row r="7082" spans="2:2" hidden="1">
      <c r="B7082" s="23"/>
    </row>
    <row r="7083" spans="2:2" hidden="1">
      <c r="B7083" s="23"/>
    </row>
    <row r="7084" spans="2:2" hidden="1">
      <c r="B7084" s="23"/>
    </row>
    <row r="7085" spans="2:2" hidden="1">
      <c r="B7085" s="23"/>
    </row>
    <row r="7086" spans="2:2" hidden="1">
      <c r="B7086" s="23"/>
    </row>
    <row r="7087" spans="2:2" hidden="1">
      <c r="B7087" s="23"/>
    </row>
    <row r="7088" spans="2:2" hidden="1">
      <c r="B7088" s="23"/>
    </row>
    <row r="7089" spans="2:2" hidden="1">
      <c r="B7089" s="23"/>
    </row>
    <row r="7090" spans="2:2" hidden="1">
      <c r="B7090" s="23"/>
    </row>
    <row r="7091" spans="2:2" hidden="1">
      <c r="B7091" s="23"/>
    </row>
    <row r="7092" spans="2:2" hidden="1">
      <c r="B7092" s="23"/>
    </row>
    <row r="7093" spans="2:2" hidden="1">
      <c r="B7093" s="23"/>
    </row>
    <row r="7094" spans="2:2" hidden="1">
      <c r="B7094" s="23"/>
    </row>
    <row r="7095" spans="2:2" hidden="1">
      <c r="B7095" s="23"/>
    </row>
    <row r="7096" spans="2:2" hidden="1">
      <c r="B7096" s="23"/>
    </row>
    <row r="7097" spans="2:2" hidden="1">
      <c r="B7097" s="23"/>
    </row>
    <row r="7098" spans="2:2" hidden="1">
      <c r="B7098" s="23"/>
    </row>
    <row r="7099" spans="2:2" hidden="1">
      <c r="B7099" s="23"/>
    </row>
    <row r="7100" spans="2:2" hidden="1">
      <c r="B7100" s="23"/>
    </row>
    <row r="7101" spans="2:2" hidden="1">
      <c r="B7101" s="23"/>
    </row>
    <row r="7102" spans="2:2" hidden="1">
      <c r="B7102" s="23"/>
    </row>
    <row r="7103" spans="2:2" hidden="1">
      <c r="B7103" s="23"/>
    </row>
    <row r="7104" spans="2:2" hidden="1">
      <c r="B7104" s="23"/>
    </row>
    <row r="7105" spans="2:2" hidden="1">
      <c r="B7105" s="23"/>
    </row>
    <row r="7106" spans="2:2" hidden="1">
      <c r="B7106" s="23"/>
    </row>
    <row r="7107" spans="2:2" hidden="1">
      <c r="B7107" s="23"/>
    </row>
    <row r="7108" spans="2:2" hidden="1">
      <c r="B7108" s="23"/>
    </row>
    <row r="7109" spans="2:2" hidden="1">
      <c r="B7109" s="23"/>
    </row>
    <row r="7110" spans="2:2" hidden="1">
      <c r="B7110" s="23"/>
    </row>
    <row r="7111" spans="2:2" hidden="1">
      <c r="B7111" s="23"/>
    </row>
    <row r="7112" spans="2:2" hidden="1">
      <c r="B7112" s="23"/>
    </row>
    <row r="7113" spans="2:2" hidden="1">
      <c r="B7113" s="23"/>
    </row>
    <row r="7114" spans="2:2" hidden="1">
      <c r="B7114" s="23"/>
    </row>
    <row r="7115" spans="2:2" hidden="1">
      <c r="B7115" s="23"/>
    </row>
    <row r="7116" spans="2:2" hidden="1">
      <c r="B7116" s="23"/>
    </row>
    <row r="7117" spans="2:2" hidden="1">
      <c r="B7117" s="23"/>
    </row>
    <row r="7118" spans="2:2" hidden="1">
      <c r="B7118" s="23"/>
    </row>
    <row r="7119" spans="2:2" hidden="1">
      <c r="B7119" s="23"/>
    </row>
    <row r="7120" spans="2:2" hidden="1">
      <c r="B7120" s="23"/>
    </row>
    <row r="7121" spans="2:2" hidden="1">
      <c r="B7121" s="23"/>
    </row>
    <row r="7122" spans="2:2" hidden="1">
      <c r="B7122" s="23"/>
    </row>
    <row r="7123" spans="2:2" hidden="1">
      <c r="B7123" s="23"/>
    </row>
    <row r="7124" spans="2:2" hidden="1">
      <c r="B7124" s="23"/>
    </row>
    <row r="7125" spans="2:2" hidden="1">
      <c r="B7125" s="23"/>
    </row>
    <row r="7126" spans="2:2" hidden="1">
      <c r="B7126" s="23"/>
    </row>
    <row r="7127" spans="2:2" hidden="1">
      <c r="B7127" s="23"/>
    </row>
    <row r="7128" spans="2:2" hidden="1">
      <c r="B7128" s="23"/>
    </row>
    <row r="7129" spans="2:2" hidden="1">
      <c r="B7129" s="23"/>
    </row>
    <row r="7130" spans="2:2" hidden="1">
      <c r="B7130" s="23"/>
    </row>
    <row r="7131" spans="2:2" hidden="1">
      <c r="B7131" s="23"/>
    </row>
    <row r="7132" spans="2:2" hidden="1">
      <c r="B7132" s="23"/>
    </row>
    <row r="7133" spans="2:2" hidden="1">
      <c r="B7133" s="23"/>
    </row>
    <row r="7134" spans="2:2" hidden="1">
      <c r="B7134" s="23"/>
    </row>
    <row r="7135" spans="2:2" hidden="1">
      <c r="B7135" s="23"/>
    </row>
    <row r="7136" spans="2:2" hidden="1">
      <c r="B7136" s="23"/>
    </row>
    <row r="7137" spans="2:2" hidden="1">
      <c r="B7137" s="23"/>
    </row>
    <row r="7138" spans="2:2" hidden="1">
      <c r="B7138" s="23"/>
    </row>
    <row r="7139" spans="2:2" hidden="1">
      <c r="B7139" s="23"/>
    </row>
    <row r="7140" spans="2:2" hidden="1">
      <c r="B7140" s="23"/>
    </row>
    <row r="7141" spans="2:2" hidden="1">
      <c r="B7141" s="23"/>
    </row>
    <row r="7142" spans="2:2" hidden="1">
      <c r="B7142" s="23"/>
    </row>
    <row r="7143" spans="2:2" hidden="1">
      <c r="B7143" s="23"/>
    </row>
    <row r="7144" spans="2:2" hidden="1">
      <c r="B7144" s="23"/>
    </row>
    <row r="7145" spans="2:2" hidden="1">
      <c r="B7145" s="23"/>
    </row>
    <row r="7146" spans="2:2" hidden="1">
      <c r="B7146" s="23"/>
    </row>
    <row r="7147" spans="2:2" hidden="1">
      <c r="B7147" s="23"/>
    </row>
    <row r="7148" spans="2:2" hidden="1">
      <c r="B7148" s="23"/>
    </row>
    <row r="7149" spans="2:2" hidden="1">
      <c r="B7149" s="23"/>
    </row>
    <row r="7150" spans="2:2" hidden="1">
      <c r="B7150" s="23"/>
    </row>
    <row r="7151" spans="2:2" hidden="1">
      <c r="B7151" s="23"/>
    </row>
    <row r="7152" spans="2:2" hidden="1">
      <c r="B7152" s="23"/>
    </row>
    <row r="7153" spans="2:2" hidden="1">
      <c r="B7153" s="23"/>
    </row>
    <row r="7154" spans="2:2" hidden="1">
      <c r="B7154" s="23"/>
    </row>
    <row r="7155" spans="2:2" hidden="1">
      <c r="B7155" s="23"/>
    </row>
    <row r="7156" spans="2:2" hidden="1">
      <c r="B7156" s="23"/>
    </row>
    <row r="7157" spans="2:2" hidden="1">
      <c r="B7157" s="23"/>
    </row>
    <row r="7158" spans="2:2" hidden="1">
      <c r="B7158" s="23"/>
    </row>
    <row r="7159" spans="2:2" hidden="1">
      <c r="B7159" s="23"/>
    </row>
    <row r="7160" spans="2:2" hidden="1">
      <c r="B7160" s="23"/>
    </row>
    <row r="7161" spans="2:2" hidden="1">
      <c r="B7161" s="23"/>
    </row>
    <row r="7162" spans="2:2" hidden="1">
      <c r="B7162" s="23"/>
    </row>
    <row r="7163" spans="2:2" hidden="1">
      <c r="B7163" s="23"/>
    </row>
    <row r="7164" spans="2:2" hidden="1">
      <c r="B7164" s="23"/>
    </row>
    <row r="7165" spans="2:2" hidden="1">
      <c r="B7165" s="23"/>
    </row>
    <row r="7166" spans="2:2" hidden="1">
      <c r="B7166" s="23"/>
    </row>
    <row r="7167" spans="2:2" hidden="1">
      <c r="B7167" s="23"/>
    </row>
    <row r="7168" spans="2:2" hidden="1">
      <c r="B7168" s="23"/>
    </row>
    <row r="7169" spans="2:2" hidden="1">
      <c r="B7169" s="23"/>
    </row>
    <row r="7170" spans="2:2" hidden="1">
      <c r="B7170" s="23"/>
    </row>
    <row r="7171" spans="2:2" hidden="1">
      <c r="B7171" s="23"/>
    </row>
    <row r="7172" spans="2:2" hidden="1">
      <c r="B7172" s="23"/>
    </row>
    <row r="7173" spans="2:2" hidden="1">
      <c r="B7173" s="23"/>
    </row>
    <row r="7174" spans="2:2" hidden="1">
      <c r="B7174" s="23"/>
    </row>
    <row r="7175" spans="2:2" hidden="1">
      <c r="B7175" s="23"/>
    </row>
    <row r="7176" spans="2:2" hidden="1">
      <c r="B7176" s="23"/>
    </row>
    <row r="7177" spans="2:2" hidden="1">
      <c r="B7177" s="23"/>
    </row>
    <row r="7178" spans="2:2" hidden="1">
      <c r="B7178" s="23"/>
    </row>
    <row r="7179" spans="2:2" hidden="1">
      <c r="B7179" s="23"/>
    </row>
    <row r="7180" spans="2:2" hidden="1">
      <c r="B7180" s="23"/>
    </row>
    <row r="7181" spans="2:2" hidden="1">
      <c r="B7181" s="23"/>
    </row>
    <row r="7182" spans="2:2" hidden="1">
      <c r="B7182" s="23"/>
    </row>
    <row r="7183" spans="2:2" hidden="1">
      <c r="B7183" s="23"/>
    </row>
    <row r="7184" spans="2:2" hidden="1">
      <c r="B7184" s="23"/>
    </row>
    <row r="7185" spans="2:2" hidden="1">
      <c r="B7185" s="23"/>
    </row>
    <row r="7186" spans="2:2" hidden="1">
      <c r="B7186" s="23"/>
    </row>
    <row r="7187" spans="2:2" hidden="1">
      <c r="B7187" s="23"/>
    </row>
    <row r="7188" spans="2:2" hidden="1">
      <c r="B7188" s="23"/>
    </row>
    <row r="7189" spans="2:2" hidden="1">
      <c r="B7189" s="23"/>
    </row>
    <row r="7190" spans="2:2" hidden="1">
      <c r="B7190" s="23"/>
    </row>
    <row r="7191" spans="2:2" hidden="1">
      <c r="B7191" s="23"/>
    </row>
    <row r="7192" spans="2:2" hidden="1">
      <c r="B7192" s="23"/>
    </row>
    <row r="7193" spans="2:2" hidden="1">
      <c r="B7193" s="23"/>
    </row>
    <row r="7194" spans="2:2" hidden="1">
      <c r="B7194" s="23"/>
    </row>
    <row r="7195" spans="2:2" hidden="1">
      <c r="B7195" s="23"/>
    </row>
    <row r="7196" spans="2:2" hidden="1">
      <c r="B7196" s="23"/>
    </row>
    <row r="7197" spans="2:2" hidden="1">
      <c r="B7197" s="23"/>
    </row>
    <row r="7198" spans="2:2" hidden="1">
      <c r="B7198" s="23"/>
    </row>
    <row r="7199" spans="2:2" hidden="1">
      <c r="B7199" s="23"/>
    </row>
    <row r="7200" spans="2:2" hidden="1">
      <c r="B7200" s="23"/>
    </row>
    <row r="7201" spans="2:2" hidden="1">
      <c r="B7201" s="23"/>
    </row>
    <row r="7202" spans="2:2" hidden="1">
      <c r="B7202" s="23"/>
    </row>
    <row r="7203" spans="2:2" hidden="1">
      <c r="B7203" s="23"/>
    </row>
    <row r="7204" spans="2:2" hidden="1">
      <c r="B7204" s="23"/>
    </row>
    <row r="7205" spans="2:2" hidden="1">
      <c r="B7205" s="23"/>
    </row>
    <row r="7206" spans="2:2" hidden="1">
      <c r="B7206" s="23"/>
    </row>
    <row r="7207" spans="2:2" hidden="1">
      <c r="B7207" s="23"/>
    </row>
    <row r="7208" spans="2:2" hidden="1">
      <c r="B7208" s="23"/>
    </row>
    <row r="7209" spans="2:2" hidden="1">
      <c r="B7209" s="23"/>
    </row>
    <row r="7210" spans="2:2" hidden="1">
      <c r="B7210" s="23"/>
    </row>
    <row r="7211" spans="2:2" hidden="1">
      <c r="B7211" s="23"/>
    </row>
    <row r="7212" spans="2:2" hidden="1">
      <c r="B7212" s="23"/>
    </row>
    <row r="7213" spans="2:2" hidden="1">
      <c r="B7213" s="23"/>
    </row>
    <row r="7214" spans="2:2" hidden="1">
      <c r="B7214" s="23"/>
    </row>
    <row r="7215" spans="2:2" hidden="1">
      <c r="B7215" s="23"/>
    </row>
    <row r="7216" spans="2:2" hidden="1">
      <c r="B7216" s="23"/>
    </row>
    <row r="7217" spans="2:2" hidden="1">
      <c r="B7217" s="23"/>
    </row>
    <row r="7218" spans="2:2" hidden="1">
      <c r="B7218" s="23"/>
    </row>
    <row r="7219" spans="2:2" hidden="1">
      <c r="B7219" s="23"/>
    </row>
    <row r="7220" spans="2:2" hidden="1">
      <c r="B7220" s="23"/>
    </row>
    <row r="7221" spans="2:2" hidden="1">
      <c r="B7221" s="23"/>
    </row>
    <row r="7222" spans="2:2" hidden="1">
      <c r="B7222" s="23"/>
    </row>
    <row r="7223" spans="2:2" hidden="1">
      <c r="B7223" s="23"/>
    </row>
    <row r="7224" spans="2:2" hidden="1">
      <c r="B7224" s="23"/>
    </row>
    <row r="7225" spans="2:2" hidden="1">
      <c r="B7225" s="23"/>
    </row>
    <row r="7226" spans="2:2" hidden="1">
      <c r="B7226" s="23"/>
    </row>
    <row r="7227" spans="2:2" hidden="1">
      <c r="B7227" s="23"/>
    </row>
    <row r="7228" spans="2:2" hidden="1">
      <c r="B7228" s="23"/>
    </row>
    <row r="7229" spans="2:2" hidden="1">
      <c r="B7229" s="23"/>
    </row>
    <row r="7230" spans="2:2" hidden="1">
      <c r="B7230" s="23"/>
    </row>
    <row r="7231" spans="2:2" hidden="1">
      <c r="B7231" s="23"/>
    </row>
    <row r="7232" spans="2:2" hidden="1">
      <c r="B7232" s="23"/>
    </row>
    <row r="7233" spans="2:2" hidden="1">
      <c r="B7233" s="23"/>
    </row>
    <row r="7234" spans="2:2" hidden="1">
      <c r="B7234" s="23"/>
    </row>
    <row r="7235" spans="2:2" hidden="1">
      <c r="B7235" s="23"/>
    </row>
    <row r="7236" spans="2:2" hidden="1">
      <c r="B7236" s="23"/>
    </row>
    <row r="7237" spans="2:2" hidden="1">
      <c r="B7237" s="23"/>
    </row>
    <row r="7238" spans="2:2" hidden="1">
      <c r="B7238" s="23"/>
    </row>
    <row r="7239" spans="2:2" hidden="1">
      <c r="B7239" s="23"/>
    </row>
    <row r="7240" spans="2:2" hidden="1">
      <c r="B7240" s="23"/>
    </row>
    <row r="7241" spans="2:2" hidden="1">
      <c r="B7241" s="23"/>
    </row>
    <row r="7242" spans="2:2" hidden="1">
      <c r="B7242" s="23"/>
    </row>
    <row r="7243" spans="2:2" hidden="1">
      <c r="B7243" s="23"/>
    </row>
    <row r="7244" spans="2:2" hidden="1">
      <c r="B7244" s="23"/>
    </row>
    <row r="7245" spans="2:2" hidden="1">
      <c r="B7245" s="23"/>
    </row>
    <row r="7246" spans="2:2" hidden="1">
      <c r="B7246" s="23"/>
    </row>
    <row r="7247" spans="2:2" hidden="1">
      <c r="B7247" s="23"/>
    </row>
    <row r="7248" spans="2:2" hidden="1">
      <c r="B7248" s="23"/>
    </row>
    <row r="7249" spans="2:2" hidden="1">
      <c r="B7249" s="23"/>
    </row>
    <row r="7250" spans="2:2" hidden="1">
      <c r="B7250" s="23"/>
    </row>
    <row r="7251" spans="2:2" hidden="1">
      <c r="B7251" s="23"/>
    </row>
    <row r="7252" spans="2:2" hidden="1">
      <c r="B7252" s="23"/>
    </row>
    <row r="7253" spans="2:2" hidden="1">
      <c r="B7253" s="23"/>
    </row>
    <row r="7254" spans="2:2" hidden="1">
      <c r="B7254" s="23"/>
    </row>
    <row r="7255" spans="2:2" hidden="1">
      <c r="B7255" s="23"/>
    </row>
    <row r="7256" spans="2:2" hidden="1">
      <c r="B7256" s="23"/>
    </row>
    <row r="7257" spans="2:2" hidden="1">
      <c r="B7257" s="23"/>
    </row>
    <row r="7258" spans="2:2" hidden="1">
      <c r="B7258" s="23"/>
    </row>
    <row r="7259" spans="2:2" hidden="1">
      <c r="B7259" s="23"/>
    </row>
    <row r="7260" spans="2:2" hidden="1">
      <c r="B7260" s="23"/>
    </row>
    <row r="7261" spans="2:2" hidden="1">
      <c r="B7261" s="23"/>
    </row>
    <row r="7262" spans="2:2" hidden="1">
      <c r="B7262" s="23"/>
    </row>
    <row r="7263" spans="2:2" hidden="1">
      <c r="B7263" s="23"/>
    </row>
    <row r="7264" spans="2:2" hidden="1">
      <c r="B7264" s="23"/>
    </row>
    <row r="7265" spans="2:2" hidden="1">
      <c r="B7265" s="23"/>
    </row>
    <row r="7266" spans="2:2" hidden="1">
      <c r="B7266" s="23"/>
    </row>
    <row r="7267" spans="2:2" hidden="1">
      <c r="B7267" s="23"/>
    </row>
    <row r="7268" spans="2:2" hidden="1">
      <c r="B7268" s="23"/>
    </row>
    <row r="7269" spans="2:2" hidden="1">
      <c r="B7269" s="23"/>
    </row>
    <row r="7270" spans="2:2" hidden="1">
      <c r="B7270" s="23"/>
    </row>
    <row r="7271" spans="2:2" hidden="1">
      <c r="B7271" s="23"/>
    </row>
    <row r="7272" spans="2:2" hidden="1">
      <c r="B7272" s="23"/>
    </row>
    <row r="7273" spans="2:2" hidden="1">
      <c r="B7273" s="23"/>
    </row>
    <row r="7274" spans="2:2" hidden="1">
      <c r="B7274" s="23"/>
    </row>
    <row r="7275" spans="2:2" hidden="1">
      <c r="B7275" s="23"/>
    </row>
    <row r="7276" spans="2:2" hidden="1">
      <c r="B7276" s="23"/>
    </row>
    <row r="7277" spans="2:2" hidden="1">
      <c r="B7277" s="23"/>
    </row>
    <row r="7278" spans="2:2" hidden="1">
      <c r="B7278" s="23"/>
    </row>
    <row r="7279" spans="2:2" hidden="1">
      <c r="B7279" s="23"/>
    </row>
    <row r="7280" spans="2:2" hidden="1">
      <c r="B7280" s="23"/>
    </row>
    <row r="7281" spans="2:2" hidden="1">
      <c r="B7281" s="23"/>
    </row>
    <row r="7282" spans="2:2" hidden="1">
      <c r="B7282" s="23"/>
    </row>
    <row r="7283" spans="2:2" hidden="1">
      <c r="B7283" s="23"/>
    </row>
    <row r="7284" spans="2:2" hidden="1">
      <c r="B7284" s="23"/>
    </row>
    <row r="7285" spans="2:2" hidden="1">
      <c r="B7285" s="23"/>
    </row>
    <row r="7286" spans="2:2" hidden="1">
      <c r="B7286" s="23"/>
    </row>
    <row r="7287" spans="2:2" hidden="1">
      <c r="B7287" s="23"/>
    </row>
    <row r="7288" spans="2:2" hidden="1">
      <c r="B7288" s="23"/>
    </row>
    <row r="7289" spans="2:2" hidden="1">
      <c r="B7289" s="23"/>
    </row>
    <row r="7290" spans="2:2" hidden="1">
      <c r="B7290" s="23"/>
    </row>
    <row r="7291" spans="2:2" hidden="1">
      <c r="B7291" s="23"/>
    </row>
    <row r="7292" spans="2:2" hidden="1">
      <c r="B7292" s="23"/>
    </row>
    <row r="7293" spans="2:2" hidden="1">
      <c r="B7293" s="23"/>
    </row>
    <row r="7294" spans="2:2" hidden="1">
      <c r="B7294" s="23"/>
    </row>
    <row r="7295" spans="2:2" hidden="1">
      <c r="B7295" s="23"/>
    </row>
    <row r="7296" spans="2:2" hidden="1">
      <c r="B7296" s="23"/>
    </row>
    <row r="7297" spans="2:2" hidden="1">
      <c r="B7297" s="23"/>
    </row>
    <row r="7298" spans="2:2" hidden="1">
      <c r="B7298" s="23"/>
    </row>
    <row r="7299" spans="2:2" hidden="1">
      <c r="B7299" s="23"/>
    </row>
    <row r="7300" spans="2:2" hidden="1">
      <c r="B7300" s="23"/>
    </row>
    <row r="7301" spans="2:2" hidden="1">
      <c r="B7301" s="23"/>
    </row>
    <row r="7302" spans="2:2" hidden="1">
      <c r="B7302" s="23"/>
    </row>
    <row r="7303" spans="2:2" hidden="1">
      <c r="B7303" s="23"/>
    </row>
    <row r="7304" spans="2:2" hidden="1">
      <c r="B7304" s="23"/>
    </row>
    <row r="7305" spans="2:2" hidden="1">
      <c r="B7305" s="23"/>
    </row>
    <row r="7306" spans="2:2" hidden="1">
      <c r="B7306" s="23"/>
    </row>
    <row r="7307" spans="2:2" hidden="1">
      <c r="B7307" s="23"/>
    </row>
    <row r="7308" spans="2:2" hidden="1">
      <c r="B7308" s="23"/>
    </row>
    <row r="7309" spans="2:2" hidden="1">
      <c r="B7309" s="23"/>
    </row>
    <row r="7310" spans="2:2" hidden="1">
      <c r="B7310" s="23"/>
    </row>
    <row r="7311" spans="2:2" hidden="1">
      <c r="B7311" s="23"/>
    </row>
    <row r="7312" spans="2:2" hidden="1">
      <c r="B7312" s="23"/>
    </row>
    <row r="7313" spans="2:2" hidden="1">
      <c r="B7313" s="23"/>
    </row>
    <row r="7314" spans="2:2" hidden="1">
      <c r="B7314" s="23"/>
    </row>
    <row r="7315" spans="2:2" hidden="1">
      <c r="B7315" s="23"/>
    </row>
    <row r="7316" spans="2:2" hidden="1">
      <c r="B7316" s="23"/>
    </row>
    <row r="7317" spans="2:2" hidden="1">
      <c r="B7317" s="23"/>
    </row>
    <row r="7318" spans="2:2" hidden="1">
      <c r="B7318" s="23"/>
    </row>
    <row r="7319" spans="2:2" hidden="1">
      <c r="B7319" s="23"/>
    </row>
    <row r="7320" spans="2:2" hidden="1">
      <c r="B7320" s="23"/>
    </row>
    <row r="7321" spans="2:2" hidden="1">
      <c r="B7321" s="23"/>
    </row>
    <row r="7322" spans="2:2" hidden="1">
      <c r="B7322" s="23"/>
    </row>
    <row r="7323" spans="2:2" hidden="1">
      <c r="B7323" s="23"/>
    </row>
    <row r="7324" spans="2:2" hidden="1">
      <c r="B7324" s="23"/>
    </row>
    <row r="7325" spans="2:2" hidden="1">
      <c r="B7325" s="23"/>
    </row>
    <row r="7326" spans="2:2" hidden="1">
      <c r="B7326" s="23"/>
    </row>
    <row r="7327" spans="2:2" hidden="1">
      <c r="B7327" s="23"/>
    </row>
    <row r="7328" spans="2:2" hidden="1">
      <c r="B7328" s="23"/>
    </row>
    <row r="7329" spans="2:2" hidden="1">
      <c r="B7329" s="23"/>
    </row>
    <row r="7330" spans="2:2" hidden="1">
      <c r="B7330" s="23"/>
    </row>
    <row r="7331" spans="2:2" hidden="1">
      <c r="B7331" s="23"/>
    </row>
    <row r="7332" spans="2:2" hidden="1">
      <c r="B7332" s="23"/>
    </row>
    <row r="7333" spans="2:2" hidden="1">
      <c r="B7333" s="23"/>
    </row>
    <row r="7334" spans="2:2" hidden="1">
      <c r="B7334" s="23"/>
    </row>
    <row r="7335" spans="2:2" hidden="1">
      <c r="B7335" s="23"/>
    </row>
    <row r="7336" spans="2:2" hidden="1">
      <c r="B7336" s="23"/>
    </row>
    <row r="7337" spans="2:2" hidden="1">
      <c r="B7337" s="23"/>
    </row>
    <row r="7338" spans="2:2" hidden="1">
      <c r="B7338" s="23"/>
    </row>
    <row r="7339" spans="2:2" hidden="1">
      <c r="B7339" s="23"/>
    </row>
    <row r="7340" spans="2:2" hidden="1">
      <c r="B7340" s="23"/>
    </row>
    <row r="7341" spans="2:2" hidden="1">
      <c r="B7341" s="23"/>
    </row>
    <row r="7342" spans="2:2" hidden="1">
      <c r="B7342" s="23"/>
    </row>
    <row r="7343" spans="2:2" hidden="1">
      <c r="B7343" s="23"/>
    </row>
    <row r="7344" spans="2:2" hidden="1">
      <c r="B7344" s="23"/>
    </row>
    <row r="7345" spans="2:2" hidden="1">
      <c r="B7345" s="23"/>
    </row>
    <row r="7346" spans="2:2" hidden="1">
      <c r="B7346" s="23"/>
    </row>
    <row r="7347" spans="2:2" hidden="1">
      <c r="B7347" s="23"/>
    </row>
    <row r="7348" spans="2:2" hidden="1">
      <c r="B7348" s="23"/>
    </row>
    <row r="7349" spans="2:2" hidden="1">
      <c r="B7349" s="23"/>
    </row>
    <row r="7350" spans="2:2" hidden="1">
      <c r="B7350" s="23"/>
    </row>
    <row r="7351" spans="2:2" hidden="1">
      <c r="B7351" s="23"/>
    </row>
    <row r="7352" spans="2:2" hidden="1">
      <c r="B7352" s="23"/>
    </row>
    <row r="7353" spans="2:2" hidden="1">
      <c r="B7353" s="23"/>
    </row>
    <row r="7354" spans="2:2" hidden="1">
      <c r="B7354" s="23"/>
    </row>
    <row r="7355" spans="2:2" hidden="1">
      <c r="B7355" s="23"/>
    </row>
    <row r="7356" spans="2:2" hidden="1">
      <c r="B7356" s="23"/>
    </row>
    <row r="7357" spans="2:2" hidden="1">
      <c r="B7357" s="23"/>
    </row>
    <row r="7358" spans="2:2" hidden="1">
      <c r="B7358" s="23"/>
    </row>
    <row r="7359" spans="2:2" hidden="1">
      <c r="B7359" s="23"/>
    </row>
    <row r="7360" spans="2:2" hidden="1">
      <c r="B7360" s="23"/>
    </row>
    <row r="7361" spans="2:2" hidden="1">
      <c r="B7361" s="23"/>
    </row>
    <row r="7362" spans="2:2" hidden="1">
      <c r="B7362" s="23"/>
    </row>
    <row r="7363" spans="2:2" hidden="1">
      <c r="B7363" s="23"/>
    </row>
    <row r="7364" spans="2:2" hidden="1">
      <c r="B7364" s="23"/>
    </row>
    <row r="7365" spans="2:2" hidden="1">
      <c r="B7365" s="23"/>
    </row>
    <row r="7366" spans="2:2" hidden="1">
      <c r="B7366" s="23"/>
    </row>
    <row r="7367" spans="2:2" hidden="1">
      <c r="B7367" s="23"/>
    </row>
    <row r="7368" spans="2:2" hidden="1">
      <c r="B7368" s="23"/>
    </row>
    <row r="7369" spans="2:2" hidden="1">
      <c r="B7369" s="23"/>
    </row>
    <row r="7370" spans="2:2" hidden="1">
      <c r="B7370" s="23"/>
    </row>
    <row r="7371" spans="2:2" hidden="1">
      <c r="B7371" s="23"/>
    </row>
    <row r="7372" spans="2:2" hidden="1">
      <c r="B7372" s="23"/>
    </row>
    <row r="7373" spans="2:2" hidden="1">
      <c r="B7373" s="23"/>
    </row>
    <row r="7374" spans="2:2" hidden="1">
      <c r="B7374" s="23"/>
    </row>
    <row r="7375" spans="2:2" hidden="1">
      <c r="B7375" s="23"/>
    </row>
    <row r="7376" spans="2:2" hidden="1">
      <c r="B7376" s="23"/>
    </row>
    <row r="7377" spans="2:2" hidden="1">
      <c r="B7377" s="23"/>
    </row>
    <row r="7378" spans="2:2" hidden="1">
      <c r="B7378" s="23"/>
    </row>
    <row r="7379" spans="2:2" hidden="1">
      <c r="B7379" s="23"/>
    </row>
    <row r="7380" spans="2:2" hidden="1">
      <c r="B7380" s="23"/>
    </row>
    <row r="7381" spans="2:2" hidden="1">
      <c r="B7381" s="23"/>
    </row>
    <row r="7382" spans="2:2" hidden="1">
      <c r="B7382" s="23"/>
    </row>
    <row r="7383" spans="2:2" hidden="1">
      <c r="B7383" s="23"/>
    </row>
    <row r="7384" spans="2:2" hidden="1">
      <c r="B7384" s="23"/>
    </row>
    <row r="7385" spans="2:2" hidden="1">
      <c r="B7385" s="23"/>
    </row>
    <row r="7386" spans="2:2" hidden="1">
      <c r="B7386" s="23"/>
    </row>
    <row r="7387" spans="2:2" hidden="1">
      <c r="B7387" s="23"/>
    </row>
    <row r="7388" spans="2:2" hidden="1">
      <c r="B7388" s="23"/>
    </row>
    <row r="7389" spans="2:2" hidden="1">
      <c r="B7389" s="23"/>
    </row>
    <row r="7390" spans="2:2" hidden="1">
      <c r="B7390" s="23"/>
    </row>
    <row r="7391" spans="2:2" hidden="1">
      <c r="B7391" s="23"/>
    </row>
    <row r="7392" spans="2:2" hidden="1">
      <c r="B7392" s="23"/>
    </row>
    <row r="7393" spans="2:2" hidden="1">
      <c r="B7393" s="23"/>
    </row>
    <row r="7394" spans="2:2" hidden="1">
      <c r="B7394" s="23"/>
    </row>
    <row r="7395" spans="2:2" hidden="1">
      <c r="B7395" s="23"/>
    </row>
    <row r="7396" spans="2:2" hidden="1">
      <c r="B7396" s="23"/>
    </row>
    <row r="7397" spans="2:2" hidden="1">
      <c r="B7397" s="23"/>
    </row>
    <row r="7398" spans="2:2" hidden="1">
      <c r="B7398" s="23"/>
    </row>
    <row r="7399" spans="2:2" hidden="1">
      <c r="B7399" s="23"/>
    </row>
    <row r="7400" spans="2:2" hidden="1">
      <c r="B7400" s="23"/>
    </row>
    <row r="7401" spans="2:2" hidden="1">
      <c r="B7401" s="23"/>
    </row>
    <row r="7402" spans="2:2" hidden="1">
      <c r="B7402" s="23"/>
    </row>
    <row r="7403" spans="2:2" hidden="1">
      <c r="B7403" s="23"/>
    </row>
    <row r="7404" spans="2:2" hidden="1">
      <c r="B7404" s="23"/>
    </row>
    <row r="7405" spans="2:2" hidden="1">
      <c r="B7405" s="23"/>
    </row>
    <row r="7406" spans="2:2" hidden="1">
      <c r="B7406" s="23"/>
    </row>
    <row r="7407" spans="2:2" hidden="1">
      <c r="B7407" s="23"/>
    </row>
    <row r="7408" spans="2:2" hidden="1">
      <c r="B7408" s="23"/>
    </row>
    <row r="7409" spans="2:2" hidden="1">
      <c r="B7409" s="23"/>
    </row>
    <row r="7410" spans="2:2" hidden="1">
      <c r="B7410" s="23"/>
    </row>
    <row r="7411" spans="2:2" hidden="1">
      <c r="B7411" s="23"/>
    </row>
    <row r="7412" spans="2:2" hidden="1">
      <c r="B7412" s="23"/>
    </row>
    <row r="7413" spans="2:2" hidden="1">
      <c r="B7413" s="23"/>
    </row>
    <row r="7414" spans="2:2" hidden="1">
      <c r="B7414" s="23"/>
    </row>
    <row r="7415" spans="2:2" hidden="1">
      <c r="B7415" s="23"/>
    </row>
    <row r="7416" spans="2:2" hidden="1">
      <c r="B7416" s="23"/>
    </row>
    <row r="7417" spans="2:2" hidden="1">
      <c r="B7417" s="23"/>
    </row>
    <row r="7418" spans="2:2" hidden="1">
      <c r="B7418" s="23"/>
    </row>
    <row r="7419" spans="2:2" hidden="1">
      <c r="B7419" s="23"/>
    </row>
    <row r="7420" spans="2:2" hidden="1">
      <c r="B7420" s="23"/>
    </row>
    <row r="7421" spans="2:2" hidden="1">
      <c r="B7421" s="23"/>
    </row>
    <row r="7422" spans="2:2" hidden="1">
      <c r="B7422" s="23"/>
    </row>
    <row r="7423" spans="2:2" hidden="1">
      <c r="B7423" s="23"/>
    </row>
    <row r="7424" spans="2:2" hidden="1">
      <c r="B7424" s="23"/>
    </row>
    <row r="7425" spans="2:2" hidden="1">
      <c r="B7425" s="23"/>
    </row>
    <row r="7426" spans="2:2" hidden="1">
      <c r="B7426" s="23"/>
    </row>
    <row r="7427" spans="2:2" hidden="1">
      <c r="B7427" s="23"/>
    </row>
    <row r="7428" spans="2:2" hidden="1">
      <c r="B7428" s="23"/>
    </row>
    <row r="7429" spans="2:2" hidden="1">
      <c r="B7429" s="23"/>
    </row>
    <row r="7430" spans="2:2" hidden="1">
      <c r="B7430" s="23"/>
    </row>
    <row r="7431" spans="2:2" hidden="1">
      <c r="B7431" s="23"/>
    </row>
    <row r="7432" spans="2:2" hidden="1">
      <c r="B7432" s="23"/>
    </row>
    <row r="7433" spans="2:2" hidden="1">
      <c r="B7433" s="23"/>
    </row>
    <row r="7434" spans="2:2" hidden="1">
      <c r="B7434" s="23"/>
    </row>
    <row r="7435" spans="2:2" hidden="1">
      <c r="B7435" s="23"/>
    </row>
    <row r="7436" spans="2:2" hidden="1">
      <c r="B7436" s="23"/>
    </row>
    <row r="7437" spans="2:2" hidden="1">
      <c r="B7437" s="23"/>
    </row>
    <row r="7438" spans="2:2" hidden="1">
      <c r="B7438" s="23"/>
    </row>
    <row r="7439" spans="2:2" hidden="1">
      <c r="B7439" s="23"/>
    </row>
    <row r="7440" spans="2:2" hidden="1">
      <c r="B7440" s="23"/>
    </row>
    <row r="7441" spans="2:2" hidden="1">
      <c r="B7441" s="23"/>
    </row>
    <row r="7442" spans="2:2" hidden="1">
      <c r="B7442" s="23"/>
    </row>
    <row r="7443" spans="2:2" hidden="1">
      <c r="B7443" s="23"/>
    </row>
    <row r="7444" spans="2:2" hidden="1">
      <c r="B7444" s="23"/>
    </row>
    <row r="7445" spans="2:2" hidden="1">
      <c r="B7445" s="23"/>
    </row>
    <row r="7446" spans="2:2" hidden="1">
      <c r="B7446" s="23"/>
    </row>
    <row r="7447" spans="2:2" hidden="1">
      <c r="B7447" s="23"/>
    </row>
    <row r="7448" spans="2:2" hidden="1">
      <c r="B7448" s="23"/>
    </row>
    <row r="7449" spans="2:2" hidden="1">
      <c r="B7449" s="23"/>
    </row>
    <row r="7450" spans="2:2" hidden="1">
      <c r="B7450" s="23"/>
    </row>
    <row r="7451" spans="2:2" hidden="1">
      <c r="B7451" s="23"/>
    </row>
    <row r="7452" spans="2:2" hidden="1">
      <c r="B7452" s="23"/>
    </row>
    <row r="7453" spans="2:2" hidden="1">
      <c r="B7453" s="23"/>
    </row>
    <row r="7454" spans="2:2" hidden="1">
      <c r="B7454" s="23"/>
    </row>
    <row r="7455" spans="2:2" hidden="1">
      <c r="B7455" s="23"/>
    </row>
    <row r="7456" spans="2:2" hidden="1">
      <c r="B7456" s="23"/>
    </row>
    <row r="7457" spans="2:2" hidden="1">
      <c r="B7457" s="23"/>
    </row>
    <row r="7458" spans="2:2" hidden="1">
      <c r="B7458" s="23"/>
    </row>
    <row r="7459" spans="2:2" hidden="1">
      <c r="B7459" s="23"/>
    </row>
    <row r="7460" spans="2:2" hidden="1">
      <c r="B7460" s="23"/>
    </row>
    <row r="7461" spans="2:2" hidden="1">
      <c r="B7461" s="23"/>
    </row>
    <row r="7462" spans="2:2" hidden="1">
      <c r="B7462" s="23"/>
    </row>
    <row r="7463" spans="2:2" hidden="1">
      <c r="B7463" s="23"/>
    </row>
    <row r="7464" spans="2:2" hidden="1">
      <c r="B7464" s="23"/>
    </row>
    <row r="7465" spans="2:2" hidden="1">
      <c r="B7465" s="23"/>
    </row>
    <row r="7466" spans="2:2" hidden="1">
      <c r="B7466" s="23"/>
    </row>
    <row r="7467" spans="2:2" hidden="1">
      <c r="B7467" s="23"/>
    </row>
    <row r="7468" spans="2:2" hidden="1">
      <c r="B7468" s="23"/>
    </row>
    <row r="7469" spans="2:2" hidden="1">
      <c r="B7469" s="23"/>
    </row>
    <row r="7470" spans="2:2" hidden="1">
      <c r="B7470" s="23"/>
    </row>
    <row r="7471" spans="2:2" hidden="1">
      <c r="B7471" s="23"/>
    </row>
    <row r="7472" spans="2:2" hidden="1">
      <c r="B7472" s="23"/>
    </row>
    <row r="7473" spans="2:2" hidden="1">
      <c r="B7473" s="23"/>
    </row>
    <row r="7474" spans="2:2" hidden="1">
      <c r="B7474" s="23"/>
    </row>
    <row r="7475" spans="2:2" hidden="1">
      <c r="B7475" s="23"/>
    </row>
    <row r="7476" spans="2:2" hidden="1">
      <c r="B7476" s="23"/>
    </row>
    <row r="7477" spans="2:2" hidden="1">
      <c r="B7477" s="23"/>
    </row>
    <row r="7478" spans="2:2" hidden="1">
      <c r="B7478" s="23"/>
    </row>
    <row r="7479" spans="2:2" hidden="1">
      <c r="B7479" s="23"/>
    </row>
    <row r="7480" spans="2:2" hidden="1">
      <c r="B7480" s="23"/>
    </row>
    <row r="7481" spans="2:2" hidden="1">
      <c r="B7481" s="23"/>
    </row>
    <row r="7482" spans="2:2" hidden="1">
      <c r="B7482" s="23"/>
    </row>
    <row r="7483" spans="2:2" hidden="1">
      <c r="B7483" s="23"/>
    </row>
    <row r="7484" spans="2:2" hidden="1">
      <c r="B7484" s="23"/>
    </row>
    <row r="7485" spans="2:2" hidden="1">
      <c r="B7485" s="23"/>
    </row>
    <row r="7486" spans="2:2" hidden="1">
      <c r="B7486" s="23"/>
    </row>
    <row r="7487" spans="2:2" hidden="1">
      <c r="B7487" s="23"/>
    </row>
    <row r="7488" spans="2:2" hidden="1">
      <c r="B7488" s="23"/>
    </row>
    <row r="7489" spans="2:2" hidden="1">
      <c r="B7489" s="23"/>
    </row>
    <row r="7490" spans="2:2" hidden="1">
      <c r="B7490" s="23"/>
    </row>
    <row r="7491" spans="2:2" hidden="1">
      <c r="B7491" s="23"/>
    </row>
    <row r="7492" spans="2:2" hidden="1">
      <c r="B7492" s="23"/>
    </row>
    <row r="7493" spans="2:2" hidden="1">
      <c r="B7493" s="23"/>
    </row>
    <row r="7494" spans="2:2" hidden="1">
      <c r="B7494" s="23"/>
    </row>
    <row r="7495" spans="2:2" hidden="1">
      <c r="B7495" s="23"/>
    </row>
    <row r="7496" spans="2:2" hidden="1">
      <c r="B7496" s="23"/>
    </row>
    <row r="7497" spans="2:2" hidden="1">
      <c r="B7497" s="23"/>
    </row>
    <row r="7498" spans="2:2" hidden="1">
      <c r="B7498" s="23"/>
    </row>
    <row r="7499" spans="2:2" hidden="1">
      <c r="B7499" s="23"/>
    </row>
    <row r="7500" spans="2:2" hidden="1">
      <c r="B7500" s="23"/>
    </row>
    <row r="7501" spans="2:2" hidden="1">
      <c r="B7501" s="23"/>
    </row>
    <row r="7502" spans="2:2" hidden="1">
      <c r="B7502" s="23"/>
    </row>
    <row r="7503" spans="2:2" hidden="1">
      <c r="B7503" s="23"/>
    </row>
    <row r="7504" spans="2:2" hidden="1">
      <c r="B7504" s="23"/>
    </row>
    <row r="7505" spans="2:2" hidden="1">
      <c r="B7505" s="23"/>
    </row>
    <row r="7506" spans="2:2" hidden="1">
      <c r="B7506" s="23"/>
    </row>
    <row r="7507" spans="2:2" hidden="1">
      <c r="B7507" s="23"/>
    </row>
    <row r="7508" spans="2:2" hidden="1">
      <c r="B7508" s="23"/>
    </row>
    <row r="7509" spans="2:2" hidden="1">
      <c r="B7509" s="23"/>
    </row>
    <row r="7510" spans="2:2" hidden="1">
      <c r="B7510" s="23"/>
    </row>
    <row r="7511" spans="2:2" hidden="1">
      <c r="B7511" s="23"/>
    </row>
    <row r="7512" spans="2:2" hidden="1">
      <c r="B7512" s="23"/>
    </row>
    <row r="7513" spans="2:2" hidden="1">
      <c r="B7513" s="23"/>
    </row>
    <row r="7514" spans="2:2" hidden="1">
      <c r="B7514" s="23"/>
    </row>
    <row r="7515" spans="2:2" hidden="1">
      <c r="B7515" s="23"/>
    </row>
    <row r="7516" spans="2:2" hidden="1">
      <c r="B7516" s="23"/>
    </row>
    <row r="7517" spans="2:2" hidden="1">
      <c r="B7517" s="23"/>
    </row>
    <row r="7518" spans="2:2" hidden="1">
      <c r="B7518" s="23"/>
    </row>
    <row r="7519" spans="2:2" hidden="1">
      <c r="B7519" s="23"/>
    </row>
    <row r="7520" spans="2:2" hidden="1">
      <c r="B7520" s="23"/>
    </row>
    <row r="7521" spans="2:2" hidden="1">
      <c r="B7521" s="23"/>
    </row>
    <row r="7522" spans="2:2" hidden="1">
      <c r="B7522" s="23"/>
    </row>
    <row r="7523" spans="2:2" hidden="1">
      <c r="B7523" s="23"/>
    </row>
    <row r="7524" spans="2:2" hidden="1">
      <c r="B7524" s="23"/>
    </row>
    <row r="7525" spans="2:2" hidden="1">
      <c r="B7525" s="23"/>
    </row>
    <row r="7526" spans="2:2" hidden="1">
      <c r="B7526" s="23"/>
    </row>
    <row r="7527" spans="2:2" hidden="1">
      <c r="B7527" s="23"/>
    </row>
    <row r="7528" spans="2:2" hidden="1">
      <c r="B7528" s="23"/>
    </row>
    <row r="7529" spans="2:2" hidden="1">
      <c r="B7529" s="23"/>
    </row>
    <row r="7530" spans="2:2" hidden="1">
      <c r="B7530" s="23"/>
    </row>
    <row r="7531" spans="2:2" hidden="1">
      <c r="B7531" s="23"/>
    </row>
    <row r="7532" spans="2:2" hidden="1">
      <c r="B7532" s="23"/>
    </row>
    <row r="7533" spans="2:2" hidden="1">
      <c r="B7533" s="23"/>
    </row>
    <row r="7534" spans="2:2" hidden="1">
      <c r="B7534" s="23"/>
    </row>
    <row r="7535" spans="2:2" hidden="1">
      <c r="B7535" s="23"/>
    </row>
    <row r="7536" spans="2:2" hidden="1">
      <c r="B7536" s="23"/>
    </row>
    <row r="7537" spans="2:2" hidden="1">
      <c r="B7537" s="23"/>
    </row>
    <row r="7538" spans="2:2" hidden="1">
      <c r="B7538" s="23"/>
    </row>
    <row r="7539" spans="2:2" hidden="1">
      <c r="B7539" s="23"/>
    </row>
    <row r="7540" spans="2:2" hidden="1">
      <c r="B7540" s="23"/>
    </row>
    <row r="7541" spans="2:2" hidden="1">
      <c r="B7541" s="23"/>
    </row>
    <row r="7542" spans="2:2" hidden="1">
      <c r="B7542" s="23"/>
    </row>
    <row r="7543" spans="2:2" hidden="1">
      <c r="B7543" s="23"/>
    </row>
    <row r="7544" spans="2:2" hidden="1">
      <c r="B7544" s="23"/>
    </row>
    <row r="7545" spans="2:2" hidden="1">
      <c r="B7545" s="23"/>
    </row>
    <row r="7546" spans="2:2" hidden="1">
      <c r="B7546" s="23"/>
    </row>
    <row r="7547" spans="2:2" hidden="1">
      <c r="B7547" s="23"/>
    </row>
    <row r="7548" spans="2:2" hidden="1">
      <c r="B7548" s="23"/>
    </row>
    <row r="7549" spans="2:2" hidden="1">
      <c r="B7549" s="23"/>
    </row>
    <row r="7550" spans="2:2" hidden="1">
      <c r="B7550" s="23"/>
    </row>
    <row r="7551" spans="2:2" hidden="1">
      <c r="B7551" s="23"/>
    </row>
    <row r="7552" spans="2:2" hidden="1">
      <c r="B7552" s="23"/>
    </row>
    <row r="7553" spans="2:2" hidden="1">
      <c r="B7553" s="23"/>
    </row>
    <row r="7554" spans="2:2" hidden="1">
      <c r="B7554" s="23"/>
    </row>
    <row r="7555" spans="2:2" hidden="1">
      <c r="B7555" s="23"/>
    </row>
    <row r="7556" spans="2:2" hidden="1">
      <c r="B7556" s="23"/>
    </row>
    <row r="7557" spans="2:2" hidden="1">
      <c r="B7557" s="23"/>
    </row>
    <row r="7558" spans="2:2" hidden="1">
      <c r="B7558" s="23"/>
    </row>
    <row r="7559" spans="2:2" hidden="1">
      <c r="B7559" s="23"/>
    </row>
    <row r="7560" spans="2:2" hidden="1">
      <c r="B7560" s="23"/>
    </row>
    <row r="7561" spans="2:2" hidden="1">
      <c r="B7561" s="23"/>
    </row>
    <row r="7562" spans="2:2" hidden="1">
      <c r="B7562" s="23"/>
    </row>
    <row r="7563" spans="2:2" hidden="1">
      <c r="B7563" s="23"/>
    </row>
    <row r="7564" spans="2:2" hidden="1">
      <c r="B7564" s="23"/>
    </row>
    <row r="7565" spans="2:2" hidden="1">
      <c r="B7565" s="23"/>
    </row>
    <row r="7566" spans="2:2" hidden="1">
      <c r="B7566" s="23"/>
    </row>
    <row r="7567" spans="2:2" hidden="1">
      <c r="B7567" s="23"/>
    </row>
    <row r="7568" spans="2:2" hidden="1">
      <c r="B7568" s="23"/>
    </row>
    <row r="7569" spans="2:2" hidden="1">
      <c r="B7569" s="23"/>
    </row>
    <row r="7570" spans="2:2" hidden="1">
      <c r="B7570" s="23"/>
    </row>
    <row r="7571" spans="2:2" hidden="1">
      <c r="B7571" s="23"/>
    </row>
    <row r="7572" spans="2:2" hidden="1">
      <c r="B7572" s="23"/>
    </row>
    <row r="7573" spans="2:2" hidden="1">
      <c r="B7573" s="23"/>
    </row>
    <row r="7574" spans="2:2" hidden="1">
      <c r="B7574" s="23"/>
    </row>
    <row r="7575" spans="2:2" hidden="1">
      <c r="B7575" s="23"/>
    </row>
    <row r="7576" spans="2:2" hidden="1">
      <c r="B7576" s="23"/>
    </row>
    <row r="7577" spans="2:2" hidden="1">
      <c r="B7577" s="23"/>
    </row>
    <row r="7578" spans="2:2" hidden="1">
      <c r="B7578" s="23"/>
    </row>
    <row r="7579" spans="2:2" hidden="1">
      <c r="B7579" s="23"/>
    </row>
    <row r="7580" spans="2:2" hidden="1">
      <c r="B7580" s="23"/>
    </row>
    <row r="7581" spans="2:2" hidden="1">
      <c r="B7581" s="23"/>
    </row>
    <row r="7582" spans="2:2" hidden="1">
      <c r="B7582" s="23"/>
    </row>
    <row r="7583" spans="2:2" hidden="1">
      <c r="B7583" s="23"/>
    </row>
    <row r="7584" spans="2:2" hidden="1">
      <c r="B7584" s="23"/>
    </row>
    <row r="7585" spans="2:2" hidden="1">
      <c r="B7585" s="23"/>
    </row>
    <row r="7586" spans="2:2" hidden="1">
      <c r="B7586" s="23"/>
    </row>
    <row r="7587" spans="2:2" hidden="1">
      <c r="B7587" s="23"/>
    </row>
    <row r="7588" spans="2:2" hidden="1">
      <c r="B7588" s="23"/>
    </row>
    <row r="7589" spans="2:2" hidden="1">
      <c r="B7589" s="23"/>
    </row>
    <row r="7590" spans="2:2" hidden="1">
      <c r="B7590" s="23"/>
    </row>
    <row r="7591" spans="2:2" hidden="1">
      <c r="B7591" s="23"/>
    </row>
    <row r="7592" spans="2:2" hidden="1">
      <c r="B7592" s="23"/>
    </row>
    <row r="7593" spans="2:2" hidden="1">
      <c r="B7593" s="23"/>
    </row>
    <row r="7594" spans="2:2" hidden="1">
      <c r="B7594" s="23"/>
    </row>
    <row r="7595" spans="2:2" hidden="1">
      <c r="B7595" s="23"/>
    </row>
    <row r="7596" spans="2:2" hidden="1">
      <c r="B7596" s="23"/>
    </row>
    <row r="7597" spans="2:2" hidden="1">
      <c r="B7597" s="23"/>
    </row>
    <row r="7598" spans="2:2" hidden="1">
      <c r="B7598" s="23"/>
    </row>
    <row r="7599" spans="2:2" hidden="1">
      <c r="B7599" s="23"/>
    </row>
    <row r="7600" spans="2:2" hidden="1">
      <c r="B7600" s="23"/>
    </row>
    <row r="7601" spans="2:2" hidden="1">
      <c r="B7601" s="23"/>
    </row>
    <row r="7602" spans="2:2" hidden="1">
      <c r="B7602" s="23"/>
    </row>
    <row r="7603" spans="2:2" hidden="1">
      <c r="B7603" s="23"/>
    </row>
    <row r="7604" spans="2:2" hidden="1">
      <c r="B7604" s="23"/>
    </row>
    <row r="7605" spans="2:2" hidden="1">
      <c r="B7605" s="23"/>
    </row>
    <row r="7606" spans="2:2" hidden="1">
      <c r="B7606" s="23"/>
    </row>
    <row r="7607" spans="2:2" hidden="1">
      <c r="B7607" s="23"/>
    </row>
    <row r="7608" spans="2:2" hidden="1">
      <c r="B7608" s="23"/>
    </row>
    <row r="7609" spans="2:2" hidden="1">
      <c r="B7609" s="23"/>
    </row>
    <row r="7610" spans="2:2" hidden="1">
      <c r="B7610" s="23"/>
    </row>
    <row r="7611" spans="2:2" hidden="1">
      <c r="B7611" s="23"/>
    </row>
    <row r="7612" spans="2:2" hidden="1">
      <c r="B7612" s="23"/>
    </row>
    <row r="7613" spans="2:2" hidden="1">
      <c r="B7613" s="23"/>
    </row>
    <row r="7614" spans="2:2" hidden="1">
      <c r="B7614" s="23"/>
    </row>
    <row r="7615" spans="2:2" hidden="1">
      <c r="B7615" s="23"/>
    </row>
    <row r="7616" spans="2:2" hidden="1">
      <c r="B7616" s="23"/>
    </row>
    <row r="7617" spans="2:2" hidden="1">
      <c r="B7617" s="23"/>
    </row>
    <row r="7618" spans="2:2" hidden="1">
      <c r="B7618" s="23"/>
    </row>
    <row r="7619" spans="2:2" hidden="1">
      <c r="B7619" s="23"/>
    </row>
    <row r="7620" spans="2:2" hidden="1">
      <c r="B7620" s="23"/>
    </row>
    <row r="7621" spans="2:2" hidden="1">
      <c r="B7621" s="23"/>
    </row>
    <row r="7622" spans="2:2" hidden="1">
      <c r="B7622" s="23"/>
    </row>
    <row r="7623" spans="2:2" hidden="1">
      <c r="B7623" s="23"/>
    </row>
    <row r="7624" spans="2:2" hidden="1">
      <c r="B7624" s="23"/>
    </row>
    <row r="7625" spans="2:2" hidden="1">
      <c r="B7625" s="23"/>
    </row>
    <row r="7626" spans="2:2" hidden="1">
      <c r="B7626" s="23"/>
    </row>
    <row r="7627" spans="2:2" hidden="1">
      <c r="B7627" s="23"/>
    </row>
    <row r="7628" spans="2:2" hidden="1">
      <c r="B7628" s="23"/>
    </row>
    <row r="7629" spans="2:2" hidden="1">
      <c r="B7629" s="23"/>
    </row>
    <row r="7630" spans="2:2" hidden="1">
      <c r="B7630" s="23"/>
    </row>
    <row r="7631" spans="2:2" hidden="1">
      <c r="B7631" s="23"/>
    </row>
    <row r="7632" spans="2:2" hidden="1">
      <c r="B7632" s="23"/>
    </row>
    <row r="7633" spans="2:2" hidden="1">
      <c r="B7633" s="23"/>
    </row>
    <row r="7634" spans="2:2" hidden="1">
      <c r="B7634" s="23"/>
    </row>
    <row r="7635" spans="2:2" hidden="1">
      <c r="B7635" s="23"/>
    </row>
    <row r="7636" spans="2:2" hidden="1">
      <c r="B7636" s="23"/>
    </row>
    <row r="7637" spans="2:2" hidden="1">
      <c r="B7637" s="23"/>
    </row>
    <row r="7638" spans="2:2" hidden="1">
      <c r="B7638" s="23"/>
    </row>
    <row r="7639" spans="2:2" hidden="1">
      <c r="B7639" s="23"/>
    </row>
    <row r="7640" spans="2:2" hidden="1">
      <c r="B7640" s="23"/>
    </row>
    <row r="7641" spans="2:2" hidden="1">
      <c r="B7641" s="23"/>
    </row>
    <row r="7642" spans="2:2" hidden="1">
      <c r="B7642" s="23"/>
    </row>
    <row r="7643" spans="2:2" hidden="1">
      <c r="B7643" s="23"/>
    </row>
    <row r="7644" spans="2:2" hidden="1">
      <c r="B7644" s="23"/>
    </row>
    <row r="7645" spans="2:2" hidden="1">
      <c r="B7645" s="23"/>
    </row>
    <row r="7646" spans="2:2" hidden="1">
      <c r="B7646" s="23"/>
    </row>
    <row r="7647" spans="2:2" hidden="1">
      <c r="B7647" s="23"/>
    </row>
    <row r="7648" spans="2:2" hidden="1">
      <c r="B7648" s="23"/>
    </row>
    <row r="7649" spans="2:2" hidden="1">
      <c r="B7649" s="23"/>
    </row>
    <row r="7650" spans="2:2" hidden="1">
      <c r="B7650" s="23"/>
    </row>
    <row r="7651" spans="2:2" hidden="1">
      <c r="B7651" s="23"/>
    </row>
    <row r="7652" spans="2:2" hidden="1">
      <c r="B7652" s="23"/>
    </row>
    <row r="7653" spans="2:2" hidden="1">
      <c r="B7653" s="23"/>
    </row>
    <row r="7654" spans="2:2" hidden="1">
      <c r="B7654" s="23"/>
    </row>
    <row r="7655" spans="2:2" hidden="1">
      <c r="B7655" s="23"/>
    </row>
    <row r="7656" spans="2:2" hidden="1">
      <c r="B7656" s="23"/>
    </row>
    <row r="7657" spans="2:2" hidden="1">
      <c r="B7657" s="23"/>
    </row>
    <row r="7658" spans="2:2" hidden="1">
      <c r="B7658" s="23"/>
    </row>
    <row r="7659" spans="2:2" hidden="1">
      <c r="B7659" s="23"/>
    </row>
    <row r="7660" spans="2:2" hidden="1">
      <c r="B7660" s="23"/>
    </row>
    <row r="7661" spans="2:2" hidden="1">
      <c r="B7661" s="23"/>
    </row>
    <row r="7662" spans="2:2" hidden="1">
      <c r="B7662" s="23"/>
    </row>
    <row r="7663" spans="2:2" hidden="1">
      <c r="B7663" s="23"/>
    </row>
    <row r="7664" spans="2:2" hidden="1">
      <c r="B7664" s="23"/>
    </row>
    <row r="7665" spans="2:2" hidden="1">
      <c r="B7665" s="23"/>
    </row>
    <row r="7666" spans="2:2" hidden="1">
      <c r="B7666" s="23"/>
    </row>
    <row r="7667" spans="2:2" hidden="1">
      <c r="B7667" s="23"/>
    </row>
    <row r="7668" spans="2:2" hidden="1">
      <c r="B7668" s="23"/>
    </row>
    <row r="7669" spans="2:2" hidden="1">
      <c r="B7669" s="23"/>
    </row>
    <row r="7670" spans="2:2" hidden="1">
      <c r="B7670" s="23"/>
    </row>
    <row r="7671" spans="2:2" hidden="1">
      <c r="B7671" s="23"/>
    </row>
    <row r="7672" spans="2:2" hidden="1">
      <c r="B7672" s="23"/>
    </row>
    <row r="7673" spans="2:2" hidden="1">
      <c r="B7673" s="23"/>
    </row>
    <row r="7674" spans="2:2" hidden="1">
      <c r="B7674" s="23"/>
    </row>
    <row r="7675" spans="2:2" hidden="1">
      <c r="B7675" s="23"/>
    </row>
    <row r="7676" spans="2:2" hidden="1">
      <c r="B7676" s="23"/>
    </row>
    <row r="7677" spans="2:2" hidden="1">
      <c r="B7677" s="23"/>
    </row>
    <row r="7678" spans="2:2" hidden="1">
      <c r="B7678" s="23"/>
    </row>
    <row r="7679" spans="2:2" hidden="1">
      <c r="B7679" s="23"/>
    </row>
    <row r="7680" spans="2:2" hidden="1">
      <c r="B7680" s="23"/>
    </row>
    <row r="7681" spans="2:2" hidden="1">
      <c r="B7681" s="23"/>
    </row>
    <row r="7682" spans="2:2" hidden="1">
      <c r="B7682" s="23"/>
    </row>
    <row r="7683" spans="2:2" hidden="1">
      <c r="B7683" s="23"/>
    </row>
    <row r="7684" spans="2:2" hidden="1">
      <c r="B7684" s="23"/>
    </row>
    <row r="7685" spans="2:2" hidden="1">
      <c r="B7685" s="23"/>
    </row>
    <row r="7686" spans="2:2" hidden="1">
      <c r="B7686" s="23"/>
    </row>
    <row r="7687" spans="2:2" hidden="1">
      <c r="B7687" s="23"/>
    </row>
    <row r="7688" spans="2:2" hidden="1">
      <c r="B7688" s="23"/>
    </row>
    <row r="7689" spans="2:2" hidden="1">
      <c r="B7689" s="23"/>
    </row>
    <row r="7690" spans="2:2" hidden="1">
      <c r="B7690" s="23"/>
    </row>
    <row r="7691" spans="2:2" hidden="1">
      <c r="B7691" s="23"/>
    </row>
    <row r="7692" spans="2:2" hidden="1">
      <c r="B7692" s="23"/>
    </row>
    <row r="7693" spans="2:2" hidden="1">
      <c r="B7693" s="23"/>
    </row>
    <row r="7694" spans="2:2" hidden="1">
      <c r="B7694" s="23"/>
    </row>
    <row r="7695" spans="2:2" hidden="1">
      <c r="B7695" s="23"/>
    </row>
    <row r="7696" spans="2:2" hidden="1">
      <c r="B7696" s="23"/>
    </row>
    <row r="7697" spans="2:2" hidden="1">
      <c r="B7697" s="23"/>
    </row>
    <row r="7698" spans="2:2" hidden="1">
      <c r="B7698" s="23"/>
    </row>
    <row r="7699" spans="2:2" hidden="1">
      <c r="B7699" s="23"/>
    </row>
    <row r="7700" spans="2:2" hidden="1">
      <c r="B7700" s="23"/>
    </row>
    <row r="7701" spans="2:2" hidden="1">
      <c r="B7701" s="23"/>
    </row>
    <row r="7702" spans="2:2" hidden="1">
      <c r="B7702" s="23"/>
    </row>
    <row r="7703" spans="2:2" hidden="1">
      <c r="B7703" s="23"/>
    </row>
    <row r="7704" spans="2:2" hidden="1">
      <c r="B7704" s="23"/>
    </row>
    <row r="7705" spans="2:2" hidden="1">
      <c r="B7705" s="23"/>
    </row>
    <row r="7706" spans="2:2" hidden="1">
      <c r="B7706" s="23"/>
    </row>
    <row r="7707" spans="2:2" hidden="1">
      <c r="B7707" s="23"/>
    </row>
    <row r="7708" spans="2:2" hidden="1">
      <c r="B7708" s="23"/>
    </row>
    <row r="7709" spans="2:2" hidden="1">
      <c r="B7709" s="23"/>
    </row>
    <row r="7710" spans="2:2" hidden="1">
      <c r="B7710" s="23"/>
    </row>
    <row r="7711" spans="2:2" hidden="1">
      <c r="B7711" s="23"/>
    </row>
    <row r="7712" spans="2:2" hidden="1">
      <c r="B7712" s="23"/>
    </row>
    <row r="7713" spans="2:2" hidden="1">
      <c r="B7713" s="23"/>
    </row>
    <row r="7714" spans="2:2" hidden="1">
      <c r="B7714" s="23"/>
    </row>
    <row r="7715" spans="2:2" hidden="1">
      <c r="B7715" s="23"/>
    </row>
    <row r="7716" spans="2:2" hidden="1">
      <c r="B7716" s="23"/>
    </row>
    <row r="7717" spans="2:2" hidden="1">
      <c r="B7717" s="23"/>
    </row>
    <row r="7718" spans="2:2" hidden="1">
      <c r="B7718" s="23"/>
    </row>
    <row r="7719" spans="2:2" hidden="1">
      <c r="B7719" s="23"/>
    </row>
    <row r="7720" spans="2:2" hidden="1">
      <c r="B7720" s="23"/>
    </row>
    <row r="7721" spans="2:2" hidden="1">
      <c r="B7721" s="23"/>
    </row>
    <row r="7722" spans="2:2" hidden="1">
      <c r="B7722" s="23"/>
    </row>
    <row r="7723" spans="2:2" hidden="1">
      <c r="B7723" s="23"/>
    </row>
    <row r="7724" spans="2:2" hidden="1">
      <c r="B7724" s="23"/>
    </row>
    <row r="7725" spans="2:2" hidden="1">
      <c r="B7725" s="23"/>
    </row>
    <row r="7726" spans="2:2" hidden="1">
      <c r="B7726" s="23"/>
    </row>
    <row r="7727" spans="2:2" hidden="1">
      <c r="B7727" s="23"/>
    </row>
    <row r="7728" spans="2:2" hidden="1">
      <c r="B7728" s="23"/>
    </row>
    <row r="7729" spans="2:2" hidden="1">
      <c r="B7729" s="23"/>
    </row>
    <row r="7730" spans="2:2" hidden="1">
      <c r="B7730" s="23"/>
    </row>
    <row r="7731" spans="2:2" hidden="1">
      <c r="B7731" s="23"/>
    </row>
    <row r="7732" spans="2:2" hidden="1">
      <c r="B7732" s="23"/>
    </row>
    <row r="7733" spans="2:2" hidden="1">
      <c r="B7733" s="23"/>
    </row>
    <row r="7734" spans="2:2" hidden="1">
      <c r="B7734" s="23"/>
    </row>
    <row r="7735" spans="2:2" hidden="1">
      <c r="B7735" s="23"/>
    </row>
    <row r="7736" spans="2:2" hidden="1">
      <c r="B7736" s="23"/>
    </row>
    <row r="7737" spans="2:2" hidden="1">
      <c r="B7737" s="23"/>
    </row>
    <row r="7738" spans="2:2" hidden="1">
      <c r="B7738" s="23"/>
    </row>
    <row r="7739" spans="2:2" hidden="1">
      <c r="B7739" s="23"/>
    </row>
    <row r="7740" spans="2:2" hidden="1">
      <c r="B7740" s="23"/>
    </row>
    <row r="7741" spans="2:2" hidden="1">
      <c r="B7741" s="23"/>
    </row>
    <row r="7742" spans="2:2" hidden="1">
      <c r="B7742" s="23"/>
    </row>
    <row r="7743" spans="2:2" hidden="1">
      <c r="B7743" s="23"/>
    </row>
    <row r="7744" spans="2:2" hidden="1">
      <c r="B7744" s="23"/>
    </row>
    <row r="7745" spans="2:2" hidden="1">
      <c r="B7745" s="23"/>
    </row>
    <row r="7746" spans="2:2" hidden="1">
      <c r="B7746" s="23"/>
    </row>
    <row r="7747" spans="2:2" hidden="1">
      <c r="B7747" s="23"/>
    </row>
    <row r="7748" spans="2:2" hidden="1">
      <c r="B7748" s="23"/>
    </row>
    <row r="7749" spans="2:2" hidden="1">
      <c r="B7749" s="23"/>
    </row>
    <row r="7750" spans="2:2" hidden="1">
      <c r="B7750" s="23"/>
    </row>
    <row r="7751" spans="2:2" hidden="1">
      <c r="B7751" s="23"/>
    </row>
    <row r="7752" spans="2:2" hidden="1">
      <c r="B7752" s="23"/>
    </row>
    <row r="7753" spans="2:2" hidden="1">
      <c r="B7753" s="23"/>
    </row>
    <row r="7754" spans="2:2" hidden="1">
      <c r="B7754" s="23"/>
    </row>
    <row r="7755" spans="2:2" hidden="1">
      <c r="B7755" s="23"/>
    </row>
    <row r="7756" spans="2:2" hidden="1">
      <c r="B7756" s="23"/>
    </row>
    <row r="7757" spans="2:2" hidden="1">
      <c r="B7757" s="23"/>
    </row>
    <row r="7758" spans="2:2" hidden="1">
      <c r="B7758" s="23"/>
    </row>
    <row r="7759" spans="2:2" hidden="1">
      <c r="B7759" s="23"/>
    </row>
    <row r="7760" spans="2:2" hidden="1">
      <c r="B7760" s="23"/>
    </row>
    <row r="7761" spans="2:2" hidden="1">
      <c r="B7761" s="23"/>
    </row>
    <row r="7762" spans="2:2" hidden="1">
      <c r="B7762" s="23"/>
    </row>
    <row r="7763" spans="2:2" hidden="1">
      <c r="B7763" s="23"/>
    </row>
    <row r="7764" spans="2:2" hidden="1">
      <c r="B7764" s="23"/>
    </row>
    <row r="7765" spans="2:2" hidden="1">
      <c r="B7765" s="23"/>
    </row>
    <row r="7766" spans="2:2" hidden="1">
      <c r="B7766" s="23"/>
    </row>
    <row r="7767" spans="2:2" hidden="1">
      <c r="B7767" s="23"/>
    </row>
    <row r="7768" spans="2:2" hidden="1">
      <c r="B7768" s="23"/>
    </row>
    <row r="7769" spans="2:2" hidden="1">
      <c r="B7769" s="23"/>
    </row>
    <row r="7770" spans="2:2" hidden="1">
      <c r="B7770" s="23"/>
    </row>
    <row r="7771" spans="2:2" hidden="1">
      <c r="B7771" s="23"/>
    </row>
    <row r="7772" spans="2:2" hidden="1">
      <c r="B7772" s="23"/>
    </row>
    <row r="7773" spans="2:2" hidden="1">
      <c r="B7773" s="23"/>
    </row>
    <row r="7774" spans="2:2" hidden="1">
      <c r="B7774" s="23"/>
    </row>
    <row r="7775" spans="2:2" hidden="1">
      <c r="B7775" s="23"/>
    </row>
    <row r="7776" spans="2:2" hidden="1">
      <c r="B7776" s="23"/>
    </row>
    <row r="7777" spans="2:2" hidden="1">
      <c r="B7777" s="23"/>
    </row>
    <row r="7778" spans="2:2" hidden="1">
      <c r="B7778" s="23"/>
    </row>
    <row r="7779" spans="2:2" hidden="1">
      <c r="B7779" s="23"/>
    </row>
    <row r="7780" spans="2:2" hidden="1">
      <c r="B7780" s="23"/>
    </row>
    <row r="7781" spans="2:2" hidden="1">
      <c r="B7781" s="23"/>
    </row>
    <row r="7782" spans="2:2" hidden="1">
      <c r="B7782" s="23"/>
    </row>
    <row r="7783" spans="2:2" hidden="1">
      <c r="B7783" s="23"/>
    </row>
    <row r="7784" spans="2:2" hidden="1">
      <c r="B7784" s="23"/>
    </row>
    <row r="7785" spans="2:2" hidden="1">
      <c r="B7785" s="23"/>
    </row>
    <row r="7786" spans="2:2" hidden="1">
      <c r="B7786" s="23"/>
    </row>
    <row r="7787" spans="2:2" hidden="1">
      <c r="B7787" s="23"/>
    </row>
    <row r="7788" spans="2:2" hidden="1">
      <c r="B7788" s="23"/>
    </row>
    <row r="7789" spans="2:2" hidden="1">
      <c r="B7789" s="23"/>
    </row>
    <row r="7790" spans="2:2" hidden="1">
      <c r="B7790" s="23"/>
    </row>
    <row r="7791" spans="2:2" hidden="1">
      <c r="B7791" s="23"/>
    </row>
    <row r="7792" spans="2:2" hidden="1">
      <c r="B7792" s="23"/>
    </row>
    <row r="7793" spans="2:2" hidden="1">
      <c r="B7793" s="23"/>
    </row>
    <row r="7794" spans="2:2" hidden="1">
      <c r="B7794" s="23"/>
    </row>
    <row r="7795" spans="2:2" hidden="1">
      <c r="B7795" s="23"/>
    </row>
    <row r="7796" spans="2:2" hidden="1">
      <c r="B7796" s="23"/>
    </row>
    <row r="7797" spans="2:2" hidden="1">
      <c r="B7797" s="23"/>
    </row>
    <row r="7798" spans="2:2" hidden="1">
      <c r="B7798" s="23"/>
    </row>
    <row r="7799" spans="2:2" hidden="1">
      <c r="B7799" s="23"/>
    </row>
    <row r="7800" spans="2:2" hidden="1">
      <c r="B7800" s="23"/>
    </row>
    <row r="7801" spans="2:2" hidden="1">
      <c r="B7801" s="23"/>
    </row>
    <row r="7802" spans="2:2" hidden="1">
      <c r="B7802" s="23"/>
    </row>
    <row r="7803" spans="2:2" hidden="1">
      <c r="B7803" s="23"/>
    </row>
    <row r="7804" spans="2:2" hidden="1">
      <c r="B7804" s="23"/>
    </row>
    <row r="7805" spans="2:2" hidden="1">
      <c r="B7805" s="23"/>
    </row>
    <row r="7806" spans="2:2" hidden="1">
      <c r="B7806" s="23"/>
    </row>
    <row r="7807" spans="2:2" hidden="1">
      <c r="B7807" s="23"/>
    </row>
    <row r="7808" spans="2:2" hidden="1">
      <c r="B7808" s="23"/>
    </row>
    <row r="7809" spans="2:2" hidden="1">
      <c r="B7809" s="23"/>
    </row>
    <row r="7810" spans="2:2" hidden="1">
      <c r="B7810" s="23"/>
    </row>
    <row r="7811" spans="2:2" hidden="1">
      <c r="B7811" s="23"/>
    </row>
    <row r="7812" spans="2:2" hidden="1">
      <c r="B7812" s="23"/>
    </row>
    <row r="7813" spans="2:2" hidden="1">
      <c r="B7813" s="23"/>
    </row>
    <row r="7814" spans="2:2" hidden="1">
      <c r="B7814" s="23"/>
    </row>
    <row r="7815" spans="2:2" hidden="1">
      <c r="B7815" s="23"/>
    </row>
    <row r="7816" spans="2:2" hidden="1">
      <c r="B7816" s="23"/>
    </row>
    <row r="7817" spans="2:2" hidden="1">
      <c r="B7817" s="23"/>
    </row>
    <row r="7818" spans="2:2" hidden="1">
      <c r="B7818" s="23"/>
    </row>
    <row r="7819" spans="2:2" hidden="1">
      <c r="B7819" s="23"/>
    </row>
    <row r="7820" spans="2:2" hidden="1">
      <c r="B7820" s="23"/>
    </row>
    <row r="7821" spans="2:2" hidden="1">
      <c r="B7821" s="23"/>
    </row>
    <row r="7822" spans="2:2" hidden="1">
      <c r="B7822" s="23"/>
    </row>
    <row r="7823" spans="2:2" hidden="1">
      <c r="B7823" s="23"/>
    </row>
    <row r="7824" spans="2:2" hidden="1">
      <c r="B7824" s="23"/>
    </row>
    <row r="7825" spans="2:2" hidden="1">
      <c r="B7825" s="23"/>
    </row>
    <row r="7826" spans="2:2" hidden="1">
      <c r="B7826" s="23"/>
    </row>
    <row r="7827" spans="2:2" hidden="1">
      <c r="B7827" s="23"/>
    </row>
    <row r="7828" spans="2:2" hidden="1">
      <c r="B7828" s="23"/>
    </row>
    <row r="7829" spans="2:2" hidden="1">
      <c r="B7829" s="23"/>
    </row>
    <row r="7830" spans="2:2" hidden="1">
      <c r="B7830" s="23"/>
    </row>
    <row r="7831" spans="2:2" hidden="1">
      <c r="B7831" s="23"/>
    </row>
    <row r="7832" spans="2:2" hidden="1">
      <c r="B7832" s="23"/>
    </row>
    <row r="7833" spans="2:2" hidden="1">
      <c r="B7833" s="23"/>
    </row>
    <row r="7834" spans="2:2" hidden="1">
      <c r="B7834" s="23"/>
    </row>
    <row r="7835" spans="2:2" hidden="1">
      <c r="B7835" s="23"/>
    </row>
    <row r="7836" spans="2:2" hidden="1">
      <c r="B7836" s="23"/>
    </row>
    <row r="7837" spans="2:2" hidden="1">
      <c r="B7837" s="23"/>
    </row>
    <row r="7838" spans="2:2" hidden="1">
      <c r="B7838" s="23"/>
    </row>
    <row r="7839" spans="2:2" hidden="1">
      <c r="B7839" s="23"/>
    </row>
    <row r="7840" spans="2:2" hidden="1">
      <c r="B7840" s="23"/>
    </row>
    <row r="7841" spans="2:2" hidden="1">
      <c r="B7841" s="23"/>
    </row>
    <row r="7842" spans="2:2" hidden="1">
      <c r="B7842" s="23"/>
    </row>
    <row r="7843" spans="2:2" hidden="1">
      <c r="B7843" s="23"/>
    </row>
    <row r="7844" spans="2:2" hidden="1">
      <c r="B7844" s="23"/>
    </row>
    <row r="7845" spans="2:2" hidden="1">
      <c r="B7845" s="23"/>
    </row>
    <row r="7846" spans="2:2" hidden="1">
      <c r="B7846" s="23"/>
    </row>
    <row r="7847" spans="2:2" hidden="1">
      <c r="B7847" s="23"/>
    </row>
    <row r="7848" spans="2:2" hidden="1">
      <c r="B7848" s="23"/>
    </row>
    <row r="7849" spans="2:2" hidden="1">
      <c r="B7849" s="23"/>
    </row>
    <row r="7850" spans="2:2" hidden="1">
      <c r="B7850" s="23"/>
    </row>
    <row r="7851" spans="2:2" hidden="1">
      <c r="B7851" s="23"/>
    </row>
    <row r="7852" spans="2:2" hidden="1">
      <c r="B7852" s="23"/>
    </row>
    <row r="7853" spans="2:2" hidden="1">
      <c r="B7853" s="23"/>
    </row>
    <row r="7854" spans="2:2" hidden="1">
      <c r="B7854" s="23"/>
    </row>
    <row r="7855" spans="2:2" hidden="1">
      <c r="B7855" s="23"/>
    </row>
    <row r="7856" spans="2:2" hidden="1">
      <c r="B7856" s="23"/>
    </row>
    <row r="7857" spans="2:2" hidden="1">
      <c r="B7857" s="23"/>
    </row>
    <row r="7858" spans="2:2" hidden="1">
      <c r="B7858" s="23"/>
    </row>
    <row r="7859" spans="2:2" hidden="1">
      <c r="B7859" s="23"/>
    </row>
    <row r="7860" spans="2:2" hidden="1">
      <c r="B7860" s="23"/>
    </row>
    <row r="7861" spans="2:2" hidden="1">
      <c r="B7861" s="23"/>
    </row>
    <row r="7862" spans="2:2" hidden="1">
      <c r="B7862" s="23"/>
    </row>
    <row r="7863" spans="2:2" hidden="1">
      <c r="B7863" s="23"/>
    </row>
    <row r="7864" spans="2:2" hidden="1">
      <c r="B7864" s="23"/>
    </row>
    <row r="7865" spans="2:2" hidden="1">
      <c r="B7865" s="23"/>
    </row>
    <row r="7866" spans="2:2" hidden="1">
      <c r="B7866" s="23"/>
    </row>
    <row r="7867" spans="2:2" hidden="1">
      <c r="B7867" s="23"/>
    </row>
    <row r="7868" spans="2:2" hidden="1">
      <c r="B7868" s="23"/>
    </row>
    <row r="7869" spans="2:2" hidden="1">
      <c r="B7869" s="23"/>
    </row>
    <row r="7870" spans="2:2" hidden="1">
      <c r="B7870" s="23"/>
    </row>
    <row r="7871" spans="2:2" hidden="1">
      <c r="B7871" s="23"/>
    </row>
    <row r="7872" spans="2:2" hidden="1">
      <c r="B7872" s="23"/>
    </row>
    <row r="7873" spans="2:2" hidden="1">
      <c r="B7873" s="23"/>
    </row>
    <row r="7874" spans="2:2" hidden="1">
      <c r="B7874" s="23"/>
    </row>
    <row r="7875" spans="2:2" hidden="1">
      <c r="B7875" s="23"/>
    </row>
    <row r="7876" spans="2:2" hidden="1">
      <c r="B7876" s="23"/>
    </row>
    <row r="7877" spans="2:2" hidden="1">
      <c r="B7877" s="23"/>
    </row>
    <row r="7878" spans="2:2" hidden="1">
      <c r="B7878" s="23"/>
    </row>
    <row r="7879" spans="2:2" hidden="1">
      <c r="B7879" s="23"/>
    </row>
    <row r="7880" spans="2:2" hidden="1">
      <c r="B7880" s="23"/>
    </row>
    <row r="7881" spans="2:2" hidden="1">
      <c r="B7881" s="23"/>
    </row>
    <row r="7882" spans="2:2" hidden="1">
      <c r="B7882" s="23"/>
    </row>
    <row r="7883" spans="2:2" hidden="1">
      <c r="B7883" s="23"/>
    </row>
    <row r="7884" spans="2:2" hidden="1">
      <c r="B7884" s="23"/>
    </row>
    <row r="7885" spans="2:2" hidden="1">
      <c r="B7885" s="23"/>
    </row>
    <row r="7886" spans="2:2" hidden="1">
      <c r="B7886" s="23"/>
    </row>
    <row r="7887" spans="2:2" hidden="1">
      <c r="B7887" s="23"/>
    </row>
    <row r="7888" spans="2:2" hidden="1">
      <c r="B7888" s="23"/>
    </row>
    <row r="7889" spans="2:2" hidden="1">
      <c r="B7889" s="23"/>
    </row>
    <row r="7890" spans="2:2" hidden="1">
      <c r="B7890" s="23"/>
    </row>
    <row r="7891" spans="2:2" hidden="1">
      <c r="B7891" s="23"/>
    </row>
    <row r="7892" spans="2:2" hidden="1">
      <c r="B7892" s="23"/>
    </row>
    <row r="7893" spans="2:2" hidden="1">
      <c r="B7893" s="23"/>
    </row>
    <row r="7894" spans="2:2" hidden="1">
      <c r="B7894" s="23"/>
    </row>
    <row r="7895" spans="2:2" hidden="1">
      <c r="B7895" s="23"/>
    </row>
    <row r="7896" spans="2:2" hidden="1">
      <c r="B7896" s="23"/>
    </row>
    <row r="7897" spans="2:2" hidden="1">
      <c r="B7897" s="23"/>
    </row>
    <row r="7898" spans="2:2" hidden="1">
      <c r="B7898" s="23"/>
    </row>
    <row r="7899" spans="2:2" hidden="1">
      <c r="B7899" s="23"/>
    </row>
    <row r="7900" spans="2:2" hidden="1">
      <c r="B7900" s="23"/>
    </row>
    <row r="7901" spans="2:2" hidden="1">
      <c r="B7901" s="23"/>
    </row>
    <row r="7902" spans="2:2" hidden="1">
      <c r="B7902" s="23"/>
    </row>
    <row r="7903" spans="2:2" hidden="1">
      <c r="B7903" s="23"/>
    </row>
    <row r="7904" spans="2:2" hidden="1">
      <c r="B7904" s="23"/>
    </row>
    <row r="7905" spans="2:2" hidden="1">
      <c r="B7905" s="23"/>
    </row>
    <row r="7906" spans="2:2" hidden="1">
      <c r="B7906" s="23"/>
    </row>
    <row r="7907" spans="2:2" hidden="1">
      <c r="B7907" s="23"/>
    </row>
    <row r="7908" spans="2:2" hidden="1">
      <c r="B7908" s="23"/>
    </row>
    <row r="7909" spans="2:2" hidden="1">
      <c r="B7909" s="23"/>
    </row>
    <row r="7910" spans="2:2" hidden="1">
      <c r="B7910" s="23"/>
    </row>
    <row r="7911" spans="2:2" hidden="1">
      <c r="B7911" s="23"/>
    </row>
    <row r="7912" spans="2:2" hidden="1">
      <c r="B7912" s="23"/>
    </row>
    <row r="7913" spans="2:2" hidden="1">
      <c r="B7913" s="23"/>
    </row>
    <row r="7914" spans="2:2" hidden="1">
      <c r="B7914" s="23"/>
    </row>
    <row r="7915" spans="2:2" hidden="1">
      <c r="B7915" s="23"/>
    </row>
    <row r="7916" spans="2:2" hidden="1">
      <c r="B7916" s="23"/>
    </row>
    <row r="7917" spans="2:2" hidden="1">
      <c r="B7917" s="23"/>
    </row>
    <row r="7918" spans="2:2" hidden="1">
      <c r="B7918" s="23"/>
    </row>
    <row r="7919" spans="2:2" hidden="1">
      <c r="B7919" s="23"/>
    </row>
    <row r="7920" spans="2:2" hidden="1">
      <c r="B7920" s="23"/>
    </row>
    <row r="7921" spans="2:2" hidden="1">
      <c r="B7921" s="23"/>
    </row>
    <row r="7922" spans="2:2" hidden="1">
      <c r="B7922" s="23"/>
    </row>
    <row r="7923" spans="2:2" hidden="1">
      <c r="B7923" s="23"/>
    </row>
    <row r="7924" spans="2:2" hidden="1">
      <c r="B7924" s="23"/>
    </row>
    <row r="7925" spans="2:2" hidden="1">
      <c r="B7925" s="23"/>
    </row>
    <row r="7926" spans="2:2" hidden="1">
      <c r="B7926" s="23"/>
    </row>
    <row r="7927" spans="2:2" hidden="1">
      <c r="B7927" s="23"/>
    </row>
    <row r="7928" spans="2:2" hidden="1">
      <c r="B7928" s="23"/>
    </row>
    <row r="7929" spans="2:2" hidden="1">
      <c r="B7929" s="23"/>
    </row>
    <row r="7930" spans="2:2" hidden="1">
      <c r="B7930" s="23"/>
    </row>
    <row r="7931" spans="2:2" hidden="1">
      <c r="B7931" s="23"/>
    </row>
    <row r="7932" spans="2:2" hidden="1">
      <c r="B7932" s="23"/>
    </row>
    <row r="7933" spans="2:2" hidden="1">
      <c r="B7933" s="23"/>
    </row>
    <row r="7934" spans="2:2" hidden="1">
      <c r="B7934" s="23"/>
    </row>
    <row r="7935" spans="2:2" hidden="1">
      <c r="B7935" s="23"/>
    </row>
    <row r="7936" spans="2:2" hidden="1">
      <c r="B7936" s="23"/>
    </row>
    <row r="7937" spans="2:2" hidden="1">
      <c r="B7937" s="23"/>
    </row>
    <row r="7938" spans="2:2" hidden="1">
      <c r="B7938" s="23"/>
    </row>
    <row r="7939" spans="2:2" hidden="1">
      <c r="B7939" s="23"/>
    </row>
    <row r="7940" spans="2:2" hidden="1">
      <c r="B7940" s="23"/>
    </row>
    <row r="7941" spans="2:2" hidden="1">
      <c r="B7941" s="23"/>
    </row>
    <row r="7942" spans="2:2" hidden="1">
      <c r="B7942" s="23"/>
    </row>
    <row r="7943" spans="2:2" hidden="1">
      <c r="B7943" s="23"/>
    </row>
    <row r="7944" spans="2:2" hidden="1">
      <c r="B7944" s="23"/>
    </row>
    <row r="7945" spans="2:2" hidden="1">
      <c r="B7945" s="23"/>
    </row>
    <row r="7946" spans="2:2" hidden="1">
      <c r="B7946" s="23"/>
    </row>
    <row r="7947" spans="2:2" hidden="1">
      <c r="B7947" s="23"/>
    </row>
    <row r="7948" spans="2:2" hidden="1">
      <c r="B7948" s="23"/>
    </row>
    <row r="7949" spans="2:2" hidden="1">
      <c r="B7949" s="23"/>
    </row>
    <row r="7950" spans="2:2" hidden="1">
      <c r="B7950" s="23"/>
    </row>
    <row r="7951" spans="2:2" hidden="1">
      <c r="B7951" s="23"/>
    </row>
    <row r="7952" spans="2:2" hidden="1">
      <c r="B7952" s="23"/>
    </row>
    <row r="7953" spans="2:2" hidden="1">
      <c r="B7953" s="23"/>
    </row>
    <row r="7954" spans="2:2" hidden="1">
      <c r="B7954" s="23"/>
    </row>
    <row r="7955" spans="2:2" hidden="1">
      <c r="B7955" s="23"/>
    </row>
    <row r="7956" spans="2:2" hidden="1">
      <c r="B7956" s="23"/>
    </row>
    <row r="7957" spans="2:2" hidden="1">
      <c r="B7957" s="23"/>
    </row>
    <row r="7958" spans="2:2" hidden="1">
      <c r="B7958" s="23"/>
    </row>
    <row r="7959" spans="2:2" hidden="1">
      <c r="B7959" s="23"/>
    </row>
    <row r="7960" spans="2:2" hidden="1">
      <c r="B7960" s="23"/>
    </row>
    <row r="7961" spans="2:2" hidden="1">
      <c r="B7961" s="23"/>
    </row>
    <row r="7962" spans="2:2" hidden="1">
      <c r="B7962" s="23"/>
    </row>
    <row r="7963" spans="2:2" hidden="1">
      <c r="B7963" s="23"/>
    </row>
    <row r="7964" spans="2:2" hidden="1">
      <c r="B7964" s="23"/>
    </row>
    <row r="7965" spans="2:2" hidden="1">
      <c r="B7965" s="23"/>
    </row>
    <row r="7966" spans="2:2" hidden="1">
      <c r="B7966" s="23"/>
    </row>
    <row r="7967" spans="2:2" hidden="1">
      <c r="B7967" s="23"/>
    </row>
    <row r="7968" spans="2:2" hidden="1">
      <c r="B7968" s="23"/>
    </row>
    <row r="7969" spans="2:2" hidden="1">
      <c r="B7969" s="23"/>
    </row>
    <row r="7970" spans="2:2" hidden="1">
      <c r="B7970" s="23"/>
    </row>
    <row r="7971" spans="2:2" hidden="1">
      <c r="B7971" s="23"/>
    </row>
    <row r="7972" spans="2:2" hidden="1">
      <c r="B7972" s="23"/>
    </row>
    <row r="7973" spans="2:2" hidden="1">
      <c r="B7973" s="23"/>
    </row>
    <row r="7974" spans="2:2" hidden="1">
      <c r="B7974" s="23"/>
    </row>
    <row r="7975" spans="2:2" hidden="1">
      <c r="B7975" s="23"/>
    </row>
    <row r="7976" spans="2:2" hidden="1">
      <c r="B7976" s="23"/>
    </row>
    <row r="7977" spans="2:2" hidden="1">
      <c r="B7977" s="23"/>
    </row>
    <row r="7978" spans="2:2" hidden="1">
      <c r="B7978" s="23"/>
    </row>
    <row r="7979" spans="2:2" hidden="1">
      <c r="B7979" s="23"/>
    </row>
    <row r="7980" spans="2:2" hidden="1">
      <c r="B7980" s="23"/>
    </row>
    <row r="7981" spans="2:2" hidden="1">
      <c r="B7981" s="23"/>
    </row>
    <row r="7982" spans="2:2" hidden="1">
      <c r="B7982" s="23"/>
    </row>
    <row r="7983" spans="2:2" hidden="1">
      <c r="B7983" s="23"/>
    </row>
    <row r="7984" spans="2:2" hidden="1">
      <c r="B7984" s="23"/>
    </row>
    <row r="7985" spans="2:2" hidden="1">
      <c r="B7985" s="23"/>
    </row>
    <row r="7986" spans="2:2" hidden="1">
      <c r="B7986" s="23"/>
    </row>
    <row r="7987" spans="2:2" hidden="1">
      <c r="B7987" s="23"/>
    </row>
    <row r="7988" spans="2:2" hidden="1">
      <c r="B7988" s="23"/>
    </row>
    <row r="7989" spans="2:2" hidden="1">
      <c r="B7989" s="23"/>
    </row>
    <row r="7990" spans="2:2" hidden="1">
      <c r="B7990" s="23"/>
    </row>
    <row r="7991" spans="2:2" hidden="1">
      <c r="B7991" s="23"/>
    </row>
    <row r="7992" spans="2:2" hidden="1">
      <c r="B7992" s="23"/>
    </row>
    <row r="7993" spans="2:2" hidden="1">
      <c r="B7993" s="23"/>
    </row>
    <row r="7994" spans="2:2" hidden="1">
      <c r="B7994" s="23"/>
    </row>
    <row r="7995" spans="2:2" hidden="1">
      <c r="B7995" s="23"/>
    </row>
    <row r="7996" spans="2:2" hidden="1">
      <c r="B7996" s="23"/>
    </row>
    <row r="7997" spans="2:2" hidden="1">
      <c r="B7997" s="23"/>
    </row>
    <row r="7998" spans="2:2" hidden="1">
      <c r="B7998" s="23"/>
    </row>
    <row r="7999" spans="2:2" hidden="1">
      <c r="B7999" s="23"/>
    </row>
    <row r="8000" spans="2:2" hidden="1">
      <c r="B8000" s="23"/>
    </row>
    <row r="8001" spans="2:2" hidden="1">
      <c r="B8001" s="23"/>
    </row>
    <row r="8002" spans="2:2" hidden="1">
      <c r="B8002" s="23"/>
    </row>
    <row r="8003" spans="2:2" hidden="1">
      <c r="B8003" s="23"/>
    </row>
    <row r="8004" spans="2:2" hidden="1">
      <c r="B8004" s="23"/>
    </row>
    <row r="8005" spans="2:2" hidden="1">
      <c r="B8005" s="23"/>
    </row>
    <row r="8006" spans="2:2" hidden="1">
      <c r="B8006" s="23"/>
    </row>
    <row r="8007" spans="2:2" hidden="1">
      <c r="B8007" s="23"/>
    </row>
    <row r="8008" spans="2:2" hidden="1">
      <c r="B8008" s="23"/>
    </row>
    <row r="8009" spans="2:2" hidden="1">
      <c r="B8009" s="23"/>
    </row>
    <row r="8010" spans="2:2" hidden="1">
      <c r="B8010" s="23"/>
    </row>
    <row r="8011" spans="2:2" hidden="1">
      <c r="B8011" s="23"/>
    </row>
    <row r="8012" spans="2:2" hidden="1">
      <c r="B8012" s="23"/>
    </row>
    <row r="8013" spans="2:2" hidden="1">
      <c r="B8013" s="23"/>
    </row>
    <row r="8014" spans="2:2" hidden="1">
      <c r="B8014" s="23"/>
    </row>
    <row r="8015" spans="2:2" hidden="1">
      <c r="B8015" s="23"/>
    </row>
    <row r="8016" spans="2:2" hidden="1">
      <c r="B8016" s="23"/>
    </row>
    <row r="8017" spans="2:2" hidden="1">
      <c r="B8017" s="23"/>
    </row>
    <row r="8018" spans="2:2" hidden="1">
      <c r="B8018" s="23"/>
    </row>
    <row r="8019" spans="2:2" hidden="1">
      <c r="B8019" s="23"/>
    </row>
    <row r="8020" spans="2:2" hidden="1">
      <c r="B8020" s="23"/>
    </row>
    <row r="8021" spans="2:2" hidden="1">
      <c r="B8021" s="23"/>
    </row>
    <row r="8022" spans="2:2" hidden="1">
      <c r="B8022" s="23"/>
    </row>
    <row r="8023" spans="2:2" hidden="1">
      <c r="B8023" s="23"/>
    </row>
    <row r="8024" spans="2:2" hidden="1">
      <c r="B8024" s="23"/>
    </row>
    <row r="8025" spans="2:2" hidden="1">
      <c r="B8025" s="23"/>
    </row>
    <row r="8026" spans="2:2" hidden="1">
      <c r="B8026" s="23"/>
    </row>
    <row r="8027" spans="2:2" hidden="1">
      <c r="B8027" s="23"/>
    </row>
    <row r="8028" spans="2:2" hidden="1">
      <c r="B8028" s="23"/>
    </row>
    <row r="8029" spans="2:2" hidden="1">
      <c r="B8029" s="23"/>
    </row>
    <row r="8030" spans="2:2" hidden="1">
      <c r="B8030" s="23"/>
    </row>
    <row r="8031" spans="2:2" hidden="1">
      <c r="B8031" s="23"/>
    </row>
    <row r="8032" spans="2:2" hidden="1">
      <c r="B8032" s="23"/>
    </row>
    <row r="8033" spans="2:2" hidden="1">
      <c r="B8033" s="23"/>
    </row>
    <row r="8034" spans="2:2" hidden="1">
      <c r="B8034" s="23"/>
    </row>
    <row r="8035" spans="2:2" hidden="1">
      <c r="B8035" s="23"/>
    </row>
    <row r="8036" spans="2:2" hidden="1">
      <c r="B8036" s="23"/>
    </row>
    <row r="8037" spans="2:2" hidden="1">
      <c r="B8037" s="23"/>
    </row>
    <row r="8038" spans="2:2" hidden="1">
      <c r="B8038" s="23"/>
    </row>
    <row r="8039" spans="2:2" hidden="1">
      <c r="B8039" s="23"/>
    </row>
    <row r="8040" spans="2:2" hidden="1">
      <c r="B8040" s="23"/>
    </row>
    <row r="8041" spans="2:2" hidden="1">
      <c r="B8041" s="23"/>
    </row>
    <row r="8042" spans="2:2" hidden="1">
      <c r="B8042" s="23"/>
    </row>
    <row r="8043" spans="2:2" hidden="1">
      <c r="B8043" s="23"/>
    </row>
    <row r="8044" spans="2:2" hidden="1">
      <c r="B8044" s="23"/>
    </row>
    <row r="8045" spans="2:2" hidden="1">
      <c r="B8045" s="23"/>
    </row>
    <row r="8046" spans="2:2" hidden="1">
      <c r="B8046" s="23"/>
    </row>
    <row r="8047" spans="2:2" hidden="1">
      <c r="B8047" s="23"/>
    </row>
    <row r="8048" spans="2:2" hidden="1">
      <c r="B8048" s="23"/>
    </row>
    <row r="8049" spans="2:2" hidden="1">
      <c r="B8049" s="23"/>
    </row>
    <row r="8050" spans="2:2" hidden="1">
      <c r="B8050" s="23"/>
    </row>
    <row r="8051" spans="2:2" hidden="1">
      <c r="B8051" s="23"/>
    </row>
    <row r="8052" spans="2:2" hidden="1">
      <c r="B8052" s="23"/>
    </row>
    <row r="8053" spans="2:2" hidden="1">
      <c r="B8053" s="23"/>
    </row>
    <row r="8054" spans="2:2" hidden="1">
      <c r="B8054" s="23"/>
    </row>
    <row r="8055" spans="2:2" hidden="1">
      <c r="B8055" s="23"/>
    </row>
    <row r="8056" spans="2:2" hidden="1">
      <c r="B8056" s="23"/>
    </row>
    <row r="8057" spans="2:2" hidden="1">
      <c r="B8057" s="23"/>
    </row>
    <row r="8058" spans="2:2" hidden="1">
      <c r="B8058" s="23"/>
    </row>
    <row r="8059" spans="2:2" hidden="1">
      <c r="B8059" s="23"/>
    </row>
    <row r="8060" spans="2:2" hidden="1">
      <c r="B8060" s="23"/>
    </row>
    <row r="8061" spans="2:2" hidden="1">
      <c r="B8061" s="23"/>
    </row>
    <row r="8062" spans="2:2" hidden="1">
      <c r="B8062" s="23"/>
    </row>
    <row r="8063" spans="2:2" hidden="1">
      <c r="B8063" s="23"/>
    </row>
    <row r="8064" spans="2:2" hidden="1">
      <c r="B8064" s="23"/>
    </row>
    <row r="8065" spans="2:2" hidden="1">
      <c r="B8065" s="23"/>
    </row>
    <row r="8066" spans="2:2" hidden="1">
      <c r="B8066" s="23"/>
    </row>
    <row r="8067" spans="2:2" hidden="1">
      <c r="B8067" s="23"/>
    </row>
    <row r="8068" spans="2:2" hidden="1">
      <c r="B8068" s="23"/>
    </row>
    <row r="8069" spans="2:2" hidden="1">
      <c r="B8069" s="23"/>
    </row>
    <row r="8070" spans="2:2" hidden="1">
      <c r="B8070" s="23"/>
    </row>
    <row r="8071" spans="2:2" hidden="1">
      <c r="B8071" s="23"/>
    </row>
    <row r="8072" spans="2:2" hidden="1">
      <c r="B8072" s="23"/>
    </row>
    <row r="8073" spans="2:2" hidden="1">
      <c r="B8073" s="23"/>
    </row>
    <row r="8074" spans="2:2" hidden="1">
      <c r="B8074" s="23"/>
    </row>
    <row r="8075" spans="2:2" hidden="1">
      <c r="B8075" s="23"/>
    </row>
    <row r="8076" spans="2:2" hidden="1">
      <c r="B8076" s="23"/>
    </row>
    <row r="8077" spans="2:2" hidden="1">
      <c r="B8077" s="23"/>
    </row>
    <row r="8078" spans="2:2" hidden="1">
      <c r="B8078" s="23"/>
    </row>
    <row r="8079" spans="2:2" hidden="1">
      <c r="B8079" s="23"/>
    </row>
    <row r="8080" spans="2:2" hidden="1">
      <c r="B8080" s="23"/>
    </row>
    <row r="8081" spans="2:2" hidden="1">
      <c r="B8081" s="23"/>
    </row>
    <row r="8082" spans="2:2" hidden="1">
      <c r="B8082" s="23"/>
    </row>
    <row r="8083" spans="2:2" hidden="1">
      <c r="B8083" s="23"/>
    </row>
    <row r="8084" spans="2:2" hidden="1">
      <c r="B8084" s="23"/>
    </row>
    <row r="8085" spans="2:2" hidden="1">
      <c r="B8085" s="23"/>
    </row>
    <row r="8086" spans="2:2" hidden="1">
      <c r="B8086" s="23"/>
    </row>
    <row r="8087" spans="2:2" hidden="1">
      <c r="B8087" s="23"/>
    </row>
    <row r="8088" spans="2:2" hidden="1">
      <c r="B8088" s="23"/>
    </row>
    <row r="8089" spans="2:2" hidden="1">
      <c r="B8089" s="23"/>
    </row>
    <row r="8090" spans="2:2" hidden="1">
      <c r="B8090" s="23"/>
    </row>
    <row r="8091" spans="2:2" hidden="1">
      <c r="B8091" s="23"/>
    </row>
    <row r="8092" spans="2:2" hidden="1">
      <c r="B8092" s="23"/>
    </row>
    <row r="8093" spans="2:2" hidden="1">
      <c r="B8093" s="23"/>
    </row>
    <row r="8094" spans="2:2" hidden="1">
      <c r="B8094" s="23"/>
    </row>
    <row r="8095" spans="2:2" hidden="1">
      <c r="B8095" s="23"/>
    </row>
    <row r="8096" spans="2:2" hidden="1">
      <c r="B8096" s="23"/>
    </row>
    <row r="8097" spans="2:2" hidden="1">
      <c r="B8097" s="23"/>
    </row>
    <row r="8098" spans="2:2" hidden="1">
      <c r="B8098" s="23"/>
    </row>
    <row r="8099" spans="2:2" hidden="1">
      <c r="B8099" s="23"/>
    </row>
    <row r="8100" spans="2:2" hidden="1">
      <c r="B8100" s="23"/>
    </row>
    <row r="8101" spans="2:2" hidden="1">
      <c r="B8101" s="23"/>
    </row>
    <row r="8102" spans="2:2" hidden="1">
      <c r="B8102" s="23"/>
    </row>
    <row r="8103" spans="2:2" hidden="1">
      <c r="B8103" s="23"/>
    </row>
    <row r="8104" spans="2:2" hidden="1">
      <c r="B8104" s="23"/>
    </row>
    <row r="8105" spans="2:2" hidden="1">
      <c r="B8105" s="23"/>
    </row>
    <row r="8106" spans="2:2" hidden="1">
      <c r="B8106" s="23"/>
    </row>
    <row r="8107" spans="2:2" hidden="1">
      <c r="B8107" s="23"/>
    </row>
    <row r="8108" spans="2:2" hidden="1">
      <c r="B8108" s="23"/>
    </row>
    <row r="8109" spans="2:2" hidden="1">
      <c r="B8109" s="23"/>
    </row>
    <row r="8110" spans="2:2" hidden="1">
      <c r="B8110" s="23"/>
    </row>
    <row r="8111" spans="2:2" hidden="1">
      <c r="B8111" s="23"/>
    </row>
    <row r="8112" spans="2:2" hidden="1">
      <c r="B8112" s="23"/>
    </row>
    <row r="8113" spans="2:2" hidden="1">
      <c r="B8113" s="23"/>
    </row>
    <row r="8114" spans="2:2" hidden="1">
      <c r="B8114" s="23"/>
    </row>
    <row r="8115" spans="2:2" hidden="1">
      <c r="B8115" s="23"/>
    </row>
    <row r="8116" spans="2:2" hidden="1">
      <c r="B8116" s="23"/>
    </row>
    <row r="8117" spans="2:2" hidden="1">
      <c r="B8117" s="23"/>
    </row>
    <row r="8118" spans="2:2" hidden="1">
      <c r="B8118" s="23"/>
    </row>
    <row r="8119" spans="2:2" hidden="1">
      <c r="B8119" s="23"/>
    </row>
    <row r="8120" spans="2:2" hidden="1">
      <c r="B8120" s="23"/>
    </row>
    <row r="8121" spans="2:2" hidden="1">
      <c r="B8121" s="23"/>
    </row>
    <row r="8122" spans="2:2" hidden="1">
      <c r="B8122" s="23"/>
    </row>
    <row r="8123" spans="2:2" hidden="1">
      <c r="B8123" s="23"/>
    </row>
    <row r="8124" spans="2:2" hidden="1">
      <c r="B8124" s="23"/>
    </row>
    <row r="8125" spans="2:2" hidden="1">
      <c r="B8125" s="23"/>
    </row>
    <row r="8126" spans="2:2" hidden="1">
      <c r="B8126" s="23"/>
    </row>
    <row r="8127" spans="2:2" hidden="1">
      <c r="B8127" s="23"/>
    </row>
    <row r="8128" spans="2:2" hidden="1">
      <c r="B8128" s="23"/>
    </row>
    <row r="8129" spans="2:2" hidden="1">
      <c r="B8129" s="23"/>
    </row>
    <row r="8130" spans="2:2" hidden="1">
      <c r="B8130" s="23"/>
    </row>
    <row r="8131" spans="2:2" hidden="1">
      <c r="B8131" s="23"/>
    </row>
    <row r="8132" spans="2:2" hidden="1">
      <c r="B8132" s="23"/>
    </row>
    <row r="8133" spans="2:2" hidden="1">
      <c r="B8133" s="23"/>
    </row>
    <row r="8134" spans="2:2" hidden="1">
      <c r="B8134" s="23"/>
    </row>
    <row r="8135" spans="2:2" hidden="1">
      <c r="B8135" s="23"/>
    </row>
    <row r="8136" spans="2:2" hidden="1">
      <c r="B8136" s="23"/>
    </row>
    <row r="8137" spans="2:2" hidden="1">
      <c r="B8137" s="23"/>
    </row>
    <row r="8138" spans="2:2" hidden="1">
      <c r="B8138" s="23"/>
    </row>
    <row r="8139" spans="2:2" hidden="1">
      <c r="B8139" s="23"/>
    </row>
    <row r="8140" spans="2:2" hidden="1">
      <c r="B8140" s="23"/>
    </row>
    <row r="8141" spans="2:2" hidden="1">
      <c r="B8141" s="23"/>
    </row>
    <row r="8142" spans="2:2" hidden="1">
      <c r="B8142" s="23"/>
    </row>
    <row r="8143" spans="2:2" hidden="1">
      <c r="B8143" s="23"/>
    </row>
    <row r="8144" spans="2:2" hidden="1">
      <c r="B8144" s="23"/>
    </row>
    <row r="8145" spans="2:2" hidden="1">
      <c r="B8145" s="23"/>
    </row>
    <row r="8146" spans="2:2" hidden="1">
      <c r="B8146" s="23"/>
    </row>
    <row r="8147" spans="2:2" hidden="1">
      <c r="B8147" s="23"/>
    </row>
    <row r="8148" spans="2:2" hidden="1">
      <c r="B8148" s="23"/>
    </row>
    <row r="8149" spans="2:2" hidden="1">
      <c r="B8149" s="23"/>
    </row>
    <row r="8150" spans="2:2" hidden="1">
      <c r="B8150" s="23"/>
    </row>
    <row r="8151" spans="2:2" hidden="1">
      <c r="B8151" s="23"/>
    </row>
    <row r="8152" spans="2:2" hidden="1">
      <c r="B8152" s="23"/>
    </row>
    <row r="8153" spans="2:2" hidden="1">
      <c r="B8153" s="23"/>
    </row>
    <row r="8154" spans="2:2" hidden="1">
      <c r="B8154" s="23"/>
    </row>
    <row r="8155" spans="2:2" hidden="1">
      <c r="B8155" s="23"/>
    </row>
    <row r="8156" spans="2:2" hidden="1">
      <c r="B8156" s="23"/>
    </row>
    <row r="8157" spans="2:2" hidden="1">
      <c r="B8157" s="23"/>
    </row>
    <row r="8158" spans="2:2" hidden="1">
      <c r="B8158" s="23"/>
    </row>
    <row r="8159" spans="2:2" hidden="1">
      <c r="B8159" s="23"/>
    </row>
    <row r="8160" spans="2:2" hidden="1">
      <c r="B8160" s="23"/>
    </row>
    <row r="8161" spans="2:2" hidden="1">
      <c r="B8161" s="23"/>
    </row>
    <row r="8162" spans="2:2" hidden="1">
      <c r="B8162" s="23"/>
    </row>
    <row r="8163" spans="2:2" hidden="1">
      <c r="B8163" s="23"/>
    </row>
    <row r="8164" spans="2:2" hidden="1">
      <c r="B8164" s="23"/>
    </row>
    <row r="8165" spans="2:2" hidden="1">
      <c r="B8165" s="23"/>
    </row>
    <row r="8166" spans="2:2" hidden="1">
      <c r="B8166" s="23"/>
    </row>
    <row r="8167" spans="2:2" hidden="1">
      <c r="B8167" s="23"/>
    </row>
    <row r="8168" spans="2:2" hidden="1">
      <c r="B8168" s="23"/>
    </row>
    <row r="8169" spans="2:2" hidden="1">
      <c r="B8169" s="23"/>
    </row>
    <row r="8170" spans="2:2" hidden="1">
      <c r="B8170" s="23"/>
    </row>
    <row r="8171" spans="2:2" hidden="1">
      <c r="B8171" s="23"/>
    </row>
    <row r="8172" spans="2:2" hidden="1">
      <c r="B8172" s="23"/>
    </row>
    <row r="8173" spans="2:2" hidden="1">
      <c r="B8173" s="23"/>
    </row>
    <row r="8174" spans="2:2" hidden="1">
      <c r="B8174" s="23"/>
    </row>
    <row r="8175" spans="2:2" hidden="1">
      <c r="B8175" s="23"/>
    </row>
    <row r="8176" spans="2:2" hidden="1">
      <c r="B8176" s="23"/>
    </row>
    <row r="8177" spans="2:2" hidden="1">
      <c r="B8177" s="23"/>
    </row>
    <row r="8178" spans="2:2" hidden="1">
      <c r="B8178" s="23"/>
    </row>
    <row r="8179" spans="2:2" hidden="1">
      <c r="B8179" s="23"/>
    </row>
    <row r="8180" spans="2:2" hidden="1">
      <c r="B8180" s="23"/>
    </row>
    <row r="8181" spans="2:2" hidden="1">
      <c r="B8181" s="23"/>
    </row>
    <row r="8182" spans="2:2" hidden="1">
      <c r="B8182" s="23"/>
    </row>
    <row r="8183" spans="2:2" hidden="1">
      <c r="B8183" s="23"/>
    </row>
    <row r="8184" spans="2:2" hidden="1">
      <c r="B8184" s="23"/>
    </row>
    <row r="8185" spans="2:2" hidden="1">
      <c r="B8185" s="23"/>
    </row>
    <row r="8186" spans="2:2" hidden="1">
      <c r="B8186" s="23"/>
    </row>
    <row r="8187" spans="2:2" hidden="1">
      <c r="B8187" s="23"/>
    </row>
    <row r="8188" spans="2:2" hidden="1">
      <c r="B8188" s="23"/>
    </row>
    <row r="8189" spans="2:2" hidden="1">
      <c r="B8189" s="23"/>
    </row>
    <row r="8190" spans="2:2" hidden="1">
      <c r="B8190" s="23"/>
    </row>
    <row r="8191" spans="2:2" hidden="1">
      <c r="B8191" s="23"/>
    </row>
    <row r="8192" spans="2:2" hidden="1">
      <c r="B8192" s="23"/>
    </row>
    <row r="8193" spans="2:2" hidden="1">
      <c r="B8193" s="23"/>
    </row>
    <row r="8194" spans="2:2" hidden="1">
      <c r="B8194" s="23"/>
    </row>
    <row r="8195" spans="2:2" hidden="1">
      <c r="B8195" s="23"/>
    </row>
    <row r="8196" spans="2:2" hidden="1">
      <c r="B8196" s="23"/>
    </row>
    <row r="8197" spans="2:2" hidden="1">
      <c r="B8197" s="23"/>
    </row>
    <row r="8198" spans="2:2" hidden="1">
      <c r="B8198" s="23"/>
    </row>
    <row r="8199" spans="2:2" hidden="1">
      <c r="B8199" s="23"/>
    </row>
    <row r="8200" spans="2:2" hidden="1">
      <c r="B8200" s="23"/>
    </row>
    <row r="8201" spans="2:2" hidden="1">
      <c r="B8201" s="23"/>
    </row>
    <row r="8202" spans="2:2" hidden="1">
      <c r="B8202" s="23"/>
    </row>
    <row r="8203" spans="2:2" hidden="1">
      <c r="B8203" s="23"/>
    </row>
    <row r="8204" spans="2:2" hidden="1">
      <c r="B8204" s="23"/>
    </row>
    <row r="8205" spans="2:2" hidden="1">
      <c r="B8205" s="23"/>
    </row>
    <row r="8206" spans="2:2" hidden="1">
      <c r="B8206" s="23"/>
    </row>
    <row r="8207" spans="2:2" hidden="1">
      <c r="B8207" s="23"/>
    </row>
    <row r="8208" spans="2:2" hidden="1">
      <c r="B8208" s="23"/>
    </row>
    <row r="8209" spans="2:2" hidden="1">
      <c r="B8209" s="23"/>
    </row>
    <row r="8210" spans="2:2" hidden="1">
      <c r="B8210" s="23"/>
    </row>
    <row r="8211" spans="2:2" hidden="1">
      <c r="B8211" s="23"/>
    </row>
    <row r="8212" spans="2:2" hidden="1">
      <c r="B8212" s="23"/>
    </row>
    <row r="8213" spans="2:2" hidden="1">
      <c r="B8213" s="23"/>
    </row>
    <row r="8214" spans="2:2" hidden="1">
      <c r="B8214" s="23"/>
    </row>
    <row r="8215" spans="2:2" hidden="1">
      <c r="B8215" s="23"/>
    </row>
    <row r="8216" spans="2:2" hidden="1">
      <c r="B8216" s="23"/>
    </row>
    <row r="8217" spans="2:2" hidden="1">
      <c r="B8217" s="23"/>
    </row>
    <row r="8218" spans="2:2" hidden="1">
      <c r="B8218" s="23"/>
    </row>
    <row r="8219" spans="2:2" hidden="1">
      <c r="B8219" s="23"/>
    </row>
    <row r="8220" spans="2:2" hidden="1">
      <c r="B8220" s="23"/>
    </row>
    <row r="8221" spans="2:2" hidden="1">
      <c r="B8221" s="23"/>
    </row>
    <row r="8222" spans="2:2" hidden="1">
      <c r="B8222" s="23"/>
    </row>
    <row r="8223" spans="2:2" hidden="1">
      <c r="B8223" s="23"/>
    </row>
    <row r="8224" spans="2:2" hidden="1">
      <c r="B8224" s="23"/>
    </row>
    <row r="8225" spans="2:2" hidden="1">
      <c r="B8225" s="23"/>
    </row>
    <row r="8226" spans="2:2" hidden="1">
      <c r="B8226" s="23"/>
    </row>
    <row r="8227" spans="2:2" hidden="1">
      <c r="B8227" s="23"/>
    </row>
    <row r="8228" spans="2:2" hidden="1">
      <c r="B8228" s="23"/>
    </row>
    <row r="8229" spans="2:2" hidden="1">
      <c r="B8229" s="23"/>
    </row>
    <row r="8230" spans="2:2" hidden="1">
      <c r="B8230" s="23"/>
    </row>
    <row r="8231" spans="2:2" hidden="1">
      <c r="B8231" s="23"/>
    </row>
    <row r="8232" spans="2:2" hidden="1">
      <c r="B8232" s="23"/>
    </row>
    <row r="8233" spans="2:2" hidden="1">
      <c r="B8233" s="23"/>
    </row>
    <row r="8234" spans="2:2" hidden="1">
      <c r="B8234" s="23"/>
    </row>
    <row r="8235" spans="2:2" hidden="1">
      <c r="B8235" s="23"/>
    </row>
    <row r="8236" spans="2:2" hidden="1">
      <c r="B8236" s="23"/>
    </row>
    <row r="8237" spans="2:2" hidden="1">
      <c r="B8237" s="23"/>
    </row>
    <row r="8238" spans="2:2" hidden="1">
      <c r="B8238" s="23"/>
    </row>
    <row r="8239" spans="2:2" hidden="1">
      <c r="B8239" s="23"/>
    </row>
    <row r="8240" spans="2:2" hidden="1">
      <c r="B8240" s="23"/>
    </row>
    <row r="8241" spans="2:2" hidden="1">
      <c r="B8241" s="23"/>
    </row>
    <row r="8242" spans="2:2" hidden="1">
      <c r="B8242" s="23"/>
    </row>
    <row r="8243" spans="2:2" hidden="1">
      <c r="B8243" s="23"/>
    </row>
    <row r="8244" spans="2:2" hidden="1">
      <c r="B8244" s="23"/>
    </row>
    <row r="8245" spans="2:2" hidden="1">
      <c r="B8245" s="23"/>
    </row>
    <row r="8246" spans="2:2" hidden="1">
      <c r="B8246" s="23"/>
    </row>
    <row r="8247" spans="2:2" hidden="1">
      <c r="B8247" s="23"/>
    </row>
    <row r="8248" spans="2:2" hidden="1">
      <c r="B8248" s="23"/>
    </row>
    <row r="8249" spans="2:2" hidden="1">
      <c r="B8249" s="23"/>
    </row>
    <row r="8250" spans="2:2" hidden="1">
      <c r="B8250" s="23"/>
    </row>
    <row r="8251" spans="2:2" hidden="1">
      <c r="B8251" s="23"/>
    </row>
    <row r="8252" spans="2:2" hidden="1">
      <c r="B8252" s="23"/>
    </row>
    <row r="8253" spans="2:2" hidden="1">
      <c r="B8253" s="23"/>
    </row>
    <row r="8254" spans="2:2" hidden="1">
      <c r="B8254" s="23"/>
    </row>
    <row r="8255" spans="2:2" hidden="1">
      <c r="B8255" s="23"/>
    </row>
    <row r="8256" spans="2:2" hidden="1">
      <c r="B8256" s="23"/>
    </row>
    <row r="8257" spans="2:2" hidden="1">
      <c r="B8257" s="23"/>
    </row>
    <row r="8258" spans="2:2" hidden="1">
      <c r="B8258" s="23"/>
    </row>
    <row r="8259" spans="2:2" hidden="1">
      <c r="B8259" s="23"/>
    </row>
    <row r="8260" spans="2:2" hidden="1">
      <c r="B8260" s="23"/>
    </row>
    <row r="8261" spans="2:2" hidden="1">
      <c r="B8261" s="23"/>
    </row>
    <row r="8262" spans="2:2" hidden="1">
      <c r="B8262" s="23"/>
    </row>
    <row r="8263" spans="2:2" hidden="1">
      <c r="B8263" s="23"/>
    </row>
    <row r="8264" spans="2:2" hidden="1">
      <c r="B8264" s="23"/>
    </row>
    <row r="8265" spans="2:2" hidden="1">
      <c r="B8265" s="23"/>
    </row>
    <row r="8266" spans="2:2" hidden="1">
      <c r="B8266" s="23"/>
    </row>
    <row r="8267" spans="2:2" hidden="1">
      <c r="B8267" s="23"/>
    </row>
    <row r="8268" spans="2:2" hidden="1">
      <c r="B8268" s="23"/>
    </row>
    <row r="8269" spans="2:2" hidden="1">
      <c r="B8269" s="23"/>
    </row>
    <row r="8270" spans="2:2" hidden="1">
      <c r="B8270" s="23"/>
    </row>
    <row r="8271" spans="2:2" hidden="1">
      <c r="B8271" s="23"/>
    </row>
    <row r="8272" spans="2:2" hidden="1">
      <c r="B8272" s="23"/>
    </row>
    <row r="8273" spans="2:2" hidden="1">
      <c r="B8273" s="23"/>
    </row>
    <row r="8274" spans="2:2" hidden="1">
      <c r="B8274" s="23"/>
    </row>
    <row r="8275" spans="2:2" hidden="1">
      <c r="B8275" s="23"/>
    </row>
    <row r="8276" spans="2:2" hidden="1">
      <c r="B8276" s="23"/>
    </row>
    <row r="8277" spans="2:2" hidden="1">
      <c r="B8277" s="23"/>
    </row>
    <row r="8278" spans="2:2" hidden="1">
      <c r="B8278" s="23"/>
    </row>
    <row r="8279" spans="2:2" hidden="1">
      <c r="B8279" s="23"/>
    </row>
    <row r="8280" spans="2:2" hidden="1">
      <c r="B8280" s="23"/>
    </row>
    <row r="8281" spans="2:2" hidden="1">
      <c r="B8281" s="23"/>
    </row>
    <row r="8282" spans="2:2" hidden="1">
      <c r="B8282" s="23"/>
    </row>
    <row r="8283" spans="2:2" hidden="1">
      <c r="B8283" s="23"/>
    </row>
    <row r="8284" spans="2:2" hidden="1">
      <c r="B8284" s="23"/>
    </row>
    <row r="8285" spans="2:2" hidden="1">
      <c r="B8285" s="23"/>
    </row>
    <row r="8286" spans="2:2" hidden="1">
      <c r="B8286" s="23"/>
    </row>
    <row r="8287" spans="2:2" hidden="1">
      <c r="B8287" s="23"/>
    </row>
    <row r="8288" spans="2:2" hidden="1">
      <c r="B8288" s="23"/>
    </row>
    <row r="8289" spans="2:2" hidden="1">
      <c r="B8289" s="23"/>
    </row>
    <row r="8290" spans="2:2" hidden="1">
      <c r="B8290" s="23"/>
    </row>
    <row r="8291" spans="2:2" hidden="1">
      <c r="B8291" s="23"/>
    </row>
    <row r="8292" spans="2:2" hidden="1">
      <c r="B8292" s="23"/>
    </row>
    <row r="8293" spans="2:2" hidden="1">
      <c r="B8293" s="23"/>
    </row>
    <row r="8294" spans="2:2" hidden="1">
      <c r="B8294" s="23"/>
    </row>
    <row r="8295" spans="2:2" hidden="1">
      <c r="B8295" s="23"/>
    </row>
    <row r="8296" spans="2:2" hidden="1">
      <c r="B8296" s="23"/>
    </row>
    <row r="8297" spans="2:2" hidden="1">
      <c r="B8297" s="23"/>
    </row>
    <row r="8298" spans="2:2" hidden="1">
      <c r="B8298" s="23"/>
    </row>
    <row r="8299" spans="2:2" hidden="1">
      <c r="B8299" s="23"/>
    </row>
    <row r="8300" spans="2:2" hidden="1">
      <c r="B8300" s="23"/>
    </row>
    <row r="8301" spans="2:2" hidden="1">
      <c r="B8301" s="23"/>
    </row>
    <row r="8302" spans="2:2" hidden="1">
      <c r="B8302" s="23"/>
    </row>
    <row r="8303" spans="2:2" hidden="1">
      <c r="B8303" s="23"/>
    </row>
    <row r="8304" spans="2:2" hidden="1">
      <c r="B8304" s="23"/>
    </row>
    <row r="8305" spans="2:2" hidden="1">
      <c r="B8305" s="23"/>
    </row>
    <row r="8306" spans="2:2" hidden="1">
      <c r="B8306" s="23"/>
    </row>
    <row r="8307" spans="2:2" hidden="1">
      <c r="B8307" s="23"/>
    </row>
    <row r="8308" spans="2:2" hidden="1">
      <c r="B8308" s="23"/>
    </row>
    <row r="8309" spans="2:2" hidden="1">
      <c r="B8309" s="23"/>
    </row>
    <row r="8310" spans="2:2" hidden="1">
      <c r="B8310" s="23"/>
    </row>
    <row r="8311" spans="2:2" hidden="1">
      <c r="B8311" s="23"/>
    </row>
    <row r="8312" spans="2:2" hidden="1">
      <c r="B8312" s="23"/>
    </row>
    <row r="8313" spans="2:2" hidden="1">
      <c r="B8313" s="23"/>
    </row>
    <row r="8314" spans="2:2" hidden="1">
      <c r="B8314" s="23"/>
    </row>
    <row r="8315" spans="2:2" hidden="1">
      <c r="B8315" s="23"/>
    </row>
    <row r="8316" spans="2:2" hidden="1">
      <c r="B8316" s="23"/>
    </row>
    <row r="8317" spans="2:2" hidden="1">
      <c r="B8317" s="23"/>
    </row>
    <row r="8318" spans="2:2" hidden="1">
      <c r="B8318" s="23"/>
    </row>
    <row r="8319" spans="2:2" hidden="1">
      <c r="B8319" s="23"/>
    </row>
    <row r="8320" spans="2:2" hidden="1">
      <c r="B8320" s="23"/>
    </row>
    <row r="8321" spans="2:2" hidden="1">
      <c r="B8321" s="23"/>
    </row>
    <row r="8322" spans="2:2" hidden="1">
      <c r="B8322" s="23"/>
    </row>
    <row r="8323" spans="2:2" hidden="1">
      <c r="B8323" s="23"/>
    </row>
    <row r="8324" spans="2:2" hidden="1">
      <c r="B8324" s="23"/>
    </row>
    <row r="8325" spans="2:2" hidden="1">
      <c r="B8325" s="23"/>
    </row>
    <row r="8326" spans="2:2" hidden="1">
      <c r="B8326" s="23"/>
    </row>
    <row r="8327" spans="2:2" hidden="1">
      <c r="B8327" s="23"/>
    </row>
    <row r="8328" spans="2:2" hidden="1">
      <c r="B8328" s="23"/>
    </row>
    <row r="8329" spans="2:2" hidden="1">
      <c r="B8329" s="23"/>
    </row>
    <row r="8330" spans="2:2" hidden="1">
      <c r="B8330" s="23"/>
    </row>
    <row r="8331" spans="2:2" hidden="1">
      <c r="B8331" s="23"/>
    </row>
    <row r="8332" spans="2:2" hidden="1">
      <c r="B8332" s="23"/>
    </row>
    <row r="8333" spans="2:2" hidden="1">
      <c r="B8333" s="23"/>
    </row>
    <row r="8334" spans="2:2" hidden="1">
      <c r="B8334" s="23"/>
    </row>
    <row r="8335" spans="2:2" hidden="1">
      <c r="B8335" s="23"/>
    </row>
    <row r="8336" spans="2:2" hidden="1">
      <c r="B8336" s="23"/>
    </row>
    <row r="8337" spans="2:2" hidden="1">
      <c r="B8337" s="23"/>
    </row>
    <row r="8338" spans="2:2" hidden="1">
      <c r="B8338" s="23"/>
    </row>
    <row r="8339" spans="2:2" hidden="1">
      <c r="B8339" s="23"/>
    </row>
    <row r="8340" spans="2:2" hidden="1">
      <c r="B8340" s="23"/>
    </row>
    <row r="8341" spans="2:2" hidden="1">
      <c r="B8341" s="23"/>
    </row>
    <row r="8342" spans="2:2" hidden="1">
      <c r="B8342" s="23"/>
    </row>
    <row r="8343" spans="2:2" hidden="1">
      <c r="B8343" s="23"/>
    </row>
    <row r="8344" spans="2:2" hidden="1">
      <c r="B8344" s="23"/>
    </row>
    <row r="8345" spans="2:2" hidden="1">
      <c r="B8345" s="23"/>
    </row>
    <row r="8346" spans="2:2" hidden="1">
      <c r="B8346" s="23"/>
    </row>
    <row r="8347" spans="2:2" hidden="1">
      <c r="B8347" s="23"/>
    </row>
    <row r="8348" spans="2:2" hidden="1">
      <c r="B8348" s="23"/>
    </row>
    <row r="8349" spans="2:2" hidden="1">
      <c r="B8349" s="23"/>
    </row>
    <row r="8350" spans="2:2" hidden="1">
      <c r="B8350" s="23"/>
    </row>
    <row r="8351" spans="2:2" hidden="1">
      <c r="B8351" s="23"/>
    </row>
    <row r="8352" spans="2:2" hidden="1">
      <c r="B8352" s="23"/>
    </row>
    <row r="8353" spans="2:2" hidden="1">
      <c r="B8353" s="23"/>
    </row>
    <row r="8354" spans="2:2" hidden="1">
      <c r="B8354" s="23"/>
    </row>
    <row r="8355" spans="2:2" hidden="1">
      <c r="B8355" s="23"/>
    </row>
    <row r="8356" spans="2:2" hidden="1">
      <c r="B8356" s="23"/>
    </row>
    <row r="8357" spans="2:2" hidden="1">
      <c r="B8357" s="23"/>
    </row>
    <row r="8358" spans="2:2" hidden="1">
      <c r="B8358" s="23"/>
    </row>
    <row r="8359" spans="2:2" hidden="1">
      <c r="B8359" s="23"/>
    </row>
    <row r="8360" spans="2:2" hidden="1">
      <c r="B8360" s="23"/>
    </row>
    <row r="8361" spans="2:2" hidden="1">
      <c r="B8361" s="23"/>
    </row>
    <row r="8362" spans="2:2" hidden="1">
      <c r="B8362" s="23"/>
    </row>
    <row r="8363" spans="2:2" hidden="1">
      <c r="B8363" s="23"/>
    </row>
    <row r="8364" spans="2:2" hidden="1">
      <c r="B8364" s="23"/>
    </row>
    <row r="8365" spans="2:2" hidden="1">
      <c r="B8365" s="23"/>
    </row>
    <row r="8366" spans="2:2" hidden="1">
      <c r="B8366" s="23"/>
    </row>
    <row r="8367" spans="2:2" hidden="1">
      <c r="B8367" s="23"/>
    </row>
    <row r="8368" spans="2:2" hidden="1">
      <c r="B8368" s="23"/>
    </row>
    <row r="8369" spans="2:2" hidden="1">
      <c r="B8369" s="23"/>
    </row>
    <row r="8370" spans="2:2" hidden="1">
      <c r="B8370" s="23"/>
    </row>
    <row r="8371" spans="2:2" hidden="1">
      <c r="B8371" s="23"/>
    </row>
    <row r="8372" spans="2:2" hidden="1">
      <c r="B8372" s="23"/>
    </row>
    <row r="8373" spans="2:2" hidden="1">
      <c r="B8373" s="23"/>
    </row>
    <row r="8374" spans="2:2" hidden="1">
      <c r="B8374" s="23"/>
    </row>
    <row r="8375" spans="2:2" hidden="1">
      <c r="B8375" s="23"/>
    </row>
    <row r="8376" spans="2:2" hidden="1">
      <c r="B8376" s="23"/>
    </row>
    <row r="8377" spans="2:2" hidden="1">
      <c r="B8377" s="23"/>
    </row>
    <row r="8378" spans="2:2" hidden="1">
      <c r="B8378" s="23"/>
    </row>
    <row r="8379" spans="2:2" hidden="1">
      <c r="B8379" s="23"/>
    </row>
    <row r="8380" spans="2:2" hidden="1">
      <c r="B8380" s="23"/>
    </row>
    <row r="8381" spans="2:2" hidden="1">
      <c r="B8381" s="23"/>
    </row>
    <row r="8382" spans="2:2" hidden="1">
      <c r="B8382" s="23"/>
    </row>
    <row r="8383" spans="2:2" hidden="1">
      <c r="B8383" s="23"/>
    </row>
    <row r="8384" spans="2:2" hidden="1">
      <c r="B8384" s="23"/>
    </row>
    <row r="8385" spans="2:2" hidden="1">
      <c r="B8385" s="23"/>
    </row>
    <row r="8386" spans="2:2" hidden="1">
      <c r="B8386" s="23"/>
    </row>
    <row r="8387" spans="2:2" hidden="1">
      <c r="B8387" s="23"/>
    </row>
    <row r="8388" spans="2:2" hidden="1">
      <c r="B8388" s="23"/>
    </row>
    <row r="8389" spans="2:2" hidden="1">
      <c r="B8389" s="23"/>
    </row>
    <row r="8390" spans="2:2" hidden="1">
      <c r="B8390" s="23"/>
    </row>
    <row r="8391" spans="2:2" hidden="1">
      <c r="B8391" s="23"/>
    </row>
    <row r="8392" spans="2:2" hidden="1">
      <c r="B8392" s="23"/>
    </row>
    <row r="8393" spans="2:2" hidden="1">
      <c r="B8393" s="23"/>
    </row>
    <row r="8394" spans="2:2" hidden="1">
      <c r="B8394" s="23"/>
    </row>
    <row r="8395" spans="2:2" hidden="1">
      <c r="B8395" s="23"/>
    </row>
    <row r="8396" spans="2:2" hidden="1">
      <c r="B8396" s="23"/>
    </row>
    <row r="8397" spans="2:2" hidden="1">
      <c r="B8397" s="23"/>
    </row>
    <row r="8398" spans="2:2" hidden="1">
      <c r="B8398" s="23"/>
    </row>
    <row r="8399" spans="2:2" hidden="1">
      <c r="B8399" s="23"/>
    </row>
    <row r="8400" spans="2:2" hidden="1">
      <c r="B8400" s="23"/>
    </row>
    <row r="8401" spans="2:2" hidden="1">
      <c r="B8401" s="23"/>
    </row>
    <row r="8402" spans="2:2" hidden="1">
      <c r="B8402" s="23"/>
    </row>
    <row r="8403" spans="2:2" hidden="1">
      <c r="B8403" s="23"/>
    </row>
    <row r="8404" spans="2:2" hidden="1">
      <c r="B8404" s="23"/>
    </row>
    <row r="8405" spans="2:2" hidden="1">
      <c r="B8405" s="23"/>
    </row>
    <row r="8406" spans="2:2" hidden="1">
      <c r="B8406" s="23"/>
    </row>
    <row r="8407" spans="2:2" hidden="1">
      <c r="B8407" s="23"/>
    </row>
    <row r="8408" spans="2:2" hidden="1">
      <c r="B8408" s="23"/>
    </row>
    <row r="8409" spans="2:2" hidden="1">
      <c r="B8409" s="23"/>
    </row>
    <row r="8410" spans="2:2" hidden="1">
      <c r="B8410" s="23"/>
    </row>
    <row r="8411" spans="2:2" hidden="1">
      <c r="B8411" s="23"/>
    </row>
    <row r="8412" spans="2:2" hidden="1">
      <c r="B8412" s="23"/>
    </row>
    <row r="8413" spans="2:2" hidden="1">
      <c r="B8413" s="23"/>
    </row>
    <row r="8414" spans="2:2" hidden="1">
      <c r="B8414" s="23"/>
    </row>
    <row r="8415" spans="2:2" hidden="1">
      <c r="B8415" s="23"/>
    </row>
    <row r="8416" spans="2:2" hidden="1">
      <c r="B8416" s="23"/>
    </row>
    <row r="8417" spans="2:2" hidden="1">
      <c r="B8417" s="23"/>
    </row>
    <row r="8418" spans="2:2" hidden="1">
      <c r="B8418" s="23"/>
    </row>
    <row r="8419" spans="2:2" hidden="1">
      <c r="B8419" s="23"/>
    </row>
    <row r="8420" spans="2:2" hidden="1">
      <c r="B8420" s="23"/>
    </row>
    <row r="8421" spans="2:2" hidden="1">
      <c r="B8421" s="23"/>
    </row>
    <row r="8422" spans="2:2" hidden="1">
      <c r="B8422" s="23"/>
    </row>
    <row r="8423" spans="2:2" hidden="1">
      <c r="B8423" s="23"/>
    </row>
    <row r="8424" spans="2:2" hidden="1">
      <c r="B8424" s="23"/>
    </row>
    <row r="8425" spans="2:2" hidden="1">
      <c r="B8425" s="23"/>
    </row>
    <row r="8426" spans="2:2" hidden="1">
      <c r="B8426" s="23"/>
    </row>
    <row r="8427" spans="2:2" hidden="1">
      <c r="B8427" s="23"/>
    </row>
    <row r="8428" spans="2:2" hidden="1">
      <c r="B8428" s="23"/>
    </row>
    <row r="8429" spans="2:2" hidden="1">
      <c r="B8429" s="23"/>
    </row>
    <row r="8430" spans="2:2" hidden="1">
      <c r="B8430" s="23"/>
    </row>
    <row r="8431" spans="2:2" hidden="1">
      <c r="B8431" s="23"/>
    </row>
    <row r="8432" spans="2:2" hidden="1">
      <c r="B8432" s="23"/>
    </row>
    <row r="8433" spans="2:2" hidden="1">
      <c r="B8433" s="23"/>
    </row>
    <row r="8434" spans="2:2" hidden="1">
      <c r="B8434" s="23"/>
    </row>
    <row r="8435" spans="2:2" hidden="1">
      <c r="B8435" s="23"/>
    </row>
    <row r="8436" spans="2:2" hidden="1">
      <c r="B8436" s="23"/>
    </row>
    <row r="8437" spans="2:2" hidden="1">
      <c r="B8437" s="23"/>
    </row>
    <row r="8438" spans="2:2" hidden="1">
      <c r="B8438" s="23"/>
    </row>
    <row r="8439" spans="2:2" hidden="1">
      <c r="B8439" s="23"/>
    </row>
    <row r="8440" spans="2:2" hidden="1">
      <c r="B8440" s="23"/>
    </row>
    <row r="8441" spans="2:2" hidden="1">
      <c r="B8441" s="23"/>
    </row>
    <row r="8442" spans="2:2" hidden="1">
      <c r="B8442" s="23"/>
    </row>
    <row r="8443" spans="2:2" hidden="1">
      <c r="B8443" s="23"/>
    </row>
    <row r="8444" spans="2:2" hidden="1">
      <c r="B8444" s="23"/>
    </row>
    <row r="8445" spans="2:2" hidden="1">
      <c r="B8445" s="23"/>
    </row>
    <row r="8446" spans="2:2" hidden="1">
      <c r="B8446" s="23"/>
    </row>
    <row r="8447" spans="2:2" hidden="1">
      <c r="B8447" s="23"/>
    </row>
    <row r="8448" spans="2:2" hidden="1">
      <c r="B8448" s="23"/>
    </row>
    <row r="8449" spans="2:2" hidden="1">
      <c r="B8449" s="23"/>
    </row>
    <row r="8450" spans="2:2" hidden="1">
      <c r="B8450" s="23"/>
    </row>
    <row r="8451" spans="2:2" hidden="1">
      <c r="B8451" s="23"/>
    </row>
    <row r="8452" spans="2:2" hidden="1">
      <c r="B8452" s="23"/>
    </row>
    <row r="8453" spans="2:2" hidden="1">
      <c r="B8453" s="23"/>
    </row>
    <row r="8454" spans="2:2" hidden="1">
      <c r="B8454" s="23"/>
    </row>
    <row r="8455" spans="2:2" hidden="1">
      <c r="B8455" s="23"/>
    </row>
    <row r="8456" spans="2:2" hidden="1">
      <c r="B8456" s="23"/>
    </row>
    <row r="8457" spans="2:2" hidden="1">
      <c r="B8457" s="23"/>
    </row>
    <row r="8458" spans="2:2" hidden="1">
      <c r="B8458" s="23"/>
    </row>
    <row r="8459" spans="2:2" hidden="1">
      <c r="B8459" s="23"/>
    </row>
    <row r="8460" spans="2:2" hidden="1">
      <c r="B8460" s="23"/>
    </row>
    <row r="8461" spans="2:2" hidden="1">
      <c r="B8461" s="23"/>
    </row>
    <row r="8462" spans="2:2" hidden="1">
      <c r="B8462" s="23"/>
    </row>
    <row r="8463" spans="2:2" hidden="1">
      <c r="B8463" s="23"/>
    </row>
    <row r="8464" spans="2:2" hidden="1">
      <c r="B8464" s="23"/>
    </row>
    <row r="8465" spans="2:2" hidden="1">
      <c r="B8465" s="23"/>
    </row>
    <row r="8466" spans="2:2" hidden="1">
      <c r="B8466" s="23"/>
    </row>
    <row r="8467" spans="2:2" hidden="1">
      <c r="B8467" s="23"/>
    </row>
    <row r="8468" spans="2:2" hidden="1">
      <c r="B8468" s="23"/>
    </row>
    <row r="8469" spans="2:2" hidden="1">
      <c r="B8469" s="23"/>
    </row>
    <row r="8470" spans="2:2" hidden="1">
      <c r="B8470" s="23"/>
    </row>
    <row r="8471" spans="2:2" hidden="1">
      <c r="B8471" s="23"/>
    </row>
    <row r="8472" spans="2:2" hidden="1">
      <c r="B8472" s="23"/>
    </row>
    <row r="8473" spans="2:2" hidden="1">
      <c r="B8473" s="23"/>
    </row>
    <row r="8474" spans="2:2" hidden="1">
      <c r="B8474" s="23"/>
    </row>
    <row r="8475" spans="2:2" hidden="1">
      <c r="B8475" s="23"/>
    </row>
    <row r="8476" spans="2:2" hidden="1">
      <c r="B8476" s="23"/>
    </row>
    <row r="8477" spans="2:2" hidden="1">
      <c r="B8477" s="23"/>
    </row>
    <row r="8478" spans="2:2" hidden="1">
      <c r="B8478" s="23"/>
    </row>
    <row r="8479" spans="2:2" hidden="1">
      <c r="B8479" s="23"/>
    </row>
    <row r="8480" spans="2:2" hidden="1">
      <c r="B8480" s="23"/>
    </row>
    <row r="8481" spans="2:2" hidden="1">
      <c r="B8481" s="23"/>
    </row>
    <row r="8482" spans="2:2" hidden="1">
      <c r="B8482" s="23"/>
    </row>
    <row r="8483" spans="2:2" hidden="1">
      <c r="B8483" s="23"/>
    </row>
    <row r="8484" spans="2:2" hidden="1">
      <c r="B8484" s="23"/>
    </row>
    <row r="8485" spans="2:2" hidden="1">
      <c r="B8485" s="23"/>
    </row>
    <row r="8486" spans="2:2" hidden="1">
      <c r="B8486" s="23"/>
    </row>
    <row r="8487" spans="2:2" hidden="1">
      <c r="B8487" s="23"/>
    </row>
    <row r="8488" spans="2:2" hidden="1">
      <c r="B8488" s="23"/>
    </row>
    <row r="8489" spans="2:2" hidden="1">
      <c r="B8489" s="23"/>
    </row>
    <row r="8490" spans="2:2" hidden="1">
      <c r="B8490" s="23"/>
    </row>
    <row r="8491" spans="2:2" hidden="1">
      <c r="B8491" s="23"/>
    </row>
    <row r="8492" spans="2:2" hidden="1">
      <c r="B8492" s="23"/>
    </row>
    <row r="8493" spans="2:2" hidden="1">
      <c r="B8493" s="23"/>
    </row>
    <row r="8494" spans="2:2" hidden="1">
      <c r="B8494" s="23"/>
    </row>
    <row r="8495" spans="2:2" hidden="1">
      <c r="B8495" s="23"/>
    </row>
    <row r="8496" spans="2:2" hidden="1">
      <c r="B8496" s="23"/>
    </row>
    <row r="8497" spans="2:2" hidden="1">
      <c r="B8497" s="23"/>
    </row>
    <row r="8498" spans="2:2" hidden="1">
      <c r="B8498" s="23"/>
    </row>
    <row r="8499" spans="2:2" hidden="1">
      <c r="B8499" s="23"/>
    </row>
    <row r="8500" spans="2:2" hidden="1">
      <c r="B8500" s="23"/>
    </row>
    <row r="8501" spans="2:2" hidden="1">
      <c r="B8501" s="23"/>
    </row>
    <row r="8502" spans="2:2" hidden="1">
      <c r="B8502" s="23"/>
    </row>
    <row r="8503" spans="2:2" hidden="1">
      <c r="B8503" s="23"/>
    </row>
    <row r="8504" spans="2:2" hidden="1">
      <c r="B8504" s="23"/>
    </row>
    <row r="8505" spans="2:2" hidden="1">
      <c r="B8505" s="23"/>
    </row>
    <row r="8506" spans="2:2" hidden="1">
      <c r="B8506" s="23"/>
    </row>
    <row r="8507" spans="2:2" hidden="1">
      <c r="B8507" s="23"/>
    </row>
    <row r="8508" spans="2:2" hidden="1">
      <c r="B8508" s="23"/>
    </row>
    <row r="8509" spans="2:2" hidden="1">
      <c r="B8509" s="23"/>
    </row>
    <row r="8510" spans="2:2" hidden="1">
      <c r="B8510" s="23"/>
    </row>
    <row r="8511" spans="2:2" hidden="1">
      <c r="B8511" s="23"/>
    </row>
    <row r="8512" spans="2:2" hidden="1">
      <c r="B8512" s="23"/>
    </row>
    <row r="8513" spans="2:2" hidden="1">
      <c r="B8513" s="23"/>
    </row>
    <row r="8514" spans="2:2" hidden="1">
      <c r="B8514" s="23"/>
    </row>
    <row r="8515" spans="2:2" hidden="1">
      <c r="B8515" s="23"/>
    </row>
    <row r="8516" spans="2:2" hidden="1">
      <c r="B8516" s="23"/>
    </row>
    <row r="8517" spans="2:2" hidden="1">
      <c r="B8517" s="23"/>
    </row>
    <row r="8518" spans="2:2" hidden="1">
      <c r="B8518" s="23"/>
    </row>
    <row r="8519" spans="2:2" hidden="1">
      <c r="B8519" s="23"/>
    </row>
    <row r="8520" spans="2:2" hidden="1">
      <c r="B8520" s="23"/>
    </row>
    <row r="8521" spans="2:2" hidden="1">
      <c r="B8521" s="23"/>
    </row>
    <row r="8522" spans="2:2" hidden="1">
      <c r="B8522" s="23"/>
    </row>
    <row r="8523" spans="2:2" hidden="1">
      <c r="B8523" s="23"/>
    </row>
    <row r="8524" spans="2:2" hidden="1">
      <c r="B8524" s="23"/>
    </row>
    <row r="8525" spans="2:2" hidden="1">
      <c r="B8525" s="23"/>
    </row>
    <row r="8526" spans="2:2" hidden="1">
      <c r="B8526" s="23"/>
    </row>
    <row r="8527" spans="2:2" hidden="1">
      <c r="B8527" s="23"/>
    </row>
    <row r="8528" spans="2:2" hidden="1">
      <c r="B8528" s="23"/>
    </row>
    <row r="8529" spans="2:2" hidden="1">
      <c r="B8529" s="23"/>
    </row>
    <row r="8530" spans="2:2" hidden="1">
      <c r="B8530" s="23"/>
    </row>
    <row r="8531" spans="2:2" hidden="1">
      <c r="B8531" s="23"/>
    </row>
    <row r="8532" spans="2:2" hidden="1">
      <c r="B8532" s="23"/>
    </row>
    <row r="8533" spans="2:2" hidden="1">
      <c r="B8533" s="23"/>
    </row>
    <row r="8534" spans="2:2" hidden="1">
      <c r="B8534" s="23"/>
    </row>
    <row r="8535" spans="2:2" hidden="1">
      <c r="B8535" s="23"/>
    </row>
    <row r="8536" spans="2:2" hidden="1">
      <c r="B8536" s="23"/>
    </row>
    <row r="8537" spans="2:2" hidden="1">
      <c r="B8537" s="23"/>
    </row>
    <row r="8538" spans="2:2" hidden="1">
      <c r="B8538" s="23"/>
    </row>
    <row r="8539" spans="2:2" hidden="1">
      <c r="B8539" s="23"/>
    </row>
    <row r="8540" spans="2:2" hidden="1">
      <c r="B8540" s="23"/>
    </row>
    <row r="8541" spans="2:2" hidden="1">
      <c r="B8541" s="23"/>
    </row>
    <row r="8542" spans="2:2" hidden="1">
      <c r="B8542" s="23"/>
    </row>
    <row r="8543" spans="2:2" hidden="1">
      <c r="B8543" s="23"/>
    </row>
    <row r="8544" spans="2:2" hidden="1">
      <c r="B8544" s="23"/>
    </row>
    <row r="8545" spans="2:2" hidden="1">
      <c r="B8545" s="23"/>
    </row>
    <row r="8546" spans="2:2" hidden="1">
      <c r="B8546" s="23"/>
    </row>
    <row r="8547" spans="2:2" hidden="1">
      <c r="B8547" s="23"/>
    </row>
    <row r="8548" spans="2:2" hidden="1">
      <c r="B8548" s="23"/>
    </row>
    <row r="8549" spans="2:2" hidden="1">
      <c r="B8549" s="23"/>
    </row>
    <row r="8550" spans="2:2" hidden="1">
      <c r="B8550" s="23"/>
    </row>
    <row r="8551" spans="2:2" hidden="1">
      <c r="B8551" s="23"/>
    </row>
    <row r="8552" spans="2:2" hidden="1">
      <c r="B8552" s="23"/>
    </row>
    <row r="8553" spans="2:2" hidden="1">
      <c r="B8553" s="23"/>
    </row>
    <row r="8554" spans="2:2" hidden="1">
      <c r="B8554" s="23"/>
    </row>
    <row r="8555" spans="2:2" hidden="1">
      <c r="B8555" s="23"/>
    </row>
    <row r="8556" spans="2:2" hidden="1">
      <c r="B8556" s="23"/>
    </row>
    <row r="8557" spans="2:2" hidden="1">
      <c r="B8557" s="23"/>
    </row>
    <row r="8558" spans="2:2" hidden="1">
      <c r="B8558" s="23"/>
    </row>
    <row r="8559" spans="2:2" hidden="1">
      <c r="B8559" s="23"/>
    </row>
    <row r="8560" spans="2:2" hidden="1">
      <c r="B8560" s="23"/>
    </row>
    <row r="8561" spans="2:2" hidden="1">
      <c r="B8561" s="23"/>
    </row>
    <row r="8562" spans="2:2" hidden="1">
      <c r="B8562" s="23"/>
    </row>
    <row r="8563" spans="2:2" hidden="1">
      <c r="B8563" s="23"/>
    </row>
    <row r="8564" spans="2:2" hidden="1">
      <c r="B8564" s="23"/>
    </row>
    <row r="8565" spans="2:2" hidden="1">
      <c r="B8565" s="23"/>
    </row>
    <row r="8566" spans="2:2" hidden="1">
      <c r="B8566" s="23"/>
    </row>
    <row r="8567" spans="2:2" hidden="1">
      <c r="B8567" s="23"/>
    </row>
    <row r="8568" spans="2:2" hidden="1">
      <c r="B8568" s="23"/>
    </row>
    <row r="8569" spans="2:2" hidden="1">
      <c r="B8569" s="23"/>
    </row>
    <row r="8570" spans="2:2" hidden="1">
      <c r="B8570" s="23"/>
    </row>
    <row r="8571" spans="2:2" hidden="1">
      <c r="B8571" s="23"/>
    </row>
    <row r="8572" spans="2:2" hidden="1">
      <c r="B8572" s="23"/>
    </row>
    <row r="8573" spans="2:2" hidden="1">
      <c r="B8573" s="23"/>
    </row>
    <row r="8574" spans="2:2" hidden="1">
      <c r="B8574" s="23"/>
    </row>
    <row r="8575" spans="2:2" hidden="1">
      <c r="B8575" s="23"/>
    </row>
    <row r="8576" spans="2:2" hidden="1">
      <c r="B8576" s="23"/>
    </row>
    <row r="8577" spans="2:2" hidden="1">
      <c r="B8577" s="23"/>
    </row>
    <row r="8578" spans="2:2" hidden="1">
      <c r="B8578" s="23"/>
    </row>
    <row r="8579" spans="2:2" hidden="1">
      <c r="B8579" s="23"/>
    </row>
    <row r="8580" spans="2:2" hidden="1">
      <c r="B8580" s="23"/>
    </row>
    <row r="8581" spans="2:2" hidden="1">
      <c r="B8581" s="23"/>
    </row>
    <row r="8582" spans="2:2" hidden="1">
      <c r="B8582" s="23"/>
    </row>
    <row r="8583" spans="2:2" hidden="1">
      <c r="B8583" s="23"/>
    </row>
    <row r="8584" spans="2:2" hidden="1">
      <c r="B8584" s="23"/>
    </row>
    <row r="8585" spans="2:2" hidden="1">
      <c r="B8585" s="23"/>
    </row>
    <row r="8586" spans="2:2" hidden="1">
      <c r="B8586" s="23"/>
    </row>
    <row r="8587" spans="2:2" hidden="1">
      <c r="B8587" s="23"/>
    </row>
    <row r="8588" spans="2:2" hidden="1">
      <c r="B8588" s="23"/>
    </row>
    <row r="8589" spans="2:2" hidden="1">
      <c r="B8589" s="23"/>
    </row>
    <row r="8590" spans="2:2" hidden="1">
      <c r="B8590" s="23"/>
    </row>
    <row r="8591" spans="2:2" hidden="1">
      <c r="B8591" s="23"/>
    </row>
    <row r="8592" spans="2:2" hidden="1">
      <c r="B8592" s="23"/>
    </row>
    <row r="8593" spans="2:2" hidden="1">
      <c r="B8593" s="23"/>
    </row>
    <row r="8594" spans="2:2" hidden="1">
      <c r="B8594" s="23"/>
    </row>
    <row r="8595" spans="2:2" hidden="1">
      <c r="B8595" s="23"/>
    </row>
    <row r="8596" spans="2:2" hidden="1">
      <c r="B8596" s="23"/>
    </row>
    <row r="8597" spans="2:2" hidden="1">
      <c r="B8597" s="23"/>
    </row>
    <row r="8598" spans="2:2" hidden="1">
      <c r="B8598" s="23"/>
    </row>
    <row r="8599" spans="2:2" hidden="1">
      <c r="B8599" s="23"/>
    </row>
    <row r="8600" spans="2:2" hidden="1">
      <c r="B8600" s="23"/>
    </row>
    <row r="8601" spans="2:2" hidden="1">
      <c r="B8601" s="23"/>
    </row>
    <row r="8602" spans="2:2" hidden="1">
      <c r="B8602" s="23"/>
    </row>
    <row r="8603" spans="2:2" hidden="1">
      <c r="B8603" s="23"/>
    </row>
    <row r="8604" spans="2:2" hidden="1">
      <c r="B8604" s="23"/>
    </row>
    <row r="8605" spans="2:2" hidden="1">
      <c r="B8605" s="23"/>
    </row>
    <row r="8606" spans="2:2" hidden="1">
      <c r="B8606" s="23"/>
    </row>
    <row r="8607" spans="2:2" hidden="1">
      <c r="B8607" s="23"/>
    </row>
    <row r="8608" spans="2:2" hidden="1">
      <c r="B8608" s="23"/>
    </row>
    <row r="8609" spans="2:2" hidden="1">
      <c r="B8609" s="23"/>
    </row>
    <row r="8610" spans="2:2" hidden="1">
      <c r="B8610" s="23"/>
    </row>
    <row r="8611" spans="2:2" hidden="1">
      <c r="B8611" s="23"/>
    </row>
    <row r="8612" spans="2:2" hidden="1">
      <c r="B8612" s="23"/>
    </row>
    <row r="8613" spans="2:2" hidden="1">
      <c r="B8613" s="23"/>
    </row>
    <row r="8614" spans="2:2" hidden="1">
      <c r="B8614" s="23"/>
    </row>
    <row r="8615" spans="2:2" hidden="1">
      <c r="B8615" s="23"/>
    </row>
    <row r="8616" spans="2:2" hidden="1">
      <c r="B8616" s="23"/>
    </row>
    <row r="8617" spans="2:2" hidden="1">
      <c r="B8617" s="23"/>
    </row>
    <row r="8618" spans="2:2" hidden="1">
      <c r="B8618" s="23"/>
    </row>
    <row r="8619" spans="2:2" hidden="1">
      <c r="B8619" s="23"/>
    </row>
    <row r="8620" spans="2:2" hidden="1">
      <c r="B8620" s="23"/>
    </row>
    <row r="8621" spans="2:2" hidden="1">
      <c r="B8621" s="23"/>
    </row>
    <row r="8622" spans="2:2" hidden="1">
      <c r="B8622" s="23"/>
    </row>
    <row r="8623" spans="2:2" hidden="1">
      <c r="B8623" s="23"/>
    </row>
    <row r="8624" spans="2:2" hidden="1">
      <c r="B8624" s="23"/>
    </row>
    <row r="8625" spans="2:2" hidden="1">
      <c r="B8625" s="23"/>
    </row>
    <row r="8626" spans="2:2" hidden="1">
      <c r="B8626" s="23"/>
    </row>
    <row r="8627" spans="2:2" hidden="1">
      <c r="B8627" s="23"/>
    </row>
    <row r="8628" spans="2:2" hidden="1">
      <c r="B8628" s="23"/>
    </row>
    <row r="8629" spans="2:2" hidden="1">
      <c r="B8629" s="23"/>
    </row>
    <row r="8630" spans="2:2" hidden="1">
      <c r="B8630" s="23"/>
    </row>
    <row r="8631" spans="2:2" hidden="1">
      <c r="B8631" s="23"/>
    </row>
    <row r="8632" spans="2:2" hidden="1">
      <c r="B8632" s="23"/>
    </row>
    <row r="8633" spans="2:2" hidden="1">
      <c r="B8633" s="23"/>
    </row>
    <row r="8634" spans="2:2" hidden="1">
      <c r="B8634" s="23"/>
    </row>
    <row r="8635" spans="2:2" hidden="1">
      <c r="B8635" s="23"/>
    </row>
    <row r="8636" spans="2:2" hidden="1">
      <c r="B8636" s="23"/>
    </row>
    <row r="8637" spans="2:2" hidden="1">
      <c r="B8637" s="23"/>
    </row>
    <row r="8638" spans="2:2" hidden="1">
      <c r="B8638" s="23"/>
    </row>
    <row r="8639" spans="2:2" hidden="1">
      <c r="B8639" s="23"/>
    </row>
    <row r="8640" spans="2:2" hidden="1">
      <c r="B8640" s="23"/>
    </row>
    <row r="8641" spans="2:2" hidden="1">
      <c r="B8641" s="23"/>
    </row>
    <row r="8642" spans="2:2" hidden="1">
      <c r="B8642" s="23"/>
    </row>
    <row r="8643" spans="2:2" hidden="1">
      <c r="B8643" s="23"/>
    </row>
    <row r="8644" spans="2:2" hidden="1">
      <c r="B8644" s="23"/>
    </row>
    <row r="8645" spans="2:2" hidden="1">
      <c r="B8645" s="23"/>
    </row>
    <row r="8646" spans="2:2" hidden="1">
      <c r="B8646" s="23"/>
    </row>
    <row r="8647" spans="2:2" hidden="1">
      <c r="B8647" s="23"/>
    </row>
    <row r="8648" spans="2:2" hidden="1">
      <c r="B8648" s="23"/>
    </row>
    <row r="8649" spans="2:2" hidden="1">
      <c r="B8649" s="23"/>
    </row>
    <row r="8650" spans="2:2" hidden="1">
      <c r="B8650" s="23"/>
    </row>
    <row r="8651" spans="2:2" hidden="1">
      <c r="B8651" s="23"/>
    </row>
    <row r="8652" spans="2:2" hidden="1">
      <c r="B8652" s="23"/>
    </row>
    <row r="8653" spans="2:2" hidden="1">
      <c r="B8653" s="23"/>
    </row>
    <row r="8654" spans="2:2" hidden="1">
      <c r="B8654" s="23"/>
    </row>
    <row r="8655" spans="2:2" hidden="1">
      <c r="B8655" s="23"/>
    </row>
    <row r="8656" spans="2:2" hidden="1">
      <c r="B8656" s="23"/>
    </row>
    <row r="8657" spans="2:2" hidden="1">
      <c r="B8657" s="23"/>
    </row>
    <row r="8658" spans="2:2" hidden="1">
      <c r="B8658" s="23"/>
    </row>
    <row r="8659" spans="2:2" hidden="1">
      <c r="B8659" s="23"/>
    </row>
    <row r="8660" spans="2:2" hidden="1">
      <c r="B8660" s="23"/>
    </row>
    <row r="8661" spans="2:2" hidden="1">
      <c r="B8661" s="23"/>
    </row>
    <row r="8662" spans="2:2" hidden="1">
      <c r="B8662" s="23"/>
    </row>
    <row r="8663" spans="2:2" hidden="1">
      <c r="B8663" s="23"/>
    </row>
    <row r="8664" spans="2:2" hidden="1">
      <c r="B8664" s="23"/>
    </row>
    <row r="8665" spans="2:2" hidden="1">
      <c r="B8665" s="23"/>
    </row>
    <row r="8666" spans="2:2" hidden="1">
      <c r="B8666" s="23"/>
    </row>
    <row r="8667" spans="2:2" hidden="1">
      <c r="B8667" s="23"/>
    </row>
    <row r="8668" spans="2:2" hidden="1">
      <c r="B8668" s="23"/>
    </row>
    <row r="8669" spans="2:2" hidden="1">
      <c r="B8669" s="23"/>
    </row>
    <row r="8670" spans="2:2" hidden="1">
      <c r="B8670" s="23"/>
    </row>
    <row r="8671" spans="2:2" hidden="1">
      <c r="B8671" s="23"/>
    </row>
    <row r="8672" spans="2:2" hidden="1">
      <c r="B8672" s="23"/>
    </row>
    <row r="8673" spans="2:2" hidden="1">
      <c r="B8673" s="23"/>
    </row>
    <row r="8674" spans="2:2" hidden="1">
      <c r="B8674" s="23"/>
    </row>
    <row r="8675" spans="2:2" hidden="1">
      <c r="B8675" s="23"/>
    </row>
    <row r="8676" spans="2:2" hidden="1">
      <c r="B8676" s="23"/>
    </row>
    <row r="8677" spans="2:2" hidden="1">
      <c r="B8677" s="23"/>
    </row>
    <row r="8678" spans="2:2" hidden="1">
      <c r="B8678" s="23"/>
    </row>
    <row r="8679" spans="2:2" hidden="1">
      <c r="B8679" s="23"/>
    </row>
    <row r="8680" spans="2:2" hidden="1">
      <c r="B8680" s="23"/>
    </row>
    <row r="8681" spans="2:2" hidden="1">
      <c r="B8681" s="23"/>
    </row>
    <row r="8682" spans="2:2" hidden="1">
      <c r="B8682" s="23"/>
    </row>
    <row r="8683" spans="2:2" hidden="1">
      <c r="B8683" s="23"/>
    </row>
    <row r="8684" spans="2:2" hidden="1">
      <c r="B8684" s="23"/>
    </row>
    <row r="8685" spans="2:2" hidden="1">
      <c r="B8685" s="23"/>
    </row>
    <row r="8686" spans="2:2" hidden="1">
      <c r="B8686" s="23"/>
    </row>
    <row r="8687" spans="2:2" hidden="1">
      <c r="B8687" s="23"/>
    </row>
    <row r="8688" spans="2:2" hidden="1">
      <c r="B8688" s="23"/>
    </row>
    <row r="8689" spans="2:2" hidden="1">
      <c r="B8689" s="23"/>
    </row>
    <row r="8690" spans="2:2" hidden="1">
      <c r="B8690" s="23"/>
    </row>
    <row r="8691" spans="2:2" hidden="1">
      <c r="B8691" s="23"/>
    </row>
    <row r="8692" spans="2:2" hidden="1">
      <c r="B8692" s="23"/>
    </row>
    <row r="8693" spans="2:2" hidden="1">
      <c r="B8693" s="23"/>
    </row>
    <row r="8694" spans="2:2" hidden="1">
      <c r="B8694" s="23"/>
    </row>
    <row r="8695" spans="2:2" hidden="1">
      <c r="B8695" s="23"/>
    </row>
    <row r="8696" spans="2:2" hidden="1">
      <c r="B8696" s="23"/>
    </row>
    <row r="8697" spans="2:2" hidden="1">
      <c r="B8697" s="23"/>
    </row>
    <row r="8698" spans="2:2" hidden="1">
      <c r="B8698" s="23"/>
    </row>
    <row r="8699" spans="2:2" hidden="1">
      <c r="B8699" s="23"/>
    </row>
    <row r="8700" spans="2:2" hidden="1">
      <c r="B8700" s="23"/>
    </row>
    <row r="8701" spans="2:2" hidden="1">
      <c r="B8701" s="23"/>
    </row>
    <row r="8702" spans="2:2" hidden="1">
      <c r="B8702" s="23"/>
    </row>
    <row r="8703" spans="2:2" hidden="1">
      <c r="B8703" s="23"/>
    </row>
    <row r="8704" spans="2:2" hidden="1">
      <c r="B8704" s="23"/>
    </row>
    <row r="8705" spans="2:2" hidden="1">
      <c r="B8705" s="23"/>
    </row>
    <row r="8706" spans="2:2" hidden="1">
      <c r="B8706" s="23"/>
    </row>
    <row r="8707" spans="2:2" hidden="1">
      <c r="B8707" s="23"/>
    </row>
    <row r="8708" spans="2:2" hidden="1">
      <c r="B8708" s="23"/>
    </row>
    <row r="8709" spans="2:2" hidden="1">
      <c r="B8709" s="23"/>
    </row>
    <row r="8710" spans="2:2" hidden="1">
      <c r="B8710" s="23"/>
    </row>
    <row r="8711" spans="2:2" hidden="1">
      <c r="B8711" s="23"/>
    </row>
    <row r="8712" spans="2:2" hidden="1">
      <c r="B8712" s="23"/>
    </row>
    <row r="8713" spans="2:2" hidden="1">
      <c r="B8713" s="23"/>
    </row>
    <row r="8714" spans="2:2" hidden="1">
      <c r="B8714" s="23"/>
    </row>
    <row r="8715" spans="2:2" hidden="1">
      <c r="B8715" s="23"/>
    </row>
    <row r="8716" spans="2:2" hidden="1">
      <c r="B8716" s="23"/>
    </row>
    <row r="8717" spans="2:2" hidden="1">
      <c r="B8717" s="23"/>
    </row>
    <row r="8718" spans="2:2" hidden="1">
      <c r="B8718" s="23"/>
    </row>
    <row r="8719" spans="2:2" hidden="1">
      <c r="B8719" s="23"/>
    </row>
    <row r="8720" spans="2:2" hidden="1">
      <c r="B8720" s="23"/>
    </row>
    <row r="8721" spans="2:2" hidden="1">
      <c r="B8721" s="23"/>
    </row>
    <row r="8722" spans="2:2" hidden="1">
      <c r="B8722" s="23"/>
    </row>
    <row r="8723" spans="2:2" hidden="1">
      <c r="B8723" s="23"/>
    </row>
    <row r="8724" spans="2:2" hidden="1">
      <c r="B8724" s="23"/>
    </row>
    <row r="8725" spans="2:2" hidden="1">
      <c r="B8725" s="23"/>
    </row>
    <row r="8726" spans="2:2" hidden="1">
      <c r="B8726" s="23"/>
    </row>
    <row r="8727" spans="2:2" hidden="1">
      <c r="B8727" s="23"/>
    </row>
    <row r="8728" spans="2:2" hidden="1">
      <c r="B8728" s="23"/>
    </row>
    <row r="8729" spans="2:2" hidden="1">
      <c r="B8729" s="23"/>
    </row>
    <row r="8730" spans="2:2" hidden="1">
      <c r="B8730" s="23"/>
    </row>
    <row r="8731" spans="2:2" hidden="1">
      <c r="B8731" s="23"/>
    </row>
    <row r="8732" spans="2:2" hidden="1">
      <c r="B8732" s="23"/>
    </row>
    <row r="8733" spans="2:2" hidden="1">
      <c r="B8733" s="23"/>
    </row>
    <row r="8734" spans="2:2" hidden="1">
      <c r="B8734" s="23"/>
    </row>
    <row r="8735" spans="2:2" hidden="1">
      <c r="B8735" s="23"/>
    </row>
    <row r="8736" spans="2:2" hidden="1">
      <c r="B8736" s="23"/>
    </row>
    <row r="8737" spans="2:2" hidden="1">
      <c r="B8737" s="23"/>
    </row>
    <row r="8738" spans="2:2" hidden="1">
      <c r="B8738" s="23"/>
    </row>
    <row r="8739" spans="2:2" hidden="1">
      <c r="B8739" s="23"/>
    </row>
    <row r="8740" spans="2:2" hidden="1">
      <c r="B8740" s="23"/>
    </row>
    <row r="8741" spans="2:2" hidden="1">
      <c r="B8741" s="23"/>
    </row>
    <row r="8742" spans="2:2" hidden="1">
      <c r="B8742" s="23"/>
    </row>
    <row r="8743" spans="2:2" hidden="1">
      <c r="B8743" s="23"/>
    </row>
    <row r="8744" spans="2:2" hidden="1">
      <c r="B8744" s="23"/>
    </row>
    <row r="8745" spans="2:2" hidden="1">
      <c r="B8745" s="23"/>
    </row>
    <row r="8746" spans="2:2" hidden="1">
      <c r="B8746" s="23"/>
    </row>
    <row r="8747" spans="2:2" hidden="1">
      <c r="B8747" s="23"/>
    </row>
    <row r="8748" spans="2:2" hidden="1">
      <c r="B8748" s="23"/>
    </row>
    <row r="8749" spans="2:2" hidden="1">
      <c r="B8749" s="23"/>
    </row>
    <row r="8750" spans="2:2" hidden="1">
      <c r="B8750" s="23"/>
    </row>
    <row r="8751" spans="2:2" hidden="1">
      <c r="B8751" s="23"/>
    </row>
    <row r="8752" spans="2:2" hidden="1">
      <c r="B8752" s="23"/>
    </row>
    <row r="8753" spans="2:2" hidden="1">
      <c r="B8753" s="23"/>
    </row>
    <row r="8754" spans="2:2" hidden="1">
      <c r="B8754" s="23"/>
    </row>
    <row r="8755" spans="2:2" hidden="1">
      <c r="B8755" s="23"/>
    </row>
    <row r="8756" spans="2:2" hidden="1">
      <c r="B8756" s="23"/>
    </row>
    <row r="8757" spans="2:2" hidden="1">
      <c r="B8757" s="23"/>
    </row>
    <row r="8758" spans="2:2" hidden="1">
      <c r="B8758" s="23"/>
    </row>
    <row r="8759" spans="2:2" hidden="1">
      <c r="B8759" s="23"/>
    </row>
    <row r="8760" spans="2:2" hidden="1">
      <c r="B8760" s="23"/>
    </row>
    <row r="8761" spans="2:2" hidden="1">
      <c r="B8761" s="23"/>
    </row>
    <row r="8762" spans="2:2" hidden="1">
      <c r="B8762" s="23"/>
    </row>
    <row r="8763" spans="2:2" hidden="1">
      <c r="B8763" s="23"/>
    </row>
    <row r="8764" spans="2:2" hidden="1">
      <c r="B8764" s="23"/>
    </row>
    <row r="8765" spans="2:2" hidden="1">
      <c r="B8765" s="23"/>
    </row>
    <row r="8766" spans="2:2" hidden="1">
      <c r="B8766" s="23"/>
    </row>
    <row r="8767" spans="2:2" hidden="1">
      <c r="B8767" s="23"/>
    </row>
    <row r="8768" spans="2:2" hidden="1">
      <c r="B8768" s="23"/>
    </row>
    <row r="8769" spans="2:2" hidden="1">
      <c r="B8769" s="23"/>
    </row>
    <row r="8770" spans="2:2" hidden="1">
      <c r="B8770" s="23"/>
    </row>
    <row r="8771" spans="2:2" hidden="1">
      <c r="B8771" s="23"/>
    </row>
    <row r="8772" spans="2:2" hidden="1">
      <c r="B8772" s="23"/>
    </row>
    <row r="8773" spans="2:2" hidden="1">
      <c r="B8773" s="23"/>
    </row>
    <row r="8774" spans="2:2" hidden="1">
      <c r="B8774" s="23"/>
    </row>
    <row r="8775" spans="2:2" hidden="1">
      <c r="B8775" s="23"/>
    </row>
    <row r="8776" spans="2:2" hidden="1">
      <c r="B8776" s="23"/>
    </row>
    <row r="8777" spans="2:2" hidden="1">
      <c r="B8777" s="23"/>
    </row>
    <row r="8778" spans="2:2" hidden="1">
      <c r="B8778" s="23"/>
    </row>
    <row r="8779" spans="2:2" hidden="1">
      <c r="B8779" s="23"/>
    </row>
    <row r="8780" spans="2:2" hidden="1">
      <c r="B8780" s="23"/>
    </row>
    <row r="8781" spans="2:2" hidden="1">
      <c r="B8781" s="23"/>
    </row>
    <row r="8782" spans="2:2" hidden="1">
      <c r="B8782" s="23"/>
    </row>
    <row r="8783" spans="2:2" hidden="1">
      <c r="B8783" s="23"/>
    </row>
    <row r="8784" spans="2:2" hidden="1">
      <c r="B8784" s="23"/>
    </row>
    <row r="8785" spans="2:2" hidden="1">
      <c r="B8785" s="23"/>
    </row>
    <row r="8786" spans="2:2" hidden="1">
      <c r="B8786" s="23"/>
    </row>
    <row r="8787" spans="2:2" hidden="1">
      <c r="B8787" s="23"/>
    </row>
    <row r="8788" spans="2:2" hidden="1">
      <c r="B8788" s="23"/>
    </row>
    <row r="8789" spans="2:2" hidden="1">
      <c r="B8789" s="23"/>
    </row>
    <row r="8790" spans="2:2" hidden="1">
      <c r="B8790" s="23"/>
    </row>
    <row r="8791" spans="2:2" hidden="1">
      <c r="B8791" s="23"/>
    </row>
    <row r="8792" spans="2:2" hidden="1">
      <c r="B8792" s="23"/>
    </row>
    <row r="8793" spans="2:2" hidden="1">
      <c r="B8793" s="23"/>
    </row>
    <row r="8794" spans="2:2" hidden="1">
      <c r="B8794" s="23"/>
    </row>
    <row r="8795" spans="2:2" hidden="1">
      <c r="B8795" s="23"/>
    </row>
    <row r="8796" spans="2:2" hidden="1">
      <c r="B8796" s="23"/>
    </row>
    <row r="8797" spans="2:2" hidden="1">
      <c r="B8797" s="23"/>
    </row>
    <row r="8798" spans="2:2" hidden="1">
      <c r="B8798" s="23"/>
    </row>
    <row r="8799" spans="2:2" hidden="1">
      <c r="B8799" s="23"/>
    </row>
    <row r="8800" spans="2:2" hidden="1">
      <c r="B8800" s="23"/>
    </row>
    <row r="8801" spans="2:2" hidden="1">
      <c r="B8801" s="23"/>
    </row>
    <row r="8802" spans="2:2" hidden="1">
      <c r="B8802" s="23"/>
    </row>
    <row r="8803" spans="2:2" hidden="1">
      <c r="B8803" s="23"/>
    </row>
    <row r="8804" spans="2:2" hidden="1">
      <c r="B8804" s="23"/>
    </row>
    <row r="8805" spans="2:2" hidden="1">
      <c r="B8805" s="23"/>
    </row>
    <row r="8806" spans="2:2" hidden="1">
      <c r="B8806" s="23"/>
    </row>
    <row r="8807" spans="2:2" hidden="1">
      <c r="B8807" s="23"/>
    </row>
    <row r="8808" spans="2:2" hidden="1">
      <c r="B8808" s="23"/>
    </row>
    <row r="8809" spans="2:2" hidden="1">
      <c r="B8809" s="23"/>
    </row>
    <row r="8810" spans="2:2" hidden="1">
      <c r="B8810" s="23"/>
    </row>
    <row r="8811" spans="2:2" hidden="1">
      <c r="B8811" s="23"/>
    </row>
    <row r="8812" spans="2:2" hidden="1">
      <c r="B8812" s="23"/>
    </row>
    <row r="8813" spans="2:2" hidden="1">
      <c r="B8813" s="23"/>
    </row>
    <row r="8814" spans="2:2" hidden="1">
      <c r="B8814" s="23"/>
    </row>
    <row r="8815" spans="2:2" hidden="1">
      <c r="B8815" s="23"/>
    </row>
    <row r="8816" spans="2:2" hidden="1">
      <c r="B8816" s="23"/>
    </row>
    <row r="8817" spans="2:2" hidden="1">
      <c r="B8817" s="23"/>
    </row>
    <row r="8818" spans="2:2" hidden="1">
      <c r="B8818" s="23"/>
    </row>
    <row r="8819" spans="2:2" hidden="1">
      <c r="B8819" s="23"/>
    </row>
    <row r="8820" spans="2:2" hidden="1">
      <c r="B8820" s="23"/>
    </row>
    <row r="8821" spans="2:2" hidden="1">
      <c r="B8821" s="23"/>
    </row>
    <row r="8822" spans="2:2" hidden="1">
      <c r="B8822" s="23"/>
    </row>
    <row r="8823" spans="2:2" hidden="1">
      <c r="B8823" s="23"/>
    </row>
    <row r="8824" spans="2:2" hidden="1">
      <c r="B8824" s="23"/>
    </row>
    <row r="8825" spans="2:2" hidden="1">
      <c r="B8825" s="23"/>
    </row>
    <row r="8826" spans="2:2" hidden="1">
      <c r="B8826" s="23"/>
    </row>
    <row r="8827" spans="2:2" hidden="1">
      <c r="B8827" s="23"/>
    </row>
    <row r="8828" spans="2:2" hidden="1">
      <c r="B8828" s="23"/>
    </row>
    <row r="8829" spans="2:2" hidden="1">
      <c r="B8829" s="23"/>
    </row>
    <row r="8830" spans="2:2" hidden="1">
      <c r="B8830" s="23"/>
    </row>
    <row r="8831" spans="2:2" hidden="1">
      <c r="B8831" s="23"/>
    </row>
    <row r="8832" spans="2:2" hidden="1">
      <c r="B8832" s="23"/>
    </row>
    <row r="8833" spans="2:2" hidden="1">
      <c r="B8833" s="23"/>
    </row>
    <row r="8834" spans="2:2" hidden="1">
      <c r="B8834" s="23"/>
    </row>
    <row r="8835" spans="2:2" hidden="1">
      <c r="B8835" s="23"/>
    </row>
    <row r="8836" spans="2:2" hidden="1">
      <c r="B8836" s="23"/>
    </row>
    <row r="8837" spans="2:2" hidden="1">
      <c r="B8837" s="23"/>
    </row>
    <row r="8838" spans="2:2" hidden="1">
      <c r="B8838" s="23"/>
    </row>
    <row r="8839" spans="2:2" hidden="1">
      <c r="B8839" s="23"/>
    </row>
    <row r="8840" spans="2:2" hidden="1">
      <c r="B8840" s="23"/>
    </row>
    <row r="8841" spans="2:2" hidden="1">
      <c r="B8841" s="23"/>
    </row>
    <row r="8842" spans="2:2" hidden="1">
      <c r="B8842" s="23"/>
    </row>
    <row r="8843" spans="2:2" hidden="1">
      <c r="B8843" s="23"/>
    </row>
    <row r="8844" spans="2:2" hidden="1">
      <c r="B8844" s="23"/>
    </row>
    <row r="8845" spans="2:2" hidden="1">
      <c r="B8845" s="23"/>
    </row>
    <row r="8846" spans="2:2" hidden="1">
      <c r="B8846" s="23"/>
    </row>
    <row r="8847" spans="2:2" hidden="1">
      <c r="B8847" s="23"/>
    </row>
    <row r="8848" spans="2:2" hidden="1">
      <c r="B8848" s="23"/>
    </row>
    <row r="8849" spans="2:2" hidden="1">
      <c r="B8849" s="23"/>
    </row>
    <row r="8850" spans="2:2" hidden="1">
      <c r="B8850" s="23"/>
    </row>
    <row r="8851" spans="2:2" hidden="1">
      <c r="B8851" s="23"/>
    </row>
    <row r="8852" spans="2:2" hidden="1">
      <c r="B8852" s="23"/>
    </row>
    <row r="8853" spans="2:2" hidden="1">
      <c r="B8853" s="23"/>
    </row>
    <row r="8854" spans="2:2" hidden="1">
      <c r="B8854" s="23"/>
    </row>
    <row r="8855" spans="2:2" hidden="1">
      <c r="B8855" s="23"/>
    </row>
    <row r="8856" spans="2:2" hidden="1">
      <c r="B8856" s="23"/>
    </row>
    <row r="8857" spans="2:2" hidden="1">
      <c r="B8857" s="23"/>
    </row>
    <row r="8858" spans="2:2" hidden="1">
      <c r="B8858" s="23"/>
    </row>
    <row r="8859" spans="2:2" hidden="1">
      <c r="B8859" s="23"/>
    </row>
    <row r="8860" spans="2:2" hidden="1">
      <c r="B8860" s="23"/>
    </row>
    <row r="8861" spans="2:2" hidden="1">
      <c r="B8861" s="23"/>
    </row>
    <row r="8862" spans="2:2" hidden="1">
      <c r="B8862" s="23"/>
    </row>
    <row r="8863" spans="2:2" hidden="1">
      <c r="B8863" s="23"/>
    </row>
    <row r="8864" spans="2:2" hidden="1">
      <c r="B8864" s="23"/>
    </row>
    <row r="8865" spans="2:2" hidden="1">
      <c r="B8865" s="23"/>
    </row>
    <row r="8866" spans="2:2" hidden="1">
      <c r="B8866" s="23"/>
    </row>
    <row r="8867" spans="2:2" hidden="1">
      <c r="B8867" s="23"/>
    </row>
    <row r="8868" spans="2:2" hidden="1">
      <c r="B8868" s="23"/>
    </row>
    <row r="8869" spans="2:2" hidden="1">
      <c r="B8869" s="23"/>
    </row>
    <row r="8870" spans="2:2" hidden="1">
      <c r="B8870" s="23"/>
    </row>
    <row r="8871" spans="2:2" hidden="1">
      <c r="B8871" s="23"/>
    </row>
    <row r="8872" spans="2:2" hidden="1">
      <c r="B8872" s="23"/>
    </row>
    <row r="8873" spans="2:2" hidden="1">
      <c r="B8873" s="23"/>
    </row>
    <row r="8874" spans="2:2" hidden="1">
      <c r="B8874" s="23"/>
    </row>
    <row r="8875" spans="2:2" hidden="1">
      <c r="B8875" s="23"/>
    </row>
    <row r="8876" spans="2:2" hidden="1">
      <c r="B8876" s="23"/>
    </row>
    <row r="8877" spans="2:2" hidden="1">
      <c r="B8877" s="23"/>
    </row>
    <row r="8878" spans="2:2" hidden="1">
      <c r="B8878" s="23"/>
    </row>
    <row r="8879" spans="2:2" hidden="1">
      <c r="B8879" s="23"/>
    </row>
    <row r="8880" spans="2:2" hidden="1">
      <c r="B8880" s="23"/>
    </row>
    <row r="8881" spans="2:2" hidden="1">
      <c r="B8881" s="23"/>
    </row>
    <row r="8882" spans="2:2" hidden="1">
      <c r="B8882" s="23"/>
    </row>
    <row r="8883" spans="2:2" hidden="1">
      <c r="B8883" s="23"/>
    </row>
    <row r="8884" spans="2:2" hidden="1">
      <c r="B8884" s="23"/>
    </row>
    <row r="8885" spans="2:2" hidden="1">
      <c r="B8885" s="23"/>
    </row>
    <row r="8886" spans="2:2" hidden="1">
      <c r="B8886" s="23"/>
    </row>
    <row r="8887" spans="2:2" hidden="1">
      <c r="B8887" s="23"/>
    </row>
    <row r="8888" spans="2:2" hidden="1">
      <c r="B8888" s="23"/>
    </row>
    <row r="8889" spans="2:2" hidden="1">
      <c r="B8889" s="23"/>
    </row>
    <row r="8890" spans="2:2" hidden="1">
      <c r="B8890" s="23"/>
    </row>
    <row r="8891" spans="2:2" hidden="1">
      <c r="B8891" s="23"/>
    </row>
    <row r="8892" spans="2:2" hidden="1">
      <c r="B8892" s="23"/>
    </row>
    <row r="8893" spans="2:2" hidden="1">
      <c r="B8893" s="23"/>
    </row>
    <row r="8894" spans="2:2" hidden="1">
      <c r="B8894" s="23"/>
    </row>
    <row r="8895" spans="2:2" hidden="1">
      <c r="B8895" s="23"/>
    </row>
    <row r="8896" spans="2:2" hidden="1">
      <c r="B8896" s="23"/>
    </row>
    <row r="8897" spans="2:2" hidden="1">
      <c r="B8897" s="23"/>
    </row>
    <row r="8898" spans="2:2" hidden="1">
      <c r="B8898" s="23"/>
    </row>
    <row r="8899" spans="2:2" hidden="1">
      <c r="B8899" s="23"/>
    </row>
    <row r="8900" spans="2:2" hidden="1">
      <c r="B8900" s="23"/>
    </row>
    <row r="8901" spans="2:2" hidden="1">
      <c r="B8901" s="23"/>
    </row>
    <row r="8902" spans="2:2" hidden="1">
      <c r="B8902" s="23"/>
    </row>
    <row r="8903" spans="2:2" hidden="1">
      <c r="B8903" s="23"/>
    </row>
    <row r="8904" spans="2:2" hidden="1">
      <c r="B8904" s="23"/>
    </row>
    <row r="8905" spans="2:2" hidden="1">
      <c r="B8905" s="23"/>
    </row>
    <row r="8906" spans="2:2" hidden="1">
      <c r="B8906" s="23"/>
    </row>
    <row r="8907" spans="2:2" hidden="1">
      <c r="B8907" s="23"/>
    </row>
    <row r="8908" spans="2:2" hidden="1">
      <c r="B8908" s="23"/>
    </row>
    <row r="8909" spans="2:2" hidden="1">
      <c r="B8909" s="23"/>
    </row>
    <row r="8910" spans="2:2" hidden="1">
      <c r="B8910" s="23"/>
    </row>
    <row r="8911" spans="2:2" hidden="1">
      <c r="B8911" s="23"/>
    </row>
    <row r="8912" spans="2:2" hidden="1">
      <c r="B8912" s="23"/>
    </row>
    <row r="8913" spans="2:2" hidden="1">
      <c r="B8913" s="23"/>
    </row>
    <row r="8914" spans="2:2" hidden="1">
      <c r="B8914" s="23"/>
    </row>
    <row r="8915" spans="2:2" hidden="1">
      <c r="B8915" s="23"/>
    </row>
    <row r="8916" spans="2:2" hidden="1">
      <c r="B8916" s="23"/>
    </row>
    <row r="8917" spans="2:2" hidden="1">
      <c r="B8917" s="23"/>
    </row>
    <row r="8918" spans="2:2" hidden="1">
      <c r="B8918" s="23"/>
    </row>
    <row r="8919" spans="2:2" hidden="1">
      <c r="B8919" s="23"/>
    </row>
    <row r="8920" spans="2:2" hidden="1">
      <c r="B8920" s="23"/>
    </row>
    <row r="8921" spans="2:2" hidden="1">
      <c r="B8921" s="23"/>
    </row>
    <row r="8922" spans="2:2" hidden="1">
      <c r="B8922" s="23"/>
    </row>
    <row r="8923" spans="2:2" hidden="1">
      <c r="B8923" s="23"/>
    </row>
    <row r="8924" spans="2:2" hidden="1">
      <c r="B8924" s="23"/>
    </row>
    <row r="8925" spans="2:2" hidden="1">
      <c r="B8925" s="23"/>
    </row>
    <row r="8926" spans="2:2" hidden="1">
      <c r="B8926" s="23"/>
    </row>
    <row r="8927" spans="2:2" hidden="1">
      <c r="B8927" s="23"/>
    </row>
    <row r="8928" spans="2:2" hidden="1">
      <c r="B8928" s="23"/>
    </row>
    <row r="8929" spans="2:2" hidden="1">
      <c r="B8929" s="23"/>
    </row>
    <row r="8930" spans="2:2" hidden="1">
      <c r="B8930" s="23"/>
    </row>
    <row r="8931" spans="2:2" hidden="1">
      <c r="B8931" s="23"/>
    </row>
    <row r="8932" spans="2:2" hidden="1">
      <c r="B8932" s="23"/>
    </row>
    <row r="8933" spans="2:2" hidden="1">
      <c r="B8933" s="23"/>
    </row>
    <row r="8934" spans="2:2" hidden="1">
      <c r="B8934" s="23"/>
    </row>
    <row r="8935" spans="2:2" hidden="1">
      <c r="B8935" s="23"/>
    </row>
    <row r="8936" spans="2:2" hidden="1">
      <c r="B8936" s="23"/>
    </row>
    <row r="8937" spans="2:2" hidden="1">
      <c r="B8937" s="23"/>
    </row>
    <row r="8938" spans="2:2" hidden="1">
      <c r="B8938" s="23"/>
    </row>
    <row r="8939" spans="2:2" hidden="1">
      <c r="B8939" s="23"/>
    </row>
    <row r="8940" spans="2:2" hidden="1">
      <c r="B8940" s="23"/>
    </row>
    <row r="8941" spans="2:2" hidden="1">
      <c r="B8941" s="23"/>
    </row>
    <row r="8942" spans="2:2" hidden="1">
      <c r="B8942" s="23"/>
    </row>
    <row r="8943" spans="2:2" hidden="1">
      <c r="B8943" s="23"/>
    </row>
    <row r="8944" spans="2:2" hidden="1">
      <c r="B8944" s="23"/>
    </row>
    <row r="8945" spans="2:2" hidden="1">
      <c r="B8945" s="23"/>
    </row>
    <row r="8946" spans="2:2" hidden="1">
      <c r="B8946" s="23"/>
    </row>
    <row r="8947" spans="2:2" hidden="1">
      <c r="B8947" s="23"/>
    </row>
    <row r="8948" spans="2:2" hidden="1">
      <c r="B8948" s="23"/>
    </row>
    <row r="8949" spans="2:2" hidden="1">
      <c r="B8949" s="23"/>
    </row>
    <row r="8950" spans="2:2" hidden="1">
      <c r="B8950" s="23"/>
    </row>
    <row r="8951" spans="2:2" hidden="1">
      <c r="B8951" s="23"/>
    </row>
    <row r="8952" spans="2:2" hidden="1">
      <c r="B8952" s="23"/>
    </row>
    <row r="8953" spans="2:2" hidden="1">
      <c r="B8953" s="23"/>
    </row>
    <row r="8954" spans="2:2" hidden="1">
      <c r="B8954" s="23"/>
    </row>
    <row r="8955" spans="2:2" hidden="1">
      <c r="B8955" s="23"/>
    </row>
    <row r="8956" spans="2:2" hidden="1">
      <c r="B8956" s="23"/>
    </row>
    <row r="8957" spans="2:2" hidden="1">
      <c r="B8957" s="23"/>
    </row>
    <row r="8958" spans="2:2" hidden="1">
      <c r="B8958" s="23"/>
    </row>
    <row r="8959" spans="2:2" hidden="1">
      <c r="B8959" s="23"/>
    </row>
    <row r="8960" spans="2:2" hidden="1">
      <c r="B8960" s="23"/>
    </row>
    <row r="8961" spans="2:2" hidden="1">
      <c r="B8961" s="23"/>
    </row>
    <row r="8962" spans="2:2" hidden="1">
      <c r="B8962" s="23"/>
    </row>
    <row r="8963" spans="2:2" hidden="1">
      <c r="B8963" s="23"/>
    </row>
    <row r="8964" spans="2:2" hidden="1">
      <c r="B8964" s="23"/>
    </row>
    <row r="8965" spans="2:2" hidden="1">
      <c r="B8965" s="23"/>
    </row>
    <row r="8966" spans="2:2" hidden="1">
      <c r="B8966" s="23"/>
    </row>
    <row r="8967" spans="2:2" hidden="1">
      <c r="B8967" s="23"/>
    </row>
    <row r="8968" spans="2:2" hidden="1">
      <c r="B8968" s="23"/>
    </row>
    <row r="8969" spans="2:2" hidden="1">
      <c r="B8969" s="23"/>
    </row>
    <row r="8970" spans="2:2" hidden="1">
      <c r="B8970" s="23"/>
    </row>
    <row r="8971" spans="2:2" hidden="1">
      <c r="B8971" s="23"/>
    </row>
    <row r="8972" spans="2:2" hidden="1">
      <c r="B8972" s="23"/>
    </row>
    <row r="8973" spans="2:2" hidden="1">
      <c r="B8973" s="23"/>
    </row>
    <row r="8974" spans="2:2" hidden="1">
      <c r="B8974" s="23"/>
    </row>
    <row r="8975" spans="2:2" hidden="1">
      <c r="B8975" s="23"/>
    </row>
    <row r="8976" spans="2:2" hidden="1">
      <c r="B8976" s="23"/>
    </row>
    <row r="8977" spans="2:2" hidden="1">
      <c r="B8977" s="23"/>
    </row>
    <row r="8978" spans="2:2" hidden="1">
      <c r="B8978" s="23"/>
    </row>
    <row r="8979" spans="2:2" hidden="1">
      <c r="B8979" s="23"/>
    </row>
    <row r="8980" spans="2:2" hidden="1">
      <c r="B8980" s="23"/>
    </row>
    <row r="8981" spans="2:2" hidden="1">
      <c r="B8981" s="23"/>
    </row>
    <row r="8982" spans="2:2" hidden="1">
      <c r="B8982" s="23"/>
    </row>
    <row r="8983" spans="2:2" hidden="1">
      <c r="B8983" s="23"/>
    </row>
    <row r="8984" spans="2:2" hidden="1">
      <c r="B8984" s="23"/>
    </row>
    <row r="8985" spans="2:2" hidden="1">
      <c r="B8985" s="23"/>
    </row>
    <row r="8986" spans="2:2" hidden="1">
      <c r="B8986" s="23"/>
    </row>
    <row r="8987" spans="2:2" hidden="1">
      <c r="B8987" s="23"/>
    </row>
    <row r="8988" spans="2:2" hidden="1">
      <c r="B8988" s="23"/>
    </row>
    <row r="8989" spans="2:2" hidden="1">
      <c r="B8989" s="23"/>
    </row>
    <row r="8990" spans="2:2" hidden="1">
      <c r="B8990" s="23"/>
    </row>
    <row r="8991" spans="2:2" hidden="1">
      <c r="B8991" s="23"/>
    </row>
    <row r="8992" spans="2:2" hidden="1">
      <c r="B8992" s="23"/>
    </row>
    <row r="8993" spans="2:2" hidden="1">
      <c r="B8993" s="23"/>
    </row>
    <row r="8994" spans="2:2" hidden="1">
      <c r="B8994" s="23"/>
    </row>
    <row r="8995" spans="2:2" hidden="1">
      <c r="B8995" s="23"/>
    </row>
    <row r="8996" spans="2:2" hidden="1">
      <c r="B8996" s="23"/>
    </row>
    <row r="8997" spans="2:2" hidden="1">
      <c r="B8997" s="23"/>
    </row>
    <row r="8998" spans="2:2" hidden="1">
      <c r="B8998" s="23"/>
    </row>
    <row r="8999" spans="2:2" hidden="1">
      <c r="B8999" s="23"/>
    </row>
    <row r="9000" spans="2:2" hidden="1">
      <c r="B9000" s="23"/>
    </row>
    <row r="9001" spans="2:2" hidden="1">
      <c r="B9001" s="23"/>
    </row>
    <row r="9002" spans="2:2" hidden="1">
      <c r="B9002" s="23"/>
    </row>
    <row r="9003" spans="2:2" hidden="1">
      <c r="B9003" s="23"/>
    </row>
    <row r="9004" spans="2:2" hidden="1">
      <c r="B9004" s="23"/>
    </row>
    <row r="9005" spans="2:2" hidden="1">
      <c r="B9005" s="23"/>
    </row>
    <row r="9006" spans="2:2" hidden="1">
      <c r="B9006" s="23"/>
    </row>
    <row r="9007" spans="2:2" hidden="1">
      <c r="B9007" s="23"/>
    </row>
    <row r="9008" spans="2:2" hidden="1">
      <c r="B9008" s="23"/>
    </row>
    <row r="9009" spans="2:2" hidden="1">
      <c r="B9009" s="23"/>
    </row>
    <row r="9010" spans="2:2" hidden="1">
      <c r="B9010" s="23"/>
    </row>
    <row r="9011" spans="2:2" hidden="1">
      <c r="B9011" s="23"/>
    </row>
    <row r="9012" spans="2:2" hidden="1">
      <c r="B9012" s="23"/>
    </row>
    <row r="9013" spans="2:2" hidden="1">
      <c r="B9013" s="23"/>
    </row>
    <row r="9014" spans="2:2" hidden="1">
      <c r="B9014" s="23"/>
    </row>
    <row r="9015" spans="2:2" hidden="1">
      <c r="B9015" s="23"/>
    </row>
    <row r="9016" spans="2:2" hidden="1">
      <c r="B9016" s="23"/>
    </row>
    <row r="9017" spans="2:2" hidden="1">
      <c r="B9017" s="23"/>
    </row>
    <row r="9018" spans="2:2" hidden="1">
      <c r="B9018" s="23"/>
    </row>
    <row r="9019" spans="2:2" hidden="1">
      <c r="B9019" s="23"/>
    </row>
    <row r="9020" spans="2:2" hidden="1">
      <c r="B9020" s="23"/>
    </row>
    <row r="9021" spans="2:2" hidden="1">
      <c r="B9021" s="23"/>
    </row>
    <row r="9022" spans="2:2" hidden="1">
      <c r="B9022" s="23"/>
    </row>
    <row r="9023" spans="2:2" hidden="1">
      <c r="B9023" s="23"/>
    </row>
    <row r="9024" spans="2:2" hidden="1">
      <c r="B9024" s="23"/>
    </row>
    <row r="9025" spans="2:2" hidden="1">
      <c r="B9025" s="23"/>
    </row>
    <row r="9026" spans="2:2" hidden="1">
      <c r="B9026" s="23"/>
    </row>
    <row r="9027" spans="2:2" hidden="1">
      <c r="B9027" s="23"/>
    </row>
    <row r="9028" spans="2:2" hidden="1">
      <c r="B9028" s="23"/>
    </row>
    <row r="9029" spans="2:2" hidden="1">
      <c r="B9029" s="23"/>
    </row>
    <row r="9030" spans="2:2" hidden="1">
      <c r="B9030" s="23"/>
    </row>
    <row r="9031" spans="2:2" hidden="1">
      <c r="B9031" s="23"/>
    </row>
    <row r="9032" spans="2:2" hidden="1">
      <c r="B9032" s="23"/>
    </row>
    <row r="9033" spans="2:2" hidden="1">
      <c r="B9033" s="23"/>
    </row>
    <row r="9034" spans="2:2" hidden="1">
      <c r="B9034" s="23"/>
    </row>
    <row r="9035" spans="2:2" hidden="1">
      <c r="B9035" s="23"/>
    </row>
    <row r="9036" spans="2:2" hidden="1">
      <c r="B9036" s="23"/>
    </row>
    <row r="9037" spans="2:2" hidden="1">
      <c r="B9037" s="23"/>
    </row>
    <row r="9038" spans="2:2" hidden="1">
      <c r="B9038" s="23"/>
    </row>
    <row r="9039" spans="2:2" hidden="1">
      <c r="B9039" s="23"/>
    </row>
    <row r="9040" spans="2:2" hidden="1">
      <c r="B9040" s="23"/>
    </row>
    <row r="9041" spans="2:2" hidden="1">
      <c r="B9041" s="23"/>
    </row>
    <row r="9042" spans="2:2" hidden="1">
      <c r="B9042" s="23"/>
    </row>
    <row r="9043" spans="2:2" hidden="1">
      <c r="B9043" s="23"/>
    </row>
    <row r="9044" spans="2:2" hidden="1">
      <c r="B9044" s="23"/>
    </row>
    <row r="9045" spans="2:2" hidden="1">
      <c r="B9045" s="23"/>
    </row>
    <row r="9046" spans="2:2" hidden="1">
      <c r="B9046" s="23"/>
    </row>
    <row r="9047" spans="2:2" hidden="1">
      <c r="B9047" s="23"/>
    </row>
    <row r="9048" spans="2:2" hidden="1">
      <c r="B9048" s="23"/>
    </row>
    <row r="9049" spans="2:2" hidden="1">
      <c r="B9049" s="23"/>
    </row>
    <row r="9050" spans="2:2" hidden="1">
      <c r="B9050" s="23"/>
    </row>
    <row r="9051" spans="2:2" hidden="1">
      <c r="B9051" s="23"/>
    </row>
    <row r="9052" spans="2:2" hidden="1">
      <c r="B9052" s="23"/>
    </row>
    <row r="9053" spans="2:2" hidden="1">
      <c r="B9053" s="23"/>
    </row>
    <row r="9054" spans="2:2" hidden="1">
      <c r="B9054" s="23"/>
    </row>
    <row r="9055" spans="2:2" hidden="1">
      <c r="B9055" s="23"/>
    </row>
    <row r="9056" spans="2:2" hidden="1">
      <c r="B9056" s="23"/>
    </row>
    <row r="9057" spans="2:2" hidden="1">
      <c r="B9057" s="23"/>
    </row>
    <row r="9058" spans="2:2" hidden="1">
      <c r="B9058" s="23"/>
    </row>
    <row r="9059" spans="2:2" hidden="1">
      <c r="B9059" s="23"/>
    </row>
    <row r="9060" spans="2:2" hidden="1">
      <c r="B9060" s="23"/>
    </row>
    <row r="9061" spans="2:2" hidden="1">
      <c r="B9061" s="23"/>
    </row>
    <row r="9062" spans="2:2" hidden="1">
      <c r="B9062" s="23"/>
    </row>
    <row r="9063" spans="2:2" hidden="1">
      <c r="B9063" s="23"/>
    </row>
    <row r="9064" spans="2:2" hidden="1">
      <c r="B9064" s="23"/>
    </row>
    <row r="9065" spans="2:2" hidden="1">
      <c r="B9065" s="23"/>
    </row>
    <row r="9066" spans="2:2" hidden="1">
      <c r="B9066" s="23"/>
    </row>
    <row r="9067" spans="2:2" hidden="1">
      <c r="B9067" s="23"/>
    </row>
    <row r="9068" spans="2:2" hidden="1">
      <c r="B9068" s="23"/>
    </row>
    <row r="9069" spans="2:2" hidden="1">
      <c r="B9069" s="23"/>
    </row>
    <row r="9070" spans="2:2" hidden="1">
      <c r="B9070" s="23"/>
    </row>
    <row r="9071" spans="2:2" hidden="1">
      <c r="B9071" s="23"/>
    </row>
    <row r="9072" spans="2:2" hidden="1">
      <c r="B9072" s="23"/>
    </row>
    <row r="9073" spans="2:2" hidden="1">
      <c r="B9073" s="23"/>
    </row>
    <row r="9074" spans="2:2" hidden="1">
      <c r="B9074" s="23"/>
    </row>
    <row r="9075" spans="2:2" hidden="1">
      <c r="B9075" s="23"/>
    </row>
    <row r="9076" spans="2:2" hidden="1">
      <c r="B9076" s="23"/>
    </row>
    <row r="9077" spans="2:2" hidden="1">
      <c r="B9077" s="23"/>
    </row>
    <row r="9078" spans="2:2" hidden="1">
      <c r="B9078" s="23"/>
    </row>
    <row r="9079" spans="2:2" hidden="1">
      <c r="B9079" s="23"/>
    </row>
    <row r="9080" spans="2:2" hidden="1">
      <c r="B9080" s="23"/>
    </row>
    <row r="9081" spans="2:2" hidden="1">
      <c r="B9081" s="23"/>
    </row>
    <row r="9082" spans="2:2" hidden="1">
      <c r="B9082" s="23"/>
    </row>
    <row r="9083" spans="2:2" hidden="1">
      <c r="B9083" s="23"/>
    </row>
    <row r="9084" spans="2:2" hidden="1">
      <c r="B9084" s="23"/>
    </row>
    <row r="9085" spans="2:2" hidden="1">
      <c r="B9085" s="23"/>
    </row>
    <row r="9086" spans="2:2" hidden="1">
      <c r="B9086" s="23"/>
    </row>
    <row r="9087" spans="2:2" hidden="1">
      <c r="B9087" s="23"/>
    </row>
    <row r="9088" spans="2:2" hidden="1">
      <c r="B9088" s="23"/>
    </row>
    <row r="9089" spans="2:2" hidden="1">
      <c r="B9089" s="23"/>
    </row>
    <row r="9090" spans="2:2" hidden="1">
      <c r="B9090" s="23"/>
    </row>
    <row r="9091" spans="2:2" hidden="1">
      <c r="B9091" s="23"/>
    </row>
    <row r="9092" spans="2:2" hidden="1">
      <c r="B9092" s="23"/>
    </row>
    <row r="9093" spans="2:2" hidden="1">
      <c r="B9093" s="23"/>
    </row>
    <row r="9094" spans="2:2" hidden="1">
      <c r="B9094" s="23"/>
    </row>
    <row r="9095" spans="2:2" hidden="1">
      <c r="B9095" s="23"/>
    </row>
    <row r="9096" spans="2:2" hidden="1">
      <c r="B9096" s="23"/>
    </row>
    <row r="9097" spans="2:2" hidden="1">
      <c r="B9097" s="23"/>
    </row>
    <row r="9098" spans="2:2" hidden="1">
      <c r="B9098" s="23"/>
    </row>
    <row r="9099" spans="2:2" hidden="1">
      <c r="B9099" s="23"/>
    </row>
    <row r="9100" spans="2:2" hidden="1">
      <c r="B9100" s="23"/>
    </row>
    <row r="9101" spans="2:2" hidden="1">
      <c r="B9101" s="23"/>
    </row>
    <row r="9102" spans="2:2" hidden="1">
      <c r="B9102" s="23"/>
    </row>
    <row r="9103" spans="2:2" hidden="1">
      <c r="B9103" s="23"/>
    </row>
    <row r="9104" spans="2:2" hidden="1">
      <c r="B9104" s="23"/>
    </row>
    <row r="9105" spans="2:2" hidden="1">
      <c r="B9105" s="23"/>
    </row>
    <row r="9106" spans="2:2" hidden="1">
      <c r="B9106" s="23"/>
    </row>
    <row r="9107" spans="2:2" hidden="1">
      <c r="B9107" s="23"/>
    </row>
    <row r="9108" spans="2:2" hidden="1">
      <c r="B9108" s="23"/>
    </row>
    <row r="9109" spans="2:2" hidden="1">
      <c r="B9109" s="23"/>
    </row>
    <row r="9110" spans="2:2" hidden="1">
      <c r="B9110" s="23"/>
    </row>
    <row r="9111" spans="2:2" hidden="1">
      <c r="B9111" s="23"/>
    </row>
    <row r="9112" spans="2:2" hidden="1">
      <c r="B9112" s="23"/>
    </row>
    <row r="9113" spans="2:2" hidden="1">
      <c r="B9113" s="23"/>
    </row>
    <row r="9114" spans="2:2" hidden="1">
      <c r="B9114" s="23"/>
    </row>
    <row r="9115" spans="2:2" hidden="1">
      <c r="B9115" s="23"/>
    </row>
    <row r="9116" spans="2:2" hidden="1">
      <c r="B9116" s="23"/>
    </row>
    <row r="9117" spans="2:2" hidden="1">
      <c r="B9117" s="23"/>
    </row>
    <row r="9118" spans="2:2" hidden="1">
      <c r="B9118" s="23"/>
    </row>
    <row r="9119" spans="2:2" hidden="1">
      <c r="B9119" s="23"/>
    </row>
    <row r="9120" spans="2:2" hidden="1">
      <c r="B9120" s="23"/>
    </row>
    <row r="9121" spans="2:2" hidden="1">
      <c r="B9121" s="23"/>
    </row>
    <row r="9122" spans="2:2" hidden="1">
      <c r="B9122" s="23"/>
    </row>
    <row r="9123" spans="2:2" hidden="1">
      <c r="B9123" s="23"/>
    </row>
    <row r="9124" spans="2:2" hidden="1">
      <c r="B9124" s="23"/>
    </row>
    <row r="9125" spans="2:2" hidden="1">
      <c r="B9125" s="23"/>
    </row>
    <row r="9126" spans="2:2" hidden="1">
      <c r="B9126" s="23"/>
    </row>
    <row r="9127" spans="2:2" hidden="1">
      <c r="B9127" s="23"/>
    </row>
    <row r="9128" spans="2:2" hidden="1">
      <c r="B9128" s="23"/>
    </row>
    <row r="9129" spans="2:2" hidden="1">
      <c r="B9129" s="23"/>
    </row>
    <row r="9130" spans="2:2" hidden="1">
      <c r="B9130" s="23"/>
    </row>
    <row r="9131" spans="2:2" hidden="1">
      <c r="B9131" s="23"/>
    </row>
    <row r="9132" spans="2:2" hidden="1">
      <c r="B9132" s="23"/>
    </row>
    <row r="9133" spans="2:2" hidden="1">
      <c r="B9133" s="23"/>
    </row>
    <row r="9134" spans="2:2" hidden="1">
      <c r="B9134" s="23"/>
    </row>
    <row r="9135" spans="2:2" hidden="1">
      <c r="B9135" s="23"/>
    </row>
    <row r="9136" spans="2:2" hidden="1">
      <c r="B9136" s="23"/>
    </row>
    <row r="9137" spans="2:2" hidden="1">
      <c r="B9137" s="23"/>
    </row>
    <row r="9138" spans="2:2" hidden="1">
      <c r="B9138" s="23"/>
    </row>
    <row r="9139" spans="2:2" hidden="1">
      <c r="B9139" s="23"/>
    </row>
    <row r="9140" spans="2:2" hidden="1">
      <c r="B9140" s="23"/>
    </row>
    <row r="9141" spans="2:2" hidden="1">
      <c r="B9141" s="23"/>
    </row>
    <row r="9142" spans="2:2" hidden="1">
      <c r="B9142" s="23"/>
    </row>
    <row r="9143" spans="2:2" hidden="1">
      <c r="B9143" s="23"/>
    </row>
    <row r="9144" spans="2:2" hidden="1">
      <c r="B9144" s="23"/>
    </row>
    <row r="9145" spans="2:2" hidden="1">
      <c r="B9145" s="23"/>
    </row>
    <row r="9146" spans="2:2" hidden="1">
      <c r="B9146" s="23"/>
    </row>
    <row r="9147" spans="2:2" hidden="1">
      <c r="B9147" s="23"/>
    </row>
    <row r="9148" spans="2:2" hidden="1">
      <c r="B9148" s="23"/>
    </row>
    <row r="9149" spans="2:2" hidden="1">
      <c r="B9149" s="23"/>
    </row>
    <row r="9150" spans="2:2" hidden="1">
      <c r="B9150" s="23"/>
    </row>
    <row r="9151" spans="2:2" hidden="1">
      <c r="B9151" s="23"/>
    </row>
    <row r="9152" spans="2:2" hidden="1">
      <c r="B9152" s="23"/>
    </row>
    <row r="9153" spans="2:2" hidden="1">
      <c r="B9153" s="23"/>
    </row>
    <row r="9154" spans="2:2" hidden="1">
      <c r="B9154" s="23"/>
    </row>
    <row r="9155" spans="2:2" hidden="1">
      <c r="B9155" s="23"/>
    </row>
    <row r="9156" spans="2:2" hidden="1">
      <c r="B9156" s="23"/>
    </row>
    <row r="9157" spans="2:2" hidden="1">
      <c r="B9157" s="23"/>
    </row>
    <row r="9158" spans="2:2" hidden="1">
      <c r="B9158" s="23"/>
    </row>
    <row r="9159" spans="2:2" hidden="1">
      <c r="B9159" s="23"/>
    </row>
    <row r="9160" spans="2:2" hidden="1">
      <c r="B9160" s="23"/>
    </row>
    <row r="9161" spans="2:2" hidden="1">
      <c r="B9161" s="23"/>
    </row>
    <row r="9162" spans="2:2" hidden="1">
      <c r="B9162" s="23"/>
    </row>
    <row r="9163" spans="2:2" hidden="1">
      <c r="B9163" s="23"/>
    </row>
    <row r="9164" spans="2:2" hidden="1">
      <c r="B9164" s="23"/>
    </row>
    <row r="9165" spans="2:2" hidden="1">
      <c r="B9165" s="23"/>
    </row>
    <row r="9166" spans="2:2" hidden="1">
      <c r="B9166" s="23"/>
    </row>
    <row r="9167" spans="2:2" hidden="1">
      <c r="B9167" s="23"/>
    </row>
    <row r="9168" spans="2:2" hidden="1">
      <c r="B9168" s="23"/>
    </row>
    <row r="9169" spans="2:2" hidden="1">
      <c r="B9169" s="23"/>
    </row>
    <row r="9170" spans="2:2" hidden="1">
      <c r="B9170" s="23"/>
    </row>
    <row r="9171" spans="2:2" hidden="1">
      <c r="B9171" s="23"/>
    </row>
    <row r="9172" spans="2:2" hidden="1">
      <c r="B9172" s="23"/>
    </row>
    <row r="9173" spans="2:2" hidden="1">
      <c r="B9173" s="23"/>
    </row>
    <row r="9174" spans="2:2" hidden="1">
      <c r="B9174" s="23"/>
    </row>
    <row r="9175" spans="2:2" hidden="1">
      <c r="B9175" s="23"/>
    </row>
    <row r="9176" spans="2:2" hidden="1">
      <c r="B9176" s="23"/>
    </row>
    <row r="9177" spans="2:2" hidden="1">
      <c r="B9177" s="23"/>
    </row>
    <row r="9178" spans="2:2" hidden="1">
      <c r="B9178" s="23"/>
    </row>
    <row r="9179" spans="2:2" hidden="1">
      <c r="B9179" s="23"/>
    </row>
    <row r="9180" spans="2:2" hidden="1">
      <c r="B9180" s="23"/>
    </row>
    <row r="9181" spans="2:2" hidden="1">
      <c r="B9181" s="23"/>
    </row>
    <row r="9182" spans="2:2" hidden="1">
      <c r="B9182" s="23"/>
    </row>
    <row r="9183" spans="2:2" hidden="1">
      <c r="B9183" s="23"/>
    </row>
    <row r="9184" spans="2:2" hidden="1">
      <c r="B9184" s="23"/>
    </row>
    <row r="9185" spans="2:2" hidden="1">
      <c r="B9185" s="23"/>
    </row>
    <row r="9186" spans="2:2" hidden="1">
      <c r="B9186" s="23"/>
    </row>
    <row r="9187" spans="2:2" hidden="1">
      <c r="B9187" s="23"/>
    </row>
    <row r="9188" spans="2:2" hidden="1">
      <c r="B9188" s="23"/>
    </row>
    <row r="9189" spans="2:2" hidden="1">
      <c r="B9189" s="23"/>
    </row>
    <row r="9190" spans="2:2" hidden="1">
      <c r="B9190" s="23"/>
    </row>
    <row r="9191" spans="2:2" hidden="1">
      <c r="B9191" s="23"/>
    </row>
    <row r="9192" spans="2:2" hidden="1">
      <c r="B9192" s="23"/>
    </row>
    <row r="9193" spans="2:2" hidden="1">
      <c r="B9193" s="23"/>
    </row>
    <row r="9194" spans="2:2" hidden="1">
      <c r="B9194" s="23"/>
    </row>
    <row r="9195" spans="2:2" hidden="1">
      <c r="B9195" s="23"/>
    </row>
    <row r="9196" spans="2:2" hidden="1">
      <c r="B9196" s="23"/>
    </row>
    <row r="9197" spans="2:2" hidden="1">
      <c r="B9197" s="23"/>
    </row>
    <row r="9198" spans="2:2" hidden="1">
      <c r="B9198" s="23"/>
    </row>
    <row r="9199" spans="2:2" hidden="1">
      <c r="B9199" s="23"/>
    </row>
    <row r="9200" spans="2:2" hidden="1">
      <c r="B9200" s="23"/>
    </row>
    <row r="9201" spans="2:2" hidden="1">
      <c r="B9201" s="23"/>
    </row>
    <row r="9202" spans="2:2" hidden="1">
      <c r="B9202" s="23"/>
    </row>
    <row r="9203" spans="2:2" hidden="1">
      <c r="B9203" s="23"/>
    </row>
    <row r="9204" spans="2:2" hidden="1">
      <c r="B9204" s="23"/>
    </row>
    <row r="9205" spans="2:2" hidden="1">
      <c r="B9205" s="23"/>
    </row>
    <row r="9206" spans="2:2" hidden="1">
      <c r="B9206" s="23"/>
    </row>
    <row r="9207" spans="2:2" hidden="1">
      <c r="B9207" s="23"/>
    </row>
    <row r="9208" spans="2:2" hidden="1">
      <c r="B9208" s="23"/>
    </row>
    <row r="9209" spans="2:2" hidden="1">
      <c r="B9209" s="23"/>
    </row>
    <row r="9210" spans="2:2" hidden="1">
      <c r="B9210" s="23"/>
    </row>
    <row r="9211" spans="2:2" hidden="1">
      <c r="B9211" s="23"/>
    </row>
    <row r="9212" spans="2:2" hidden="1">
      <c r="B9212" s="23"/>
    </row>
    <row r="9213" spans="2:2" hidden="1">
      <c r="B9213" s="23"/>
    </row>
    <row r="9214" spans="2:2" hidden="1">
      <c r="B9214" s="23"/>
    </row>
    <row r="9215" spans="2:2" hidden="1">
      <c r="B9215" s="23"/>
    </row>
    <row r="9216" spans="2:2" hidden="1">
      <c r="B9216" s="23"/>
    </row>
    <row r="9217" spans="2:2" hidden="1">
      <c r="B9217" s="23"/>
    </row>
    <row r="9218" spans="2:2" hidden="1">
      <c r="B9218" s="23"/>
    </row>
    <row r="9219" spans="2:2" hidden="1">
      <c r="B9219" s="23"/>
    </row>
    <row r="9220" spans="2:2" hidden="1">
      <c r="B9220" s="23"/>
    </row>
    <row r="9221" spans="2:2" hidden="1">
      <c r="B9221" s="23"/>
    </row>
    <row r="9222" spans="2:2" hidden="1">
      <c r="B9222" s="23"/>
    </row>
    <row r="9223" spans="2:2" hidden="1">
      <c r="B9223" s="23"/>
    </row>
    <row r="9224" spans="2:2" hidden="1">
      <c r="B9224" s="23"/>
    </row>
    <row r="9225" spans="2:2" hidden="1">
      <c r="B9225" s="23"/>
    </row>
    <row r="9226" spans="2:2" hidden="1">
      <c r="B9226" s="23"/>
    </row>
    <row r="9227" spans="2:2" hidden="1">
      <c r="B9227" s="23"/>
    </row>
    <row r="9228" spans="2:2" hidden="1">
      <c r="B9228" s="23"/>
    </row>
    <row r="9229" spans="2:2" hidden="1">
      <c r="B9229" s="23"/>
    </row>
    <row r="9230" spans="2:2" hidden="1">
      <c r="B9230" s="23"/>
    </row>
    <row r="9231" spans="2:2" hidden="1">
      <c r="B9231" s="23"/>
    </row>
    <row r="9232" spans="2:2" hidden="1">
      <c r="B9232" s="23"/>
    </row>
    <row r="9233" spans="2:2" hidden="1">
      <c r="B9233" s="23"/>
    </row>
    <row r="9234" spans="2:2" hidden="1">
      <c r="B9234" s="23"/>
    </row>
    <row r="9235" spans="2:2" hidden="1">
      <c r="B9235" s="23"/>
    </row>
    <row r="9236" spans="2:2" hidden="1">
      <c r="B9236" s="23"/>
    </row>
    <row r="9237" spans="2:2" hidden="1">
      <c r="B9237" s="23"/>
    </row>
    <row r="9238" spans="2:2" hidden="1">
      <c r="B9238" s="23"/>
    </row>
    <row r="9239" spans="2:2" hidden="1">
      <c r="B9239" s="23"/>
    </row>
    <row r="9240" spans="2:2" hidden="1">
      <c r="B9240" s="23"/>
    </row>
    <row r="9241" spans="2:2" hidden="1">
      <c r="B9241" s="23"/>
    </row>
    <row r="9242" spans="2:2" hidden="1">
      <c r="B9242" s="23"/>
    </row>
    <row r="9243" spans="2:2" hidden="1">
      <c r="B9243" s="23"/>
    </row>
    <row r="9244" spans="2:2" hidden="1">
      <c r="B9244" s="23"/>
    </row>
    <row r="9245" spans="2:2" hidden="1">
      <c r="B9245" s="23"/>
    </row>
    <row r="9246" spans="2:2" hidden="1">
      <c r="B9246" s="23"/>
    </row>
    <row r="9247" spans="2:2" hidden="1">
      <c r="B9247" s="23"/>
    </row>
    <row r="9248" spans="2:2" hidden="1">
      <c r="B9248" s="23"/>
    </row>
    <row r="9249" spans="2:2" hidden="1">
      <c r="B9249" s="23"/>
    </row>
    <row r="9250" spans="2:2" hidden="1">
      <c r="B9250" s="23"/>
    </row>
    <row r="9251" spans="2:2" hidden="1">
      <c r="B9251" s="23"/>
    </row>
    <row r="9252" spans="2:2" hidden="1">
      <c r="B9252" s="23"/>
    </row>
    <row r="9253" spans="2:2" hidden="1">
      <c r="B9253" s="23"/>
    </row>
    <row r="9254" spans="2:2" hidden="1">
      <c r="B9254" s="23"/>
    </row>
    <row r="9255" spans="2:2" hidden="1">
      <c r="B9255" s="23"/>
    </row>
    <row r="9256" spans="2:2" hidden="1">
      <c r="B9256" s="23"/>
    </row>
    <row r="9257" spans="2:2" hidden="1">
      <c r="B9257" s="23"/>
    </row>
    <row r="9258" spans="2:2" hidden="1">
      <c r="B9258" s="23"/>
    </row>
    <row r="9259" spans="2:2" hidden="1">
      <c r="B9259" s="23"/>
    </row>
    <row r="9260" spans="2:2" hidden="1">
      <c r="B9260" s="23"/>
    </row>
    <row r="9261" spans="2:2" hidden="1">
      <c r="B9261" s="23"/>
    </row>
    <row r="9262" spans="2:2" hidden="1">
      <c r="B9262" s="23"/>
    </row>
    <row r="9263" spans="2:2" hidden="1">
      <c r="B9263" s="23"/>
    </row>
    <row r="9264" spans="2:2" hidden="1">
      <c r="B9264" s="23"/>
    </row>
    <row r="9265" spans="2:2" hidden="1">
      <c r="B9265" s="23"/>
    </row>
    <row r="9266" spans="2:2" hidden="1">
      <c r="B9266" s="23"/>
    </row>
    <row r="9267" spans="2:2" hidden="1">
      <c r="B9267" s="23"/>
    </row>
    <row r="9268" spans="2:2" hidden="1">
      <c r="B9268" s="23"/>
    </row>
    <row r="9269" spans="2:2" hidden="1">
      <c r="B9269" s="23"/>
    </row>
    <row r="9270" spans="2:2" hidden="1">
      <c r="B9270" s="23"/>
    </row>
    <row r="9271" spans="2:2" hidden="1">
      <c r="B9271" s="23"/>
    </row>
    <row r="9272" spans="2:2" hidden="1">
      <c r="B9272" s="23"/>
    </row>
    <row r="9273" spans="2:2" hidden="1">
      <c r="B9273" s="23"/>
    </row>
    <row r="9274" spans="2:2" hidden="1">
      <c r="B9274" s="23"/>
    </row>
    <row r="9275" spans="2:2" hidden="1">
      <c r="B9275" s="23"/>
    </row>
    <row r="9276" spans="2:2" hidden="1">
      <c r="B9276" s="23"/>
    </row>
    <row r="9277" spans="2:2" hidden="1">
      <c r="B9277" s="23"/>
    </row>
    <row r="9278" spans="2:2" hidden="1">
      <c r="B9278" s="23"/>
    </row>
    <row r="9279" spans="2:2" hidden="1">
      <c r="B9279" s="23"/>
    </row>
    <row r="9280" spans="2:2" hidden="1">
      <c r="B9280" s="23"/>
    </row>
    <row r="9281" spans="2:2" hidden="1">
      <c r="B9281" s="23"/>
    </row>
    <row r="9282" spans="2:2" hidden="1">
      <c r="B9282" s="23"/>
    </row>
    <row r="9283" spans="2:2" hidden="1">
      <c r="B9283" s="23"/>
    </row>
    <row r="9284" spans="2:2" hidden="1">
      <c r="B9284" s="23"/>
    </row>
    <row r="9285" spans="2:2" hidden="1">
      <c r="B9285" s="23"/>
    </row>
    <row r="9286" spans="2:2" hidden="1">
      <c r="B9286" s="23"/>
    </row>
    <row r="9287" spans="2:2" hidden="1">
      <c r="B9287" s="23"/>
    </row>
    <row r="9288" spans="2:2" hidden="1">
      <c r="B9288" s="23"/>
    </row>
    <row r="9289" spans="2:2" hidden="1">
      <c r="B9289" s="23"/>
    </row>
    <row r="9290" spans="2:2" hidden="1">
      <c r="B9290" s="23"/>
    </row>
    <row r="9291" spans="2:2" hidden="1">
      <c r="B9291" s="23"/>
    </row>
    <row r="9292" spans="2:2" hidden="1">
      <c r="B9292" s="23"/>
    </row>
    <row r="9293" spans="2:2" hidden="1">
      <c r="B9293" s="23"/>
    </row>
    <row r="9294" spans="2:2" hidden="1">
      <c r="B9294" s="23"/>
    </row>
    <row r="9295" spans="2:2" hidden="1">
      <c r="B9295" s="23"/>
    </row>
    <row r="9296" spans="2:2" hidden="1">
      <c r="B9296" s="23"/>
    </row>
    <row r="9297" spans="2:2" hidden="1">
      <c r="B9297" s="23"/>
    </row>
    <row r="9298" spans="2:2" hidden="1">
      <c r="B9298" s="23"/>
    </row>
    <row r="9299" spans="2:2" hidden="1">
      <c r="B9299" s="23"/>
    </row>
    <row r="9300" spans="2:2" hidden="1">
      <c r="B9300" s="23"/>
    </row>
    <row r="9301" spans="2:2" hidden="1">
      <c r="B9301" s="23"/>
    </row>
    <row r="9302" spans="2:2" hidden="1">
      <c r="B9302" s="23"/>
    </row>
    <row r="9303" spans="2:2" hidden="1">
      <c r="B9303" s="23"/>
    </row>
    <row r="9304" spans="2:2" hidden="1">
      <c r="B9304" s="23"/>
    </row>
    <row r="9305" spans="2:2" hidden="1">
      <c r="B9305" s="23"/>
    </row>
    <row r="9306" spans="2:2" hidden="1">
      <c r="B9306" s="23"/>
    </row>
    <row r="9307" spans="2:2" hidden="1">
      <c r="B9307" s="23"/>
    </row>
    <row r="9308" spans="2:2" hidden="1">
      <c r="B9308" s="23"/>
    </row>
    <row r="9309" spans="2:2" hidden="1">
      <c r="B9309" s="23"/>
    </row>
    <row r="9310" spans="2:2" hidden="1">
      <c r="B9310" s="23"/>
    </row>
    <row r="9311" spans="2:2" hidden="1">
      <c r="B9311" s="23"/>
    </row>
    <row r="9312" spans="2:2" hidden="1">
      <c r="B9312" s="23"/>
    </row>
    <row r="9313" spans="2:2" hidden="1">
      <c r="B9313" s="23"/>
    </row>
    <row r="9314" spans="2:2" hidden="1">
      <c r="B9314" s="23"/>
    </row>
    <row r="9315" spans="2:2" hidden="1">
      <c r="B9315" s="23"/>
    </row>
    <row r="9316" spans="2:2" hidden="1">
      <c r="B9316" s="23"/>
    </row>
    <row r="9317" spans="2:2" hidden="1">
      <c r="B9317" s="23"/>
    </row>
    <row r="9318" spans="2:2" hidden="1">
      <c r="B9318" s="23"/>
    </row>
    <row r="9319" spans="2:2" hidden="1">
      <c r="B9319" s="23"/>
    </row>
    <row r="9320" spans="2:2" hidden="1">
      <c r="B9320" s="23"/>
    </row>
    <row r="9321" spans="2:2" hidden="1">
      <c r="B9321" s="23"/>
    </row>
    <row r="9322" spans="2:2" hidden="1">
      <c r="B9322" s="23"/>
    </row>
    <row r="9323" spans="2:2" hidden="1">
      <c r="B9323" s="23"/>
    </row>
    <row r="9324" spans="2:2" hidden="1">
      <c r="B9324" s="23"/>
    </row>
    <row r="9325" spans="2:2" hidden="1">
      <c r="B9325" s="23"/>
    </row>
    <row r="9326" spans="2:2" hidden="1">
      <c r="B9326" s="23"/>
    </row>
    <row r="9327" spans="2:2" hidden="1">
      <c r="B9327" s="23"/>
    </row>
    <row r="9328" spans="2:2" hidden="1">
      <c r="B9328" s="23"/>
    </row>
    <row r="9329" spans="2:2" hidden="1">
      <c r="B9329" s="23"/>
    </row>
    <row r="9330" spans="2:2" hidden="1">
      <c r="B9330" s="23"/>
    </row>
    <row r="9331" spans="2:2" hidden="1">
      <c r="B9331" s="23"/>
    </row>
    <row r="9332" spans="2:2" hidden="1">
      <c r="B9332" s="23"/>
    </row>
    <row r="9333" spans="2:2" hidden="1">
      <c r="B9333" s="23"/>
    </row>
    <row r="9334" spans="2:2" hidden="1">
      <c r="B9334" s="23"/>
    </row>
    <row r="9335" spans="2:2" hidden="1">
      <c r="B9335" s="23"/>
    </row>
    <row r="9336" spans="2:2" hidden="1">
      <c r="B9336" s="23"/>
    </row>
    <row r="9337" spans="2:2" hidden="1">
      <c r="B9337" s="23"/>
    </row>
    <row r="9338" spans="2:2" hidden="1">
      <c r="B9338" s="23"/>
    </row>
    <row r="9339" spans="2:2" hidden="1">
      <c r="B9339" s="23"/>
    </row>
    <row r="9340" spans="2:2" hidden="1">
      <c r="B9340" s="23"/>
    </row>
    <row r="9341" spans="2:2" hidden="1">
      <c r="B9341" s="23"/>
    </row>
    <row r="9342" spans="2:2" hidden="1">
      <c r="B9342" s="23"/>
    </row>
    <row r="9343" spans="2:2" hidden="1">
      <c r="B9343" s="23"/>
    </row>
    <row r="9344" spans="2:2" hidden="1">
      <c r="B9344" s="23"/>
    </row>
    <row r="9345" spans="2:2" hidden="1">
      <c r="B9345" s="23"/>
    </row>
    <row r="9346" spans="2:2" hidden="1">
      <c r="B9346" s="23"/>
    </row>
    <row r="9347" spans="2:2" hidden="1">
      <c r="B9347" s="23"/>
    </row>
    <row r="9348" spans="2:2" hidden="1">
      <c r="B9348" s="23"/>
    </row>
    <row r="9349" spans="2:2" hidden="1">
      <c r="B9349" s="23"/>
    </row>
    <row r="9350" spans="2:2" hidden="1">
      <c r="B9350" s="23"/>
    </row>
    <row r="9351" spans="2:2" hidden="1">
      <c r="B9351" s="23"/>
    </row>
    <row r="9352" spans="2:2" hidden="1">
      <c r="B9352" s="23"/>
    </row>
    <row r="9353" spans="2:2" hidden="1">
      <c r="B9353" s="23"/>
    </row>
    <row r="9354" spans="2:2" hidden="1">
      <c r="B9354" s="23"/>
    </row>
    <row r="9355" spans="2:2" hidden="1">
      <c r="B9355" s="23"/>
    </row>
    <row r="9356" spans="2:2" hidden="1">
      <c r="B9356" s="23"/>
    </row>
    <row r="9357" spans="2:2" hidden="1">
      <c r="B9357" s="23"/>
    </row>
    <row r="9358" spans="2:2" hidden="1">
      <c r="B9358" s="23"/>
    </row>
    <row r="9359" spans="2:2" hidden="1">
      <c r="B9359" s="23"/>
    </row>
    <row r="9360" spans="2:2" hidden="1">
      <c r="B9360" s="23"/>
    </row>
    <row r="9361" spans="2:2" hidden="1">
      <c r="B9361" s="23"/>
    </row>
    <row r="9362" spans="2:2" hidden="1">
      <c r="B9362" s="23"/>
    </row>
    <row r="9363" spans="2:2" hidden="1">
      <c r="B9363" s="23"/>
    </row>
    <row r="9364" spans="2:2" hidden="1">
      <c r="B9364" s="23"/>
    </row>
    <row r="9365" spans="2:2" hidden="1">
      <c r="B9365" s="23"/>
    </row>
    <row r="9366" spans="2:2" hidden="1">
      <c r="B9366" s="23"/>
    </row>
    <row r="9367" spans="2:2" hidden="1">
      <c r="B9367" s="23"/>
    </row>
    <row r="9368" spans="2:2" hidden="1">
      <c r="B9368" s="23"/>
    </row>
    <row r="9369" spans="2:2" hidden="1">
      <c r="B9369" s="23"/>
    </row>
    <row r="9370" spans="2:2" hidden="1">
      <c r="B9370" s="23"/>
    </row>
    <row r="9371" spans="2:2" hidden="1">
      <c r="B9371" s="23"/>
    </row>
    <row r="9372" spans="2:2" hidden="1">
      <c r="B9372" s="23"/>
    </row>
    <row r="9373" spans="2:2" hidden="1">
      <c r="B9373" s="23"/>
    </row>
    <row r="9374" spans="2:2" hidden="1">
      <c r="B9374" s="23"/>
    </row>
    <row r="9375" spans="2:2" hidden="1">
      <c r="B9375" s="23"/>
    </row>
    <row r="9376" spans="2:2" hidden="1">
      <c r="B9376" s="23"/>
    </row>
    <row r="9377" spans="2:2" hidden="1">
      <c r="B9377" s="23"/>
    </row>
    <row r="9378" spans="2:2" hidden="1">
      <c r="B9378" s="23"/>
    </row>
    <row r="9379" spans="2:2" hidden="1">
      <c r="B9379" s="23"/>
    </row>
    <row r="9380" spans="2:2" hidden="1">
      <c r="B9380" s="23"/>
    </row>
    <row r="9381" spans="2:2" hidden="1">
      <c r="B9381" s="23"/>
    </row>
    <row r="9382" spans="2:2" hidden="1">
      <c r="B9382" s="23"/>
    </row>
    <row r="9383" spans="2:2" hidden="1">
      <c r="B9383" s="23"/>
    </row>
    <row r="9384" spans="2:2" hidden="1">
      <c r="B9384" s="23"/>
    </row>
    <row r="9385" spans="2:2" hidden="1">
      <c r="B9385" s="23"/>
    </row>
    <row r="9386" spans="2:2" hidden="1">
      <c r="B9386" s="23"/>
    </row>
    <row r="9387" spans="2:2" hidden="1">
      <c r="B9387" s="23"/>
    </row>
    <row r="9388" spans="2:2" hidden="1">
      <c r="B9388" s="23"/>
    </row>
    <row r="9389" spans="2:2" hidden="1">
      <c r="B9389" s="23"/>
    </row>
    <row r="9390" spans="2:2" hidden="1">
      <c r="B9390" s="23"/>
    </row>
    <row r="9391" spans="2:2" hidden="1">
      <c r="B9391" s="23"/>
    </row>
    <row r="9392" spans="2:2" hidden="1">
      <c r="B9392" s="23"/>
    </row>
    <row r="9393" spans="2:2" hidden="1">
      <c r="B9393" s="23"/>
    </row>
    <row r="9394" spans="2:2" hidden="1">
      <c r="B9394" s="23"/>
    </row>
    <row r="9395" spans="2:2" hidden="1">
      <c r="B9395" s="23"/>
    </row>
    <row r="9396" spans="2:2" hidden="1">
      <c r="B9396" s="23"/>
    </row>
    <row r="9397" spans="2:2" hidden="1">
      <c r="B9397" s="23"/>
    </row>
    <row r="9398" spans="2:2" hidden="1">
      <c r="B9398" s="23"/>
    </row>
    <row r="9399" spans="2:2" hidden="1">
      <c r="B9399" s="23"/>
    </row>
    <row r="9400" spans="2:2" hidden="1">
      <c r="B9400" s="23"/>
    </row>
    <row r="9401" spans="2:2" hidden="1">
      <c r="B9401" s="23"/>
    </row>
    <row r="9402" spans="2:2" hidden="1">
      <c r="B9402" s="23"/>
    </row>
    <row r="9403" spans="2:2" hidden="1">
      <c r="B9403" s="23"/>
    </row>
    <row r="9404" spans="2:2" hidden="1">
      <c r="B9404" s="23"/>
    </row>
    <row r="9405" spans="2:2" hidden="1">
      <c r="B9405" s="23"/>
    </row>
    <row r="9406" spans="2:2" hidden="1">
      <c r="B9406" s="23"/>
    </row>
    <row r="9407" spans="2:2" hidden="1">
      <c r="B9407" s="23"/>
    </row>
    <row r="9408" spans="2:2" hidden="1">
      <c r="B9408" s="23"/>
    </row>
    <row r="9409" spans="2:2" hidden="1">
      <c r="B9409" s="23"/>
    </row>
    <row r="9410" spans="2:2" hidden="1">
      <c r="B9410" s="23"/>
    </row>
    <row r="9411" spans="2:2" hidden="1">
      <c r="B9411" s="23"/>
    </row>
    <row r="9412" spans="2:2" hidden="1">
      <c r="B9412" s="23"/>
    </row>
    <row r="9413" spans="2:2" hidden="1">
      <c r="B9413" s="23"/>
    </row>
    <row r="9414" spans="2:2" hidden="1">
      <c r="B9414" s="23"/>
    </row>
    <row r="9415" spans="2:2" hidden="1">
      <c r="B9415" s="23"/>
    </row>
    <row r="9416" spans="2:2" hidden="1">
      <c r="B9416" s="23"/>
    </row>
    <row r="9417" spans="2:2" hidden="1">
      <c r="B9417" s="23"/>
    </row>
    <row r="9418" spans="2:2" hidden="1">
      <c r="B9418" s="23"/>
    </row>
    <row r="9419" spans="2:2" hidden="1">
      <c r="B9419" s="23"/>
    </row>
    <row r="9420" spans="2:2" hidden="1">
      <c r="B9420" s="23"/>
    </row>
    <row r="9421" spans="2:2" hidden="1">
      <c r="B9421" s="23"/>
    </row>
    <row r="9422" spans="2:2" hidden="1">
      <c r="B9422" s="23"/>
    </row>
    <row r="9423" spans="2:2" hidden="1">
      <c r="B9423" s="23"/>
    </row>
    <row r="9424" spans="2:2" hidden="1">
      <c r="B9424" s="23"/>
    </row>
    <row r="9425" spans="2:2" hidden="1">
      <c r="B9425" s="23"/>
    </row>
    <row r="9426" spans="2:2" hidden="1">
      <c r="B9426" s="23"/>
    </row>
    <row r="9427" spans="2:2" hidden="1">
      <c r="B9427" s="23"/>
    </row>
    <row r="9428" spans="2:2" hidden="1">
      <c r="B9428" s="23"/>
    </row>
    <row r="9429" spans="2:2" hidden="1">
      <c r="B9429" s="23"/>
    </row>
    <row r="9430" spans="2:2" hidden="1">
      <c r="B9430" s="23"/>
    </row>
    <row r="9431" spans="2:2" hidden="1">
      <c r="B9431" s="23"/>
    </row>
    <row r="9432" spans="2:2" hidden="1">
      <c r="B9432" s="23"/>
    </row>
    <row r="9433" spans="2:2" hidden="1">
      <c r="B9433" s="23"/>
    </row>
    <row r="9434" spans="2:2" hidden="1">
      <c r="B9434" s="23"/>
    </row>
    <row r="9435" spans="2:2" hidden="1">
      <c r="B9435" s="23"/>
    </row>
    <row r="9436" spans="2:2" hidden="1">
      <c r="B9436" s="23"/>
    </row>
    <row r="9437" spans="2:2" hidden="1">
      <c r="B9437" s="23"/>
    </row>
    <row r="9438" spans="2:2" hidden="1">
      <c r="B9438" s="23"/>
    </row>
    <row r="9439" spans="2:2" hidden="1">
      <c r="B9439" s="23"/>
    </row>
    <row r="9440" spans="2:2" hidden="1">
      <c r="B9440" s="23"/>
    </row>
    <row r="9441" spans="2:2" hidden="1">
      <c r="B9441" s="23"/>
    </row>
    <row r="9442" spans="2:2" hidden="1">
      <c r="B9442" s="23"/>
    </row>
    <row r="9443" spans="2:2" hidden="1">
      <c r="B9443" s="23"/>
    </row>
    <row r="9444" spans="2:2" hidden="1">
      <c r="B9444" s="23"/>
    </row>
    <row r="9445" spans="2:2" hidden="1">
      <c r="B9445" s="23"/>
    </row>
    <row r="9446" spans="2:2" hidden="1">
      <c r="B9446" s="23"/>
    </row>
    <row r="9447" spans="2:2" hidden="1">
      <c r="B9447" s="23"/>
    </row>
    <row r="9448" spans="2:2" hidden="1">
      <c r="B9448" s="23"/>
    </row>
    <row r="9449" spans="2:2" hidden="1">
      <c r="B9449" s="23"/>
    </row>
    <row r="9450" spans="2:2" hidden="1">
      <c r="B9450" s="23"/>
    </row>
    <row r="9451" spans="2:2" hidden="1">
      <c r="B9451" s="23"/>
    </row>
    <row r="9452" spans="2:2" hidden="1">
      <c r="B9452" s="23"/>
    </row>
    <row r="9453" spans="2:2" hidden="1">
      <c r="B9453" s="23"/>
    </row>
    <row r="9454" spans="2:2" hidden="1">
      <c r="B9454" s="23"/>
    </row>
    <row r="9455" spans="2:2" hidden="1">
      <c r="B9455" s="23"/>
    </row>
    <row r="9456" spans="2:2" hidden="1">
      <c r="B9456" s="23"/>
    </row>
    <row r="9457" spans="2:2" hidden="1">
      <c r="B9457" s="23"/>
    </row>
    <row r="9458" spans="2:2" hidden="1">
      <c r="B9458" s="23"/>
    </row>
    <row r="9459" spans="2:2" hidden="1">
      <c r="B9459" s="23"/>
    </row>
    <row r="9460" spans="2:2" hidden="1">
      <c r="B9460" s="23"/>
    </row>
    <row r="9461" spans="2:2" hidden="1">
      <c r="B9461" s="23"/>
    </row>
    <row r="9462" spans="2:2" hidden="1">
      <c r="B9462" s="23"/>
    </row>
    <row r="9463" spans="2:2" hidden="1">
      <c r="B9463" s="23"/>
    </row>
    <row r="9464" spans="2:2" hidden="1">
      <c r="B9464" s="23"/>
    </row>
    <row r="9465" spans="2:2" hidden="1">
      <c r="B9465" s="23"/>
    </row>
    <row r="9466" spans="2:2" hidden="1">
      <c r="B9466" s="23"/>
    </row>
    <row r="9467" spans="2:2" hidden="1">
      <c r="B9467" s="23"/>
    </row>
    <row r="9468" spans="2:2" hidden="1">
      <c r="B9468" s="23"/>
    </row>
    <row r="9469" spans="2:2" hidden="1">
      <c r="B9469" s="23"/>
    </row>
    <row r="9470" spans="2:2" hidden="1">
      <c r="B9470" s="23"/>
    </row>
    <row r="9471" spans="2:2" hidden="1">
      <c r="B9471" s="23"/>
    </row>
    <row r="9472" spans="2:2" hidden="1">
      <c r="B9472" s="23"/>
    </row>
    <row r="9473" spans="2:2" hidden="1">
      <c r="B9473" s="23"/>
    </row>
    <row r="9474" spans="2:2" hidden="1">
      <c r="B9474" s="23"/>
    </row>
    <row r="9475" spans="2:2" hidden="1">
      <c r="B9475" s="23"/>
    </row>
    <row r="9476" spans="2:2" hidden="1">
      <c r="B9476" s="23"/>
    </row>
    <row r="9477" spans="2:2" hidden="1">
      <c r="B9477" s="23"/>
    </row>
    <row r="9478" spans="2:2" hidden="1">
      <c r="B9478" s="23"/>
    </row>
    <row r="9479" spans="2:2" hidden="1">
      <c r="B9479" s="23"/>
    </row>
    <row r="9480" spans="2:2" hidden="1">
      <c r="B9480" s="23"/>
    </row>
    <row r="9481" spans="2:2" hidden="1">
      <c r="B9481" s="23"/>
    </row>
    <row r="9482" spans="2:2" hidden="1">
      <c r="B9482" s="23"/>
    </row>
    <row r="9483" spans="2:2" hidden="1">
      <c r="B9483" s="23"/>
    </row>
    <row r="9484" spans="2:2" hidden="1">
      <c r="B9484" s="23"/>
    </row>
    <row r="9485" spans="2:2" hidden="1">
      <c r="B9485" s="23"/>
    </row>
    <row r="9486" spans="2:2" hidden="1">
      <c r="B9486" s="23"/>
    </row>
    <row r="9487" spans="2:2" hidden="1">
      <c r="B9487" s="23"/>
    </row>
    <row r="9488" spans="2:2" hidden="1">
      <c r="B9488" s="23"/>
    </row>
    <row r="9489" spans="2:2" hidden="1">
      <c r="B9489" s="23"/>
    </row>
    <row r="9490" spans="2:2" hidden="1">
      <c r="B9490" s="23"/>
    </row>
    <row r="9491" spans="2:2" hidden="1">
      <c r="B9491" s="23"/>
    </row>
    <row r="9492" spans="2:2" hidden="1">
      <c r="B9492" s="23"/>
    </row>
    <row r="9493" spans="2:2" hidden="1">
      <c r="B9493" s="23"/>
    </row>
    <row r="9494" spans="2:2" hidden="1">
      <c r="B9494" s="23"/>
    </row>
    <row r="9495" spans="2:2" hidden="1">
      <c r="B9495" s="23"/>
    </row>
    <row r="9496" spans="2:2" hidden="1">
      <c r="B9496" s="23"/>
    </row>
    <row r="9497" spans="2:2" hidden="1">
      <c r="B9497" s="23"/>
    </row>
    <row r="9498" spans="2:2" hidden="1">
      <c r="B9498" s="23"/>
    </row>
    <row r="9499" spans="2:2" hidden="1">
      <c r="B9499" s="23"/>
    </row>
    <row r="9500" spans="2:2" hidden="1">
      <c r="B9500" s="23"/>
    </row>
    <row r="9501" spans="2:2" hidden="1">
      <c r="B9501" s="23"/>
    </row>
    <row r="9502" spans="2:2" hidden="1">
      <c r="B9502" s="23"/>
    </row>
    <row r="9503" spans="2:2" hidden="1">
      <c r="B9503" s="23"/>
    </row>
    <row r="9504" spans="2:2" hidden="1">
      <c r="B9504" s="23"/>
    </row>
    <row r="9505" spans="2:2" hidden="1">
      <c r="B9505" s="23"/>
    </row>
    <row r="9506" spans="2:2" hidden="1">
      <c r="B9506" s="23"/>
    </row>
    <row r="9507" spans="2:2" hidden="1">
      <c r="B9507" s="23"/>
    </row>
    <row r="9508" spans="2:2" hidden="1">
      <c r="B9508" s="23"/>
    </row>
    <row r="9509" spans="2:2" hidden="1">
      <c r="B9509" s="23"/>
    </row>
    <row r="9510" spans="2:2" hidden="1">
      <c r="B9510" s="23"/>
    </row>
    <row r="9511" spans="2:2" hidden="1">
      <c r="B9511" s="23"/>
    </row>
    <row r="9512" spans="2:2" hidden="1">
      <c r="B9512" s="23"/>
    </row>
    <row r="9513" spans="2:2" hidden="1">
      <c r="B9513" s="23"/>
    </row>
    <row r="9514" spans="2:2" hidden="1">
      <c r="B9514" s="23"/>
    </row>
    <row r="9515" spans="2:2" hidden="1">
      <c r="B9515" s="23"/>
    </row>
    <row r="9516" spans="2:2" hidden="1">
      <c r="B9516" s="23"/>
    </row>
    <row r="9517" spans="2:2" hidden="1">
      <c r="B9517" s="23"/>
    </row>
    <row r="9518" spans="2:2" hidden="1">
      <c r="B9518" s="23"/>
    </row>
    <row r="9519" spans="2:2" hidden="1">
      <c r="B9519" s="23"/>
    </row>
    <row r="9520" spans="2:2" hidden="1">
      <c r="B9520" s="23"/>
    </row>
    <row r="9521" spans="2:2" hidden="1">
      <c r="B9521" s="23"/>
    </row>
    <row r="9522" spans="2:2" hidden="1">
      <c r="B9522" s="23"/>
    </row>
    <row r="9523" spans="2:2" hidden="1">
      <c r="B9523" s="23"/>
    </row>
    <row r="9524" spans="2:2" hidden="1">
      <c r="B9524" s="23"/>
    </row>
    <row r="9525" spans="2:2" hidden="1">
      <c r="B9525" s="23"/>
    </row>
    <row r="9526" spans="2:2" hidden="1">
      <c r="B9526" s="23"/>
    </row>
    <row r="9527" spans="2:2" hidden="1">
      <c r="B9527" s="23"/>
    </row>
    <row r="9528" spans="2:2" hidden="1">
      <c r="B9528" s="23"/>
    </row>
    <row r="9529" spans="2:2" hidden="1">
      <c r="B9529" s="23"/>
    </row>
    <row r="9530" spans="2:2" hidden="1">
      <c r="B9530" s="23"/>
    </row>
    <row r="9531" spans="2:2" hidden="1">
      <c r="B9531" s="23"/>
    </row>
    <row r="9532" spans="2:2" hidden="1">
      <c r="B9532" s="23"/>
    </row>
    <row r="9533" spans="2:2" hidden="1">
      <c r="B9533" s="23"/>
    </row>
    <row r="9534" spans="2:2" hidden="1">
      <c r="B9534" s="23"/>
    </row>
    <row r="9535" spans="2:2" hidden="1">
      <c r="B9535" s="23"/>
    </row>
    <row r="9536" spans="2:2" hidden="1">
      <c r="B9536" s="23"/>
    </row>
    <row r="9537" spans="2:2" hidden="1">
      <c r="B9537" s="23"/>
    </row>
    <row r="9538" spans="2:2" hidden="1">
      <c r="B9538" s="23"/>
    </row>
    <row r="9539" spans="2:2" hidden="1">
      <c r="B9539" s="23"/>
    </row>
    <row r="9540" spans="2:2" hidden="1">
      <c r="B9540" s="23"/>
    </row>
    <row r="9541" spans="2:2" hidden="1">
      <c r="B9541" s="23"/>
    </row>
    <row r="9542" spans="2:2" hidden="1">
      <c r="B9542" s="23"/>
    </row>
    <row r="9543" spans="2:2" hidden="1">
      <c r="B9543" s="23"/>
    </row>
    <row r="9544" spans="2:2" hidden="1">
      <c r="B9544" s="23"/>
    </row>
    <row r="9545" spans="2:2" hidden="1">
      <c r="B9545" s="23"/>
    </row>
    <row r="9546" spans="2:2" hidden="1">
      <c r="B9546" s="23"/>
    </row>
    <row r="9547" spans="2:2" hidden="1">
      <c r="B9547" s="23"/>
    </row>
    <row r="9548" spans="2:2" hidden="1">
      <c r="B9548" s="23"/>
    </row>
    <row r="9549" spans="2:2" hidden="1">
      <c r="B9549" s="23"/>
    </row>
    <row r="9550" spans="2:2" hidden="1">
      <c r="B9550" s="23"/>
    </row>
    <row r="9551" spans="2:2" hidden="1">
      <c r="B9551" s="23"/>
    </row>
    <row r="9552" spans="2:2" hidden="1">
      <c r="B9552" s="23"/>
    </row>
    <row r="9553" spans="2:2" hidden="1">
      <c r="B9553" s="23"/>
    </row>
    <row r="9554" spans="2:2" hidden="1">
      <c r="B9554" s="23"/>
    </row>
    <row r="9555" spans="2:2" hidden="1">
      <c r="B9555" s="23"/>
    </row>
    <row r="9556" spans="2:2" hidden="1">
      <c r="B9556" s="23"/>
    </row>
    <row r="9557" spans="2:2" hidden="1">
      <c r="B9557" s="23"/>
    </row>
    <row r="9558" spans="2:2" hidden="1">
      <c r="B9558" s="23"/>
    </row>
    <row r="9559" spans="2:2" hidden="1">
      <c r="B9559" s="23"/>
    </row>
    <row r="9560" spans="2:2" hidden="1">
      <c r="B9560" s="23"/>
    </row>
    <row r="9561" spans="2:2" hidden="1">
      <c r="B9561" s="23"/>
    </row>
    <row r="9562" spans="2:2" hidden="1">
      <c r="B9562" s="23"/>
    </row>
    <row r="9563" spans="2:2" hidden="1">
      <c r="B9563" s="23"/>
    </row>
    <row r="9564" spans="2:2" hidden="1">
      <c r="B9564" s="23"/>
    </row>
    <row r="9565" spans="2:2" hidden="1">
      <c r="B9565" s="23"/>
    </row>
    <row r="9566" spans="2:2" hidden="1">
      <c r="B9566" s="23"/>
    </row>
    <row r="9567" spans="2:2" hidden="1">
      <c r="B9567" s="23"/>
    </row>
    <row r="9568" spans="2:2" hidden="1">
      <c r="B9568" s="23"/>
    </row>
    <row r="9569" spans="2:2" hidden="1">
      <c r="B9569" s="23"/>
    </row>
    <row r="9570" spans="2:2" hidden="1">
      <c r="B9570" s="23"/>
    </row>
    <row r="9571" spans="2:2" hidden="1">
      <c r="B9571" s="23"/>
    </row>
    <row r="9572" spans="2:2" hidden="1">
      <c r="B9572" s="23"/>
    </row>
    <row r="9573" spans="2:2" hidden="1">
      <c r="B9573" s="23"/>
    </row>
    <row r="9574" spans="2:2" hidden="1">
      <c r="B9574" s="23"/>
    </row>
    <row r="9575" spans="2:2" hidden="1">
      <c r="B9575" s="23"/>
    </row>
    <row r="9576" spans="2:2" hidden="1">
      <c r="B9576" s="23"/>
    </row>
    <row r="9577" spans="2:2" hidden="1">
      <c r="B9577" s="23"/>
    </row>
    <row r="9578" spans="2:2" hidden="1">
      <c r="B9578" s="23"/>
    </row>
    <row r="9579" spans="2:2" hidden="1">
      <c r="B9579" s="23"/>
    </row>
    <row r="9580" spans="2:2" hidden="1">
      <c r="B9580" s="23"/>
    </row>
    <row r="9581" spans="2:2" hidden="1">
      <c r="B9581" s="23"/>
    </row>
    <row r="9582" spans="2:2" hidden="1">
      <c r="B9582" s="23"/>
    </row>
    <row r="9583" spans="2:2" hidden="1">
      <c r="B9583" s="23"/>
    </row>
    <row r="9584" spans="2:2" hidden="1">
      <c r="B9584" s="23"/>
    </row>
    <row r="9585" spans="2:2" hidden="1">
      <c r="B9585" s="23"/>
    </row>
    <row r="9586" spans="2:2" hidden="1">
      <c r="B9586" s="23"/>
    </row>
    <row r="9587" spans="2:2" hidden="1">
      <c r="B9587" s="23"/>
    </row>
    <row r="9588" spans="2:2" hidden="1">
      <c r="B9588" s="23"/>
    </row>
    <row r="9589" spans="2:2" hidden="1">
      <c r="B9589" s="23"/>
    </row>
    <row r="9590" spans="2:2" hidden="1">
      <c r="B9590" s="23"/>
    </row>
    <row r="9591" spans="2:2" hidden="1">
      <c r="B9591" s="23"/>
    </row>
    <row r="9592" spans="2:2" hidden="1">
      <c r="B9592" s="23"/>
    </row>
    <row r="9593" spans="2:2" hidden="1">
      <c r="B9593" s="23"/>
    </row>
    <row r="9594" spans="2:2" hidden="1">
      <c r="B9594" s="23"/>
    </row>
    <row r="9595" spans="2:2" hidden="1">
      <c r="B9595" s="23"/>
    </row>
    <row r="9596" spans="2:2" hidden="1">
      <c r="B9596" s="23"/>
    </row>
    <row r="9597" spans="2:2" hidden="1">
      <c r="B9597" s="23"/>
    </row>
    <row r="9598" spans="2:2" hidden="1">
      <c r="B9598" s="23"/>
    </row>
    <row r="9599" spans="2:2" hidden="1">
      <c r="B9599" s="23"/>
    </row>
    <row r="9600" spans="2:2" hidden="1">
      <c r="B9600" s="23"/>
    </row>
    <row r="9601" spans="2:2" hidden="1">
      <c r="B9601" s="23"/>
    </row>
    <row r="9602" spans="2:2" hidden="1">
      <c r="B9602" s="23"/>
    </row>
    <row r="9603" spans="2:2" hidden="1">
      <c r="B9603" s="23"/>
    </row>
    <row r="9604" spans="2:2" hidden="1">
      <c r="B9604" s="23"/>
    </row>
    <row r="9605" spans="2:2" hidden="1">
      <c r="B9605" s="23"/>
    </row>
    <row r="9606" spans="2:2" hidden="1">
      <c r="B9606" s="23"/>
    </row>
    <row r="9607" spans="2:2" hidden="1">
      <c r="B9607" s="23"/>
    </row>
    <row r="9608" spans="2:2" hidden="1">
      <c r="B9608" s="23"/>
    </row>
    <row r="9609" spans="2:2" hidden="1">
      <c r="B9609" s="23"/>
    </row>
    <row r="9610" spans="2:2" hidden="1">
      <c r="B9610" s="23"/>
    </row>
    <row r="9611" spans="2:2" hidden="1">
      <c r="B9611" s="23"/>
    </row>
    <row r="9612" spans="2:2" hidden="1">
      <c r="B9612" s="23"/>
    </row>
    <row r="9613" spans="2:2" hidden="1">
      <c r="B9613" s="23"/>
    </row>
    <row r="9614" spans="2:2" hidden="1">
      <c r="B9614" s="23"/>
    </row>
    <row r="9615" spans="2:2" hidden="1">
      <c r="B9615" s="23"/>
    </row>
    <row r="9616" spans="2:2" hidden="1">
      <c r="B9616" s="23"/>
    </row>
    <row r="9617" spans="2:2" hidden="1">
      <c r="B9617" s="23"/>
    </row>
    <row r="9618" spans="2:2" hidden="1">
      <c r="B9618" s="23"/>
    </row>
    <row r="9619" spans="2:2" hidden="1">
      <c r="B9619" s="23"/>
    </row>
    <row r="9620" spans="2:2" hidden="1">
      <c r="B9620" s="23"/>
    </row>
    <row r="9621" spans="2:2" hidden="1">
      <c r="B9621" s="23"/>
    </row>
    <row r="9622" spans="2:2" hidden="1">
      <c r="B9622" s="23"/>
    </row>
    <row r="9623" spans="2:2" hidden="1">
      <c r="B9623" s="23"/>
    </row>
    <row r="9624" spans="2:2" hidden="1">
      <c r="B9624" s="23"/>
    </row>
    <row r="9625" spans="2:2" hidden="1">
      <c r="B9625" s="23"/>
    </row>
    <row r="9626" spans="2:2" hidden="1">
      <c r="B9626" s="23"/>
    </row>
    <row r="9627" spans="2:2" hidden="1">
      <c r="B9627" s="23"/>
    </row>
    <row r="9628" spans="2:2" hidden="1">
      <c r="B9628" s="23"/>
    </row>
    <row r="9629" spans="2:2" hidden="1">
      <c r="B9629" s="23"/>
    </row>
    <row r="9630" spans="2:2" hidden="1">
      <c r="B9630" s="23"/>
    </row>
    <row r="9631" spans="2:2" hidden="1">
      <c r="B9631" s="23"/>
    </row>
    <row r="9632" spans="2:2" hidden="1">
      <c r="B9632" s="23"/>
    </row>
    <row r="9633" spans="2:2" hidden="1">
      <c r="B9633" s="23"/>
    </row>
    <row r="9634" spans="2:2" hidden="1">
      <c r="B9634" s="23"/>
    </row>
    <row r="9635" spans="2:2" hidden="1">
      <c r="B9635" s="23"/>
    </row>
    <row r="9636" spans="2:2" hidden="1">
      <c r="B9636" s="23"/>
    </row>
    <row r="9637" spans="2:2" hidden="1">
      <c r="B9637" s="23"/>
    </row>
    <row r="9638" spans="2:2" hidden="1">
      <c r="B9638" s="23"/>
    </row>
    <row r="9639" spans="2:2" hidden="1">
      <c r="B9639" s="23"/>
    </row>
    <row r="9640" spans="2:2" hidden="1">
      <c r="B9640" s="23"/>
    </row>
    <row r="9641" spans="2:2" hidden="1">
      <c r="B9641" s="23"/>
    </row>
    <row r="9642" spans="2:2" hidden="1">
      <c r="B9642" s="23"/>
    </row>
    <row r="9643" spans="2:2" hidden="1">
      <c r="B9643" s="23"/>
    </row>
    <row r="9644" spans="2:2" hidden="1">
      <c r="B9644" s="23"/>
    </row>
    <row r="9645" spans="2:2" hidden="1">
      <c r="B9645" s="23"/>
    </row>
    <row r="9646" spans="2:2" hidden="1">
      <c r="B9646" s="23"/>
    </row>
    <row r="9647" spans="2:2" hidden="1">
      <c r="B9647" s="23"/>
    </row>
    <row r="9648" spans="2:2" hidden="1">
      <c r="B9648" s="23"/>
    </row>
    <row r="9649" spans="2:2" hidden="1">
      <c r="B9649" s="23"/>
    </row>
    <row r="9650" spans="2:2" hidden="1">
      <c r="B9650" s="23"/>
    </row>
    <row r="9651" spans="2:2" hidden="1">
      <c r="B9651" s="23"/>
    </row>
    <row r="9652" spans="2:2" hidden="1">
      <c r="B9652" s="23"/>
    </row>
    <row r="9653" spans="2:2" hidden="1">
      <c r="B9653" s="23"/>
    </row>
    <row r="9654" spans="2:2" hidden="1">
      <c r="B9654" s="23"/>
    </row>
    <row r="9655" spans="2:2" hidden="1">
      <c r="B9655" s="23"/>
    </row>
    <row r="9656" spans="2:2" hidden="1">
      <c r="B9656" s="23"/>
    </row>
    <row r="9657" spans="2:2" hidden="1">
      <c r="B9657" s="23"/>
    </row>
    <row r="9658" spans="2:2" hidden="1">
      <c r="B9658" s="23"/>
    </row>
    <row r="9659" spans="2:2" hidden="1">
      <c r="B9659" s="23"/>
    </row>
    <row r="9660" spans="2:2" hidden="1">
      <c r="B9660" s="23"/>
    </row>
    <row r="9661" spans="2:2" hidden="1">
      <c r="B9661" s="23"/>
    </row>
    <row r="9662" spans="2:2" hidden="1">
      <c r="B9662" s="23"/>
    </row>
    <row r="9663" spans="2:2" hidden="1">
      <c r="B9663" s="23"/>
    </row>
    <row r="9664" spans="2:2" hidden="1">
      <c r="B9664" s="23"/>
    </row>
    <row r="9665" spans="2:2" hidden="1">
      <c r="B9665" s="23"/>
    </row>
    <row r="9666" spans="2:2" hidden="1">
      <c r="B9666" s="23"/>
    </row>
    <row r="9667" spans="2:2" hidden="1">
      <c r="B9667" s="23"/>
    </row>
    <row r="9668" spans="2:2" hidden="1">
      <c r="B9668" s="23"/>
    </row>
    <row r="9669" spans="2:2" hidden="1">
      <c r="B9669" s="23"/>
    </row>
    <row r="9670" spans="2:2" hidden="1">
      <c r="B9670" s="23"/>
    </row>
    <row r="9671" spans="2:2" hidden="1">
      <c r="B9671" s="23"/>
    </row>
    <row r="9672" spans="2:2" hidden="1">
      <c r="B9672" s="23"/>
    </row>
    <row r="9673" spans="2:2" hidden="1">
      <c r="B9673" s="23"/>
    </row>
    <row r="9674" spans="2:2" hidden="1">
      <c r="B9674" s="23"/>
    </row>
    <row r="9675" spans="2:2" hidden="1">
      <c r="B9675" s="23"/>
    </row>
    <row r="9676" spans="2:2" hidden="1">
      <c r="B9676" s="23"/>
    </row>
    <row r="9677" spans="2:2" hidden="1">
      <c r="B9677" s="23"/>
    </row>
    <row r="9678" spans="2:2" hidden="1">
      <c r="B9678" s="23"/>
    </row>
    <row r="9679" spans="2:2" hidden="1">
      <c r="B9679" s="23"/>
    </row>
    <row r="9680" spans="2:2" hidden="1">
      <c r="B9680" s="23"/>
    </row>
    <row r="9681" spans="2:2" hidden="1">
      <c r="B9681" s="23"/>
    </row>
    <row r="9682" spans="2:2" hidden="1">
      <c r="B9682" s="23"/>
    </row>
    <row r="9683" spans="2:2" hidden="1">
      <c r="B9683" s="23"/>
    </row>
    <row r="9684" spans="2:2" hidden="1">
      <c r="B9684" s="23"/>
    </row>
    <row r="9685" spans="2:2" hidden="1">
      <c r="B9685" s="23"/>
    </row>
    <row r="9686" spans="2:2" hidden="1">
      <c r="B9686" s="23"/>
    </row>
    <row r="9687" spans="2:2" hidden="1">
      <c r="B9687" s="23"/>
    </row>
    <row r="9688" spans="2:2" hidden="1">
      <c r="B9688" s="23"/>
    </row>
    <row r="9689" spans="2:2" hidden="1">
      <c r="B9689" s="23"/>
    </row>
    <row r="9690" spans="2:2" hidden="1">
      <c r="B9690" s="23"/>
    </row>
    <row r="9691" spans="2:2" hidden="1">
      <c r="B9691" s="23"/>
    </row>
    <row r="9692" spans="2:2" hidden="1">
      <c r="B9692" s="23"/>
    </row>
    <row r="9693" spans="2:2" hidden="1">
      <c r="B9693" s="23"/>
    </row>
    <row r="9694" spans="2:2" hidden="1">
      <c r="B9694" s="23"/>
    </row>
    <row r="9695" spans="2:2" hidden="1">
      <c r="B9695" s="23"/>
    </row>
    <row r="9696" spans="2:2" hidden="1">
      <c r="B9696" s="23"/>
    </row>
    <row r="9697" spans="2:2" hidden="1">
      <c r="B9697" s="23"/>
    </row>
    <row r="9698" spans="2:2" hidden="1">
      <c r="B9698" s="23"/>
    </row>
    <row r="9699" spans="2:2" hidden="1">
      <c r="B9699" s="23"/>
    </row>
    <row r="9700" spans="2:2" hidden="1">
      <c r="B9700" s="23"/>
    </row>
    <row r="9701" spans="2:2" hidden="1">
      <c r="B9701" s="23"/>
    </row>
    <row r="9702" spans="2:2" hidden="1">
      <c r="B9702" s="23"/>
    </row>
    <row r="9703" spans="2:2" hidden="1">
      <c r="B9703" s="23"/>
    </row>
    <row r="9704" spans="2:2" hidden="1">
      <c r="B9704" s="23"/>
    </row>
    <row r="9705" spans="2:2" hidden="1">
      <c r="B9705" s="23"/>
    </row>
    <row r="9706" spans="2:2" hidden="1">
      <c r="B9706" s="23"/>
    </row>
    <row r="9707" spans="2:2" hidden="1">
      <c r="B9707" s="23"/>
    </row>
    <row r="9708" spans="2:2" hidden="1">
      <c r="B9708" s="23"/>
    </row>
    <row r="9709" spans="2:2" hidden="1">
      <c r="B9709" s="23"/>
    </row>
    <row r="9710" spans="2:2" hidden="1">
      <c r="B9710" s="23"/>
    </row>
    <row r="9711" spans="2:2" hidden="1">
      <c r="B9711" s="23"/>
    </row>
    <row r="9712" spans="2:2" hidden="1">
      <c r="B9712" s="23"/>
    </row>
    <row r="9713" spans="2:2" hidden="1">
      <c r="B9713" s="23"/>
    </row>
    <row r="9714" spans="2:2" hidden="1">
      <c r="B9714" s="23"/>
    </row>
    <row r="9715" spans="2:2" hidden="1">
      <c r="B9715" s="23"/>
    </row>
    <row r="9716" spans="2:2" hidden="1">
      <c r="B9716" s="23"/>
    </row>
    <row r="9717" spans="2:2" hidden="1">
      <c r="B9717" s="23"/>
    </row>
    <row r="9718" spans="2:2" hidden="1">
      <c r="B9718" s="23"/>
    </row>
    <row r="9719" spans="2:2" hidden="1">
      <c r="B9719" s="23"/>
    </row>
    <row r="9720" spans="2:2" hidden="1">
      <c r="B9720" s="23"/>
    </row>
    <row r="9721" spans="2:2" hidden="1">
      <c r="B9721" s="23"/>
    </row>
    <row r="9722" spans="2:2" hidden="1">
      <c r="B9722" s="23"/>
    </row>
    <row r="9723" spans="2:2" hidden="1">
      <c r="B9723" s="23"/>
    </row>
    <row r="9724" spans="2:2" hidden="1">
      <c r="B9724" s="23"/>
    </row>
    <row r="9725" spans="2:2" hidden="1">
      <c r="B9725" s="23"/>
    </row>
    <row r="9726" spans="2:2" hidden="1">
      <c r="B9726" s="23"/>
    </row>
    <row r="9727" spans="2:2" hidden="1">
      <c r="B9727" s="23"/>
    </row>
    <row r="9728" spans="2:2" hidden="1">
      <c r="B9728" s="23"/>
    </row>
    <row r="9729" spans="2:2" hidden="1">
      <c r="B9729" s="23"/>
    </row>
    <row r="9730" spans="2:2" hidden="1">
      <c r="B9730" s="23"/>
    </row>
    <row r="9731" spans="2:2" hidden="1">
      <c r="B9731" s="23"/>
    </row>
    <row r="9732" spans="2:2" hidden="1">
      <c r="B9732" s="23"/>
    </row>
    <row r="9733" spans="2:2" hidden="1">
      <c r="B9733" s="23"/>
    </row>
    <row r="9734" spans="2:2" hidden="1">
      <c r="B9734" s="23"/>
    </row>
    <row r="9735" spans="2:2" hidden="1">
      <c r="B9735" s="23"/>
    </row>
    <row r="9736" spans="2:2" hidden="1">
      <c r="B9736" s="23"/>
    </row>
    <row r="9737" spans="2:2" hidden="1">
      <c r="B9737" s="23"/>
    </row>
    <row r="9738" spans="2:2" hidden="1">
      <c r="B9738" s="23"/>
    </row>
    <row r="9739" spans="2:2" hidden="1">
      <c r="B9739" s="23"/>
    </row>
    <row r="9740" spans="2:2" hidden="1">
      <c r="B9740" s="23"/>
    </row>
    <row r="9741" spans="2:2" hidden="1">
      <c r="B9741" s="23"/>
    </row>
    <row r="9742" spans="2:2" hidden="1">
      <c r="B9742" s="23"/>
    </row>
    <row r="9743" spans="2:2" hidden="1">
      <c r="B9743" s="23"/>
    </row>
    <row r="9744" spans="2:2" hidden="1">
      <c r="B9744" s="23"/>
    </row>
    <row r="9745" spans="2:2" hidden="1">
      <c r="B9745" s="23"/>
    </row>
    <row r="9746" spans="2:2" hidden="1">
      <c r="B9746" s="23"/>
    </row>
    <row r="9747" spans="2:2" hidden="1">
      <c r="B9747" s="23"/>
    </row>
    <row r="9748" spans="2:2" hidden="1">
      <c r="B9748" s="23"/>
    </row>
    <row r="9749" spans="2:2" hidden="1">
      <c r="B9749" s="23"/>
    </row>
    <row r="9750" spans="2:2" hidden="1">
      <c r="B9750" s="23"/>
    </row>
    <row r="9751" spans="2:2" hidden="1">
      <c r="B9751" s="23"/>
    </row>
    <row r="9752" spans="2:2" hidden="1">
      <c r="B9752" s="23"/>
    </row>
    <row r="9753" spans="2:2" hidden="1">
      <c r="B9753" s="23"/>
    </row>
    <row r="9754" spans="2:2" hidden="1">
      <c r="B9754" s="23"/>
    </row>
    <row r="9755" spans="2:2" hidden="1">
      <c r="B9755" s="23"/>
    </row>
    <row r="9756" spans="2:2" hidden="1">
      <c r="B9756" s="23"/>
    </row>
    <row r="9757" spans="2:2" hidden="1">
      <c r="B9757" s="23"/>
    </row>
    <row r="9758" spans="2:2" hidden="1">
      <c r="B9758" s="23"/>
    </row>
    <row r="9759" spans="2:2" hidden="1">
      <c r="B9759" s="23"/>
    </row>
    <row r="9760" spans="2:2" hidden="1">
      <c r="B9760" s="23"/>
    </row>
    <row r="9761" spans="2:2" hidden="1">
      <c r="B9761" s="23"/>
    </row>
    <row r="9762" spans="2:2" hidden="1">
      <c r="B9762" s="23"/>
    </row>
    <row r="9763" spans="2:2" hidden="1">
      <c r="B9763" s="23"/>
    </row>
    <row r="9764" spans="2:2" hidden="1">
      <c r="B9764" s="23"/>
    </row>
    <row r="9765" spans="2:2" hidden="1">
      <c r="B9765" s="23"/>
    </row>
    <row r="9766" spans="2:2" hidden="1">
      <c r="B9766" s="23"/>
    </row>
    <row r="9767" spans="2:2" hidden="1">
      <c r="B9767" s="23"/>
    </row>
    <row r="9768" spans="2:2" hidden="1">
      <c r="B9768" s="23"/>
    </row>
    <row r="9769" spans="2:2" hidden="1">
      <c r="B9769" s="23"/>
    </row>
    <row r="9770" spans="2:2" hidden="1">
      <c r="B9770" s="23"/>
    </row>
    <row r="9771" spans="2:2" hidden="1">
      <c r="B9771" s="23"/>
    </row>
    <row r="9772" spans="2:2" hidden="1">
      <c r="B9772" s="23"/>
    </row>
    <row r="9773" spans="2:2" hidden="1">
      <c r="B9773" s="23"/>
    </row>
    <row r="9774" spans="2:2" hidden="1">
      <c r="B9774" s="23"/>
    </row>
    <row r="9775" spans="2:2" hidden="1">
      <c r="B9775" s="23"/>
    </row>
    <row r="9776" spans="2:2" hidden="1">
      <c r="B9776" s="23"/>
    </row>
    <row r="9777" spans="2:2" hidden="1">
      <c r="B9777" s="23"/>
    </row>
    <row r="9778" spans="2:2" hidden="1">
      <c r="B9778" s="23"/>
    </row>
    <row r="9779" spans="2:2" hidden="1">
      <c r="B9779" s="23"/>
    </row>
    <row r="9780" spans="2:2" hidden="1">
      <c r="B9780" s="23"/>
    </row>
    <row r="9781" spans="2:2" hidden="1">
      <c r="B9781" s="23"/>
    </row>
    <row r="9782" spans="2:2" hidden="1">
      <c r="B9782" s="23"/>
    </row>
    <row r="9783" spans="2:2" hidden="1">
      <c r="B9783" s="23"/>
    </row>
    <row r="9784" spans="2:2" hidden="1">
      <c r="B9784" s="23"/>
    </row>
    <row r="9785" spans="2:2" hidden="1">
      <c r="B9785" s="23"/>
    </row>
    <row r="9786" spans="2:2" hidden="1">
      <c r="B9786" s="23"/>
    </row>
    <row r="9787" spans="2:2" hidden="1">
      <c r="B9787" s="23"/>
    </row>
    <row r="9788" spans="2:2" hidden="1">
      <c r="B9788" s="23"/>
    </row>
    <row r="9789" spans="2:2" hidden="1">
      <c r="B9789" s="23"/>
    </row>
    <row r="9790" spans="2:2" hidden="1">
      <c r="B9790" s="23"/>
    </row>
    <row r="9791" spans="2:2" hidden="1">
      <c r="B9791" s="23"/>
    </row>
    <row r="9792" spans="2:2" hidden="1">
      <c r="B9792" s="23"/>
    </row>
    <row r="9793" spans="2:2" hidden="1">
      <c r="B9793" s="23"/>
    </row>
    <row r="9794" spans="2:2" hidden="1">
      <c r="B9794" s="23"/>
    </row>
    <row r="9795" spans="2:2" hidden="1">
      <c r="B9795" s="23"/>
    </row>
    <row r="9796" spans="2:2" hidden="1">
      <c r="B9796" s="23"/>
    </row>
    <row r="9797" spans="2:2" hidden="1">
      <c r="B9797" s="23"/>
    </row>
    <row r="9798" spans="2:2" hidden="1">
      <c r="B9798" s="23"/>
    </row>
    <row r="9799" spans="2:2" hidden="1">
      <c r="B9799" s="23"/>
    </row>
    <row r="9800" spans="2:2" hidden="1">
      <c r="B9800" s="23"/>
    </row>
    <row r="9801" spans="2:2" hidden="1">
      <c r="B9801" s="23"/>
    </row>
    <row r="9802" spans="2:2" hidden="1">
      <c r="B9802" s="23"/>
    </row>
    <row r="9803" spans="2:2" hidden="1">
      <c r="B9803" s="23"/>
    </row>
    <row r="9804" spans="2:2" hidden="1">
      <c r="B9804" s="23"/>
    </row>
    <row r="9805" spans="2:2" hidden="1">
      <c r="B9805" s="23"/>
    </row>
    <row r="9806" spans="2:2" hidden="1">
      <c r="B9806" s="23"/>
    </row>
    <row r="9807" spans="2:2" hidden="1">
      <c r="B9807" s="23"/>
    </row>
    <row r="9808" spans="2:2" hidden="1">
      <c r="B9808" s="23"/>
    </row>
    <row r="9809" spans="2:2" hidden="1">
      <c r="B9809" s="23"/>
    </row>
    <row r="9810" spans="2:2" hidden="1">
      <c r="B9810" s="23"/>
    </row>
    <row r="9811" spans="2:2" hidden="1">
      <c r="B9811" s="23"/>
    </row>
    <row r="9812" spans="2:2" hidden="1">
      <c r="B9812" s="23"/>
    </row>
    <row r="9813" spans="2:2" hidden="1">
      <c r="B9813" s="23"/>
    </row>
    <row r="9814" spans="2:2" hidden="1">
      <c r="B9814" s="23"/>
    </row>
    <row r="9815" spans="2:2" hidden="1">
      <c r="B9815" s="23"/>
    </row>
    <row r="9816" spans="2:2" hidden="1">
      <c r="B9816" s="23"/>
    </row>
    <row r="9817" spans="2:2" hidden="1">
      <c r="B9817" s="23"/>
    </row>
    <row r="9818" spans="2:2" hidden="1">
      <c r="B9818" s="23"/>
    </row>
    <row r="9819" spans="2:2" hidden="1">
      <c r="B9819" s="23"/>
    </row>
    <row r="9820" spans="2:2" hidden="1">
      <c r="B9820" s="23"/>
    </row>
    <row r="9821" spans="2:2" hidden="1">
      <c r="B9821" s="23"/>
    </row>
    <row r="9822" spans="2:2" hidden="1">
      <c r="B9822" s="23"/>
    </row>
    <row r="9823" spans="2:2" hidden="1">
      <c r="B9823" s="23"/>
    </row>
    <row r="9824" spans="2:2" hidden="1">
      <c r="B9824" s="23"/>
    </row>
    <row r="9825" spans="2:2" hidden="1">
      <c r="B9825" s="23"/>
    </row>
    <row r="9826" spans="2:2" hidden="1">
      <c r="B9826" s="23"/>
    </row>
    <row r="9827" spans="2:2" hidden="1">
      <c r="B9827" s="23"/>
    </row>
    <row r="9828" spans="2:2" hidden="1">
      <c r="B9828" s="23"/>
    </row>
    <row r="9829" spans="2:2" hidden="1">
      <c r="B9829" s="23"/>
    </row>
    <row r="9830" spans="2:2" hidden="1">
      <c r="B9830" s="23"/>
    </row>
    <row r="9831" spans="2:2" hidden="1">
      <c r="B9831" s="23"/>
    </row>
    <row r="9832" spans="2:2" hidden="1">
      <c r="B9832" s="23"/>
    </row>
    <row r="9833" spans="2:2" hidden="1">
      <c r="B9833" s="23"/>
    </row>
    <row r="9834" spans="2:2" hidden="1">
      <c r="B9834" s="23"/>
    </row>
    <row r="9835" spans="2:2" hidden="1">
      <c r="B9835" s="23"/>
    </row>
    <row r="9836" spans="2:2" hidden="1">
      <c r="B9836" s="23"/>
    </row>
    <row r="9837" spans="2:2" hidden="1">
      <c r="B9837" s="23"/>
    </row>
    <row r="9838" spans="2:2" hidden="1">
      <c r="B9838" s="23"/>
    </row>
    <row r="9839" spans="2:2" hidden="1">
      <c r="B9839" s="23"/>
    </row>
    <row r="9840" spans="2:2" hidden="1">
      <c r="B9840" s="23"/>
    </row>
    <row r="9841" spans="2:2" hidden="1">
      <c r="B9841" s="23"/>
    </row>
    <row r="9842" spans="2:2" hidden="1">
      <c r="B9842" s="23"/>
    </row>
    <row r="9843" spans="2:2" hidden="1">
      <c r="B9843" s="23"/>
    </row>
    <row r="9844" spans="2:2" hidden="1">
      <c r="B9844" s="23"/>
    </row>
    <row r="9845" spans="2:2" hidden="1">
      <c r="B9845" s="23"/>
    </row>
    <row r="9846" spans="2:2" hidden="1">
      <c r="B9846" s="23"/>
    </row>
    <row r="9847" spans="2:2" hidden="1">
      <c r="B9847" s="23"/>
    </row>
    <row r="9848" spans="2:2" hidden="1">
      <c r="B9848" s="23"/>
    </row>
    <row r="9849" spans="2:2" hidden="1">
      <c r="B9849" s="23"/>
    </row>
    <row r="9850" spans="2:2" hidden="1">
      <c r="B9850" s="23"/>
    </row>
    <row r="9851" spans="2:2" hidden="1">
      <c r="B9851" s="23"/>
    </row>
    <row r="9852" spans="2:2" hidden="1">
      <c r="B9852" s="23"/>
    </row>
    <row r="9853" spans="2:2" hidden="1">
      <c r="B9853" s="23"/>
    </row>
    <row r="9854" spans="2:2" hidden="1">
      <c r="B9854" s="23"/>
    </row>
    <row r="9855" spans="2:2" hidden="1">
      <c r="B9855" s="23"/>
    </row>
    <row r="9856" spans="2:2" hidden="1">
      <c r="B9856" s="23"/>
    </row>
    <row r="9857" spans="2:2" hidden="1">
      <c r="B9857" s="23"/>
    </row>
    <row r="9858" spans="2:2" hidden="1">
      <c r="B9858" s="23"/>
    </row>
    <row r="9859" spans="2:2" hidden="1">
      <c r="B9859" s="23"/>
    </row>
    <row r="9860" spans="2:2" hidden="1">
      <c r="B9860" s="23"/>
    </row>
    <row r="9861" spans="2:2" hidden="1">
      <c r="B9861" s="23"/>
    </row>
    <row r="9862" spans="2:2" hidden="1">
      <c r="B9862" s="23"/>
    </row>
    <row r="9863" spans="2:2" hidden="1">
      <c r="B9863" s="23"/>
    </row>
    <row r="9864" spans="2:2" hidden="1">
      <c r="B9864" s="23"/>
    </row>
    <row r="9865" spans="2:2" hidden="1">
      <c r="B9865" s="23"/>
    </row>
    <row r="9866" spans="2:2" hidden="1">
      <c r="B9866" s="23"/>
    </row>
    <row r="9867" spans="2:2" hidden="1">
      <c r="B9867" s="23"/>
    </row>
    <row r="9868" spans="2:2" hidden="1">
      <c r="B9868" s="23"/>
    </row>
    <row r="9869" spans="2:2" hidden="1">
      <c r="B9869" s="23"/>
    </row>
    <row r="9870" spans="2:2" hidden="1">
      <c r="B9870" s="23"/>
    </row>
    <row r="9871" spans="2:2" hidden="1">
      <c r="B9871" s="23"/>
    </row>
    <row r="9872" spans="2:2" hidden="1">
      <c r="B9872" s="23"/>
    </row>
    <row r="9873" spans="2:2" hidden="1">
      <c r="B9873" s="23"/>
    </row>
    <row r="9874" spans="2:2" hidden="1">
      <c r="B9874" s="23"/>
    </row>
    <row r="9875" spans="2:2" hidden="1">
      <c r="B9875" s="23"/>
    </row>
    <row r="9876" spans="2:2" hidden="1">
      <c r="B9876" s="23"/>
    </row>
    <row r="9877" spans="2:2" hidden="1">
      <c r="B9877" s="23"/>
    </row>
    <row r="9878" spans="2:2" hidden="1">
      <c r="B9878" s="23"/>
    </row>
    <row r="9879" spans="2:2" hidden="1">
      <c r="B9879" s="23"/>
    </row>
    <row r="9880" spans="2:2" hidden="1">
      <c r="B9880" s="23"/>
    </row>
    <row r="9881" spans="2:2" hidden="1">
      <c r="B9881" s="23"/>
    </row>
    <row r="9882" spans="2:2" hidden="1">
      <c r="B9882" s="23"/>
    </row>
    <row r="9883" spans="2:2" hidden="1">
      <c r="B9883" s="23"/>
    </row>
    <row r="9884" spans="2:2" hidden="1">
      <c r="B9884" s="23"/>
    </row>
    <row r="9885" spans="2:2" hidden="1">
      <c r="B9885" s="23"/>
    </row>
    <row r="9886" spans="2:2" hidden="1">
      <c r="B9886" s="23"/>
    </row>
    <row r="9887" spans="2:2" hidden="1">
      <c r="B9887" s="23"/>
    </row>
    <row r="9888" spans="2:2" hidden="1">
      <c r="B9888" s="23"/>
    </row>
    <row r="9889" spans="2:2" hidden="1">
      <c r="B9889" s="23"/>
    </row>
    <row r="9890" spans="2:2" hidden="1">
      <c r="B9890" s="23"/>
    </row>
    <row r="9891" spans="2:2" hidden="1">
      <c r="B9891" s="23"/>
    </row>
    <row r="9892" spans="2:2" hidden="1">
      <c r="B9892" s="23"/>
    </row>
    <row r="9893" spans="2:2" hidden="1">
      <c r="B9893" s="23"/>
    </row>
    <row r="9894" spans="2:2" hidden="1">
      <c r="B9894" s="23"/>
    </row>
    <row r="9895" spans="2:2" hidden="1">
      <c r="B9895" s="23"/>
    </row>
    <row r="9896" spans="2:2" hidden="1">
      <c r="B9896" s="23"/>
    </row>
    <row r="9897" spans="2:2" hidden="1">
      <c r="B9897" s="23"/>
    </row>
    <row r="9898" spans="2:2" hidden="1">
      <c r="B9898" s="23"/>
    </row>
    <row r="9899" spans="2:2" hidden="1">
      <c r="B9899" s="23"/>
    </row>
    <row r="9900" spans="2:2" hidden="1">
      <c r="B9900" s="23"/>
    </row>
    <row r="9901" spans="2:2" hidden="1">
      <c r="B9901" s="23"/>
    </row>
    <row r="9902" spans="2:2" hidden="1">
      <c r="B9902" s="23"/>
    </row>
    <row r="9903" spans="2:2" hidden="1">
      <c r="B9903" s="23"/>
    </row>
    <row r="9904" spans="2:2" hidden="1">
      <c r="B9904" s="23"/>
    </row>
    <row r="9905" spans="2:2" hidden="1">
      <c r="B9905" s="23"/>
    </row>
    <row r="9906" spans="2:2" hidden="1">
      <c r="B9906" s="23"/>
    </row>
    <row r="9907" spans="2:2" hidden="1">
      <c r="B9907" s="23"/>
    </row>
    <row r="9908" spans="2:2" hidden="1">
      <c r="B9908" s="23"/>
    </row>
    <row r="9909" spans="2:2" hidden="1">
      <c r="B9909" s="23"/>
    </row>
    <row r="9910" spans="2:2" hidden="1">
      <c r="B9910" s="23"/>
    </row>
    <row r="9911" spans="2:2" hidden="1">
      <c r="B9911" s="23"/>
    </row>
    <row r="9912" spans="2:2" hidden="1">
      <c r="B9912" s="23"/>
    </row>
    <row r="9913" spans="2:2" hidden="1">
      <c r="B9913" s="23"/>
    </row>
    <row r="9914" spans="2:2" hidden="1">
      <c r="B9914" s="23"/>
    </row>
    <row r="9915" spans="2:2" hidden="1">
      <c r="B9915" s="23"/>
    </row>
    <row r="9916" spans="2:2" hidden="1">
      <c r="B9916" s="23"/>
    </row>
    <row r="9917" spans="2:2" hidden="1">
      <c r="B9917" s="23"/>
    </row>
    <row r="9918" spans="2:2" hidden="1">
      <c r="B9918" s="23"/>
    </row>
    <row r="9919" spans="2:2" hidden="1">
      <c r="B9919" s="23"/>
    </row>
    <row r="9920" spans="2:2" hidden="1">
      <c r="B9920" s="23"/>
    </row>
    <row r="9921" spans="2:2" hidden="1">
      <c r="B9921" s="23"/>
    </row>
    <row r="9922" spans="2:2" hidden="1">
      <c r="B9922" s="23"/>
    </row>
    <row r="9923" spans="2:2" hidden="1">
      <c r="B9923" s="23"/>
    </row>
    <row r="9924" spans="2:2" hidden="1">
      <c r="B9924" s="23"/>
    </row>
    <row r="9925" spans="2:2" hidden="1">
      <c r="B9925" s="23"/>
    </row>
    <row r="9926" spans="2:2" hidden="1">
      <c r="B9926" s="23"/>
    </row>
    <row r="9927" spans="2:2" hidden="1">
      <c r="B9927" s="23"/>
    </row>
    <row r="9928" spans="2:2" hidden="1">
      <c r="B9928" s="23"/>
    </row>
    <row r="9929" spans="2:2" hidden="1">
      <c r="B9929" s="23"/>
    </row>
    <row r="9930" spans="2:2" hidden="1">
      <c r="B9930" s="23"/>
    </row>
    <row r="9931" spans="2:2" hidden="1">
      <c r="B9931" s="23"/>
    </row>
    <row r="9932" spans="2:2" hidden="1">
      <c r="B9932" s="23"/>
    </row>
    <row r="9933" spans="2:2" hidden="1">
      <c r="B9933" s="23"/>
    </row>
    <row r="9934" spans="2:2" hidden="1">
      <c r="B9934" s="23"/>
    </row>
    <row r="9935" spans="2:2" hidden="1">
      <c r="B9935" s="23"/>
    </row>
    <row r="9936" spans="2:2" hidden="1">
      <c r="B9936" s="23"/>
    </row>
    <row r="9937" spans="2:2" hidden="1">
      <c r="B9937" s="23"/>
    </row>
    <row r="9938" spans="2:2" hidden="1">
      <c r="B9938" s="23"/>
    </row>
    <row r="9939" spans="2:2" hidden="1">
      <c r="B9939" s="23"/>
    </row>
    <row r="9940" spans="2:2" hidden="1">
      <c r="B9940" s="23"/>
    </row>
    <row r="9941" spans="2:2" hidden="1">
      <c r="B9941" s="23"/>
    </row>
    <row r="9942" spans="2:2" hidden="1">
      <c r="B9942" s="23"/>
    </row>
    <row r="9943" spans="2:2" hidden="1">
      <c r="B9943" s="23"/>
    </row>
    <row r="9944" spans="2:2" hidden="1">
      <c r="B9944" s="23"/>
    </row>
    <row r="9945" spans="2:2" hidden="1">
      <c r="B9945" s="23"/>
    </row>
    <row r="9946" spans="2:2" hidden="1">
      <c r="B9946" s="23"/>
    </row>
    <row r="9947" spans="2:2" hidden="1">
      <c r="B9947" s="23"/>
    </row>
    <row r="9948" spans="2:2" hidden="1">
      <c r="B9948" s="23"/>
    </row>
    <row r="9949" spans="2:2" hidden="1">
      <c r="B9949" s="23"/>
    </row>
    <row r="9950" spans="2:2" hidden="1">
      <c r="B9950" s="23"/>
    </row>
    <row r="9951" spans="2:2" hidden="1">
      <c r="B9951" s="23"/>
    </row>
    <row r="9952" spans="2:2" hidden="1">
      <c r="B9952" s="23"/>
    </row>
    <row r="9953" spans="2:2" hidden="1">
      <c r="B9953" s="23"/>
    </row>
    <row r="9954" spans="2:2" hidden="1">
      <c r="B9954" s="23"/>
    </row>
    <row r="9955" spans="2:2" hidden="1">
      <c r="B9955" s="23"/>
    </row>
    <row r="9956" spans="2:2" hidden="1">
      <c r="B9956" s="23"/>
    </row>
    <row r="9957" spans="2:2" hidden="1">
      <c r="B9957" s="23"/>
    </row>
    <row r="9958" spans="2:2" hidden="1">
      <c r="B9958" s="23"/>
    </row>
    <row r="9959" spans="2:2" hidden="1">
      <c r="B9959" s="23"/>
    </row>
    <row r="9960" spans="2:2" hidden="1">
      <c r="B9960" s="23"/>
    </row>
    <row r="9961" spans="2:2" hidden="1">
      <c r="B9961" s="23"/>
    </row>
    <row r="9962" spans="2:2" hidden="1">
      <c r="B9962" s="23"/>
    </row>
    <row r="9963" spans="2:2" hidden="1">
      <c r="B9963" s="23"/>
    </row>
    <row r="9964" spans="2:2" hidden="1">
      <c r="B9964" s="23"/>
    </row>
    <row r="9965" spans="2:2" hidden="1">
      <c r="B9965" s="23"/>
    </row>
    <row r="9966" spans="2:2" hidden="1">
      <c r="B9966" s="23"/>
    </row>
    <row r="9967" spans="2:2" hidden="1">
      <c r="B9967" s="23"/>
    </row>
    <row r="9968" spans="2:2" hidden="1">
      <c r="B9968" s="23"/>
    </row>
    <row r="9969" spans="2:2" hidden="1">
      <c r="B9969" s="23"/>
    </row>
    <row r="9970" spans="2:2" hidden="1">
      <c r="B9970" s="23"/>
    </row>
    <row r="9971" spans="2:2" hidden="1">
      <c r="B9971" s="23"/>
    </row>
    <row r="9972" spans="2:2" hidden="1">
      <c r="B9972" s="23"/>
    </row>
    <row r="9973" spans="2:2" hidden="1">
      <c r="B9973" s="23"/>
    </row>
    <row r="9974" spans="2:2" hidden="1">
      <c r="B9974" s="23"/>
    </row>
    <row r="9975" spans="2:2" hidden="1">
      <c r="B9975" s="23"/>
    </row>
    <row r="9976" spans="2:2" hidden="1">
      <c r="B9976" s="23"/>
    </row>
    <row r="9977" spans="2:2" hidden="1">
      <c r="B9977" s="23"/>
    </row>
    <row r="9978" spans="2:2" hidden="1">
      <c r="B9978" s="23"/>
    </row>
    <row r="9979" spans="2:2" hidden="1">
      <c r="B9979" s="23"/>
    </row>
    <row r="9980" spans="2:2" hidden="1">
      <c r="B9980" s="23"/>
    </row>
    <row r="9981" spans="2:2" hidden="1">
      <c r="B9981" s="23"/>
    </row>
    <row r="9982" spans="2:2" hidden="1">
      <c r="B9982" s="23"/>
    </row>
    <row r="9983" spans="2:2" hidden="1">
      <c r="B9983" s="23"/>
    </row>
    <row r="9984" spans="2:2" hidden="1">
      <c r="B9984" s="23"/>
    </row>
    <row r="9985" spans="2:2" hidden="1">
      <c r="B9985" s="23"/>
    </row>
    <row r="9986" spans="2:2" hidden="1">
      <c r="B9986" s="23"/>
    </row>
    <row r="9987" spans="2:2" hidden="1">
      <c r="B9987" s="23"/>
    </row>
    <row r="9988" spans="2:2" hidden="1">
      <c r="B9988" s="23"/>
    </row>
    <row r="9989" spans="2:2" hidden="1">
      <c r="B9989" s="23"/>
    </row>
    <row r="9990" spans="2:2" hidden="1">
      <c r="B9990" s="23"/>
    </row>
    <row r="9991" spans="2:2" hidden="1">
      <c r="B9991" s="23"/>
    </row>
    <row r="9992" spans="2:2" hidden="1">
      <c r="B9992" s="23"/>
    </row>
    <row r="9993" spans="2:2" hidden="1">
      <c r="B9993" s="23"/>
    </row>
    <row r="9994" spans="2:2" hidden="1">
      <c r="B9994" s="23"/>
    </row>
    <row r="9995" spans="2:2" hidden="1">
      <c r="B9995" s="23"/>
    </row>
    <row r="9996" spans="2:2" hidden="1">
      <c r="B9996" s="23"/>
    </row>
    <row r="9997" spans="2:2" hidden="1">
      <c r="B9997" s="23"/>
    </row>
    <row r="9998" spans="2:2" hidden="1">
      <c r="B9998" s="23"/>
    </row>
    <row r="9999" spans="2:2" hidden="1">
      <c r="B9999" s="23"/>
    </row>
    <row r="10000" spans="2:2" hidden="1">
      <c r="B10000" s="23"/>
    </row>
    <row r="10001" spans="2:2" hidden="1">
      <c r="B10001" s="23"/>
    </row>
    <row r="10002" spans="2:2" hidden="1">
      <c r="B10002" s="23"/>
    </row>
    <row r="10003" spans="2:2" hidden="1">
      <c r="B10003" s="23"/>
    </row>
    <row r="10004" spans="2:2" hidden="1">
      <c r="B10004" s="23"/>
    </row>
    <row r="10005" spans="2:2" hidden="1">
      <c r="B10005" s="23"/>
    </row>
    <row r="10006" spans="2:2" hidden="1">
      <c r="B10006" s="23"/>
    </row>
    <row r="10007" spans="2:2" hidden="1">
      <c r="B10007" s="23"/>
    </row>
    <row r="10008" spans="2:2" hidden="1">
      <c r="B10008" s="23"/>
    </row>
    <row r="10009" spans="2:2" hidden="1">
      <c r="B10009" s="23"/>
    </row>
    <row r="10010" spans="2:2" hidden="1">
      <c r="B10010" s="23"/>
    </row>
    <row r="10011" spans="2:2" hidden="1">
      <c r="B10011" s="23"/>
    </row>
    <row r="10012" spans="2:2" hidden="1">
      <c r="B10012" s="23"/>
    </row>
    <row r="10013" spans="2:2" hidden="1">
      <c r="B10013" s="23"/>
    </row>
    <row r="10014" spans="2:2" hidden="1">
      <c r="B10014" s="23"/>
    </row>
    <row r="10015" spans="2:2" hidden="1">
      <c r="B10015" s="23"/>
    </row>
    <row r="10016" spans="2:2" hidden="1">
      <c r="B10016" s="23"/>
    </row>
    <row r="10017" spans="2:2" hidden="1">
      <c r="B10017" s="23"/>
    </row>
    <row r="10018" spans="2:2" hidden="1">
      <c r="B10018" s="23"/>
    </row>
    <row r="10019" spans="2:2" hidden="1">
      <c r="B10019" s="23"/>
    </row>
    <row r="10020" spans="2:2" hidden="1">
      <c r="B10020" s="23"/>
    </row>
    <row r="10021" spans="2:2" hidden="1">
      <c r="B10021" s="23"/>
    </row>
    <row r="10022" spans="2:2" hidden="1">
      <c r="B10022" s="23"/>
    </row>
    <row r="10023" spans="2:2" hidden="1">
      <c r="B10023" s="23"/>
    </row>
    <row r="10024" spans="2:2" hidden="1">
      <c r="B10024" s="23"/>
    </row>
    <row r="10025" spans="2:2" hidden="1">
      <c r="B10025" s="23"/>
    </row>
    <row r="10026" spans="2:2" hidden="1">
      <c r="B10026" s="23"/>
    </row>
    <row r="10027" spans="2:2" hidden="1">
      <c r="B10027" s="23"/>
    </row>
    <row r="10028" spans="2:2" hidden="1">
      <c r="B10028" s="23"/>
    </row>
    <row r="10029" spans="2:2" hidden="1">
      <c r="B10029" s="23"/>
    </row>
    <row r="10030" spans="2:2" hidden="1">
      <c r="B10030" s="23"/>
    </row>
    <row r="10031" spans="2:2" hidden="1">
      <c r="B10031" s="23"/>
    </row>
    <row r="10032" spans="2:2" hidden="1">
      <c r="B10032" s="23"/>
    </row>
    <row r="10033" spans="2:2" hidden="1">
      <c r="B10033" s="23"/>
    </row>
    <row r="10034" spans="2:2" hidden="1">
      <c r="B10034" s="23"/>
    </row>
    <row r="10035" spans="2:2" hidden="1">
      <c r="B10035" s="23"/>
    </row>
    <row r="10036" spans="2:2" hidden="1">
      <c r="B10036" s="23"/>
    </row>
    <row r="10037" spans="2:2" hidden="1">
      <c r="B10037" s="23"/>
    </row>
    <row r="10038" spans="2:2" hidden="1">
      <c r="B10038" s="23"/>
    </row>
    <row r="10039" spans="2:2" hidden="1">
      <c r="B10039" s="23"/>
    </row>
    <row r="10040" spans="2:2" hidden="1">
      <c r="B10040" s="23"/>
    </row>
    <row r="10041" spans="2:2" hidden="1">
      <c r="B10041" s="23"/>
    </row>
    <row r="10042" spans="2:2" hidden="1">
      <c r="B10042" s="23"/>
    </row>
    <row r="10043" spans="2:2" hidden="1">
      <c r="B10043" s="23"/>
    </row>
    <row r="10044" spans="2:2" hidden="1">
      <c r="B10044" s="23"/>
    </row>
    <row r="10045" spans="2:2" hidden="1">
      <c r="B10045" s="23"/>
    </row>
    <row r="10046" spans="2:2" hidden="1">
      <c r="B10046" s="23"/>
    </row>
    <row r="10047" spans="2:2" hidden="1">
      <c r="B10047" s="23"/>
    </row>
    <row r="10048" spans="2:2" hidden="1">
      <c r="B10048" s="23"/>
    </row>
    <row r="10049" spans="2:2" hidden="1">
      <c r="B10049" s="23"/>
    </row>
    <row r="10050" spans="2:2" hidden="1">
      <c r="B10050" s="23"/>
    </row>
    <row r="10051" spans="2:2" hidden="1">
      <c r="B10051" s="23"/>
    </row>
    <row r="10052" spans="2:2" hidden="1">
      <c r="B10052" s="23"/>
    </row>
    <row r="10053" spans="2:2" hidden="1">
      <c r="B10053" s="23"/>
    </row>
    <row r="10054" spans="2:2" hidden="1">
      <c r="B10054" s="23"/>
    </row>
    <row r="10055" spans="2:2" hidden="1">
      <c r="B10055" s="23"/>
    </row>
    <row r="10056" spans="2:2" hidden="1">
      <c r="B10056" s="23"/>
    </row>
    <row r="10057" spans="2:2" hidden="1">
      <c r="B10057" s="23"/>
    </row>
    <row r="10058" spans="2:2" hidden="1">
      <c r="B10058" s="23"/>
    </row>
    <row r="10059" spans="2:2" hidden="1">
      <c r="B10059" s="23"/>
    </row>
    <row r="10060" spans="2:2" hidden="1">
      <c r="B10060" s="23"/>
    </row>
    <row r="10061" spans="2:2" hidden="1">
      <c r="B10061" s="23"/>
    </row>
    <row r="10062" spans="2:2" hidden="1">
      <c r="B10062" s="23"/>
    </row>
    <row r="10063" spans="2:2" hidden="1">
      <c r="B10063" s="23"/>
    </row>
    <row r="10064" spans="2:2" hidden="1">
      <c r="B10064" s="23"/>
    </row>
    <row r="10065" spans="2:2" hidden="1">
      <c r="B10065" s="23"/>
    </row>
    <row r="10066" spans="2:2" hidden="1">
      <c r="B10066" s="23"/>
    </row>
    <row r="10067" spans="2:2" hidden="1">
      <c r="B10067" s="23"/>
    </row>
    <row r="10068" spans="2:2" hidden="1">
      <c r="B10068" s="23"/>
    </row>
    <row r="10069" spans="2:2" hidden="1">
      <c r="B10069" s="23"/>
    </row>
    <row r="10070" spans="2:2" hidden="1">
      <c r="B10070" s="23"/>
    </row>
    <row r="10071" spans="2:2" hidden="1">
      <c r="B10071" s="23"/>
    </row>
    <row r="10072" spans="2:2" hidden="1">
      <c r="B10072" s="23"/>
    </row>
    <row r="10073" spans="2:2" hidden="1">
      <c r="B10073" s="23"/>
    </row>
    <row r="10074" spans="2:2" hidden="1">
      <c r="B10074" s="23"/>
    </row>
    <row r="10075" spans="2:2" hidden="1">
      <c r="B10075" s="23"/>
    </row>
    <row r="10076" spans="2:2" hidden="1">
      <c r="B10076" s="23"/>
    </row>
    <row r="10077" spans="2:2" hidden="1">
      <c r="B10077" s="23"/>
    </row>
    <row r="10078" spans="2:2" hidden="1">
      <c r="B10078" s="23"/>
    </row>
    <row r="10079" spans="2:2" hidden="1">
      <c r="B10079" s="23"/>
    </row>
    <row r="10080" spans="2:2" hidden="1">
      <c r="B10080" s="23"/>
    </row>
    <row r="10081" spans="2:2" hidden="1">
      <c r="B10081" s="23"/>
    </row>
    <row r="10082" spans="2:2" hidden="1">
      <c r="B10082" s="23"/>
    </row>
    <row r="10083" spans="2:2" hidden="1">
      <c r="B10083" s="23"/>
    </row>
    <row r="10084" spans="2:2" hidden="1">
      <c r="B10084" s="23"/>
    </row>
    <row r="10085" spans="2:2" hidden="1">
      <c r="B10085" s="23"/>
    </row>
    <row r="10086" spans="2:2" hidden="1">
      <c r="B10086" s="23"/>
    </row>
    <row r="10087" spans="2:2" hidden="1">
      <c r="B10087" s="23"/>
    </row>
    <row r="10088" spans="2:2" hidden="1">
      <c r="B10088" s="23"/>
    </row>
    <row r="10089" spans="2:2" hidden="1">
      <c r="B10089" s="23"/>
    </row>
    <row r="10090" spans="2:2" hidden="1">
      <c r="B10090" s="23"/>
    </row>
    <row r="10091" spans="2:2" hidden="1">
      <c r="B10091" s="23"/>
    </row>
    <row r="10092" spans="2:2" hidden="1">
      <c r="B10092" s="23"/>
    </row>
    <row r="10093" spans="2:2" hidden="1">
      <c r="B10093" s="23"/>
    </row>
    <row r="10094" spans="2:2" hidden="1">
      <c r="B10094" s="23"/>
    </row>
    <row r="10095" spans="2:2" hidden="1">
      <c r="B10095" s="23"/>
    </row>
    <row r="10096" spans="2:2" hidden="1">
      <c r="B10096" s="23"/>
    </row>
    <row r="10097" spans="2:2" hidden="1">
      <c r="B10097" s="23"/>
    </row>
    <row r="10098" spans="2:2" hidden="1">
      <c r="B10098" s="23"/>
    </row>
    <row r="10099" spans="2:2" hidden="1">
      <c r="B10099" s="23"/>
    </row>
    <row r="10100" spans="2:2" hidden="1">
      <c r="B10100" s="23"/>
    </row>
    <row r="10101" spans="2:2" hidden="1">
      <c r="B10101" s="23"/>
    </row>
    <row r="10102" spans="2:2" hidden="1">
      <c r="B10102" s="23"/>
    </row>
    <row r="10103" spans="2:2" hidden="1">
      <c r="B10103" s="23"/>
    </row>
    <row r="10104" spans="2:2" hidden="1">
      <c r="B10104" s="23"/>
    </row>
    <row r="10105" spans="2:2" hidden="1">
      <c r="B10105" s="23"/>
    </row>
    <row r="10106" spans="2:2" hidden="1">
      <c r="B10106" s="23"/>
    </row>
    <row r="10107" spans="2:2" hidden="1">
      <c r="B10107" s="23"/>
    </row>
    <row r="10108" spans="2:2" hidden="1">
      <c r="B10108" s="23"/>
    </row>
    <row r="10109" spans="2:2" hidden="1">
      <c r="B10109" s="23"/>
    </row>
    <row r="10110" spans="2:2" hidden="1">
      <c r="B10110" s="23"/>
    </row>
    <row r="10111" spans="2:2" hidden="1">
      <c r="B10111" s="23"/>
    </row>
    <row r="10112" spans="2:2" hidden="1">
      <c r="B10112" s="23"/>
    </row>
    <row r="10113" spans="2:2" hidden="1">
      <c r="B10113" s="23"/>
    </row>
    <row r="10114" spans="2:2" hidden="1">
      <c r="B10114" s="23"/>
    </row>
    <row r="10115" spans="2:2" hidden="1">
      <c r="B10115" s="23"/>
    </row>
    <row r="10116" spans="2:2" hidden="1">
      <c r="B10116" s="23"/>
    </row>
    <row r="10117" spans="2:2" hidden="1">
      <c r="B10117" s="23"/>
    </row>
    <row r="10118" spans="2:2" hidden="1">
      <c r="B10118" s="23"/>
    </row>
    <row r="10119" spans="2:2" hidden="1">
      <c r="B10119" s="23"/>
    </row>
    <row r="10120" spans="2:2" hidden="1">
      <c r="B10120" s="23"/>
    </row>
    <row r="10121" spans="2:2" hidden="1">
      <c r="B10121" s="23"/>
    </row>
    <row r="10122" spans="2:2" hidden="1">
      <c r="B10122" s="23"/>
    </row>
    <row r="10123" spans="2:2" hidden="1">
      <c r="B10123" s="23"/>
    </row>
    <row r="10124" spans="2:2" hidden="1">
      <c r="B10124" s="23"/>
    </row>
    <row r="10125" spans="2:2" hidden="1">
      <c r="B10125" s="23"/>
    </row>
    <row r="10126" spans="2:2" hidden="1">
      <c r="B10126" s="23"/>
    </row>
    <row r="10127" spans="2:2" hidden="1">
      <c r="B10127" s="23"/>
    </row>
    <row r="10128" spans="2:2" hidden="1">
      <c r="B10128" s="23"/>
    </row>
    <row r="10129" spans="2:2" hidden="1">
      <c r="B10129" s="23"/>
    </row>
    <row r="10130" spans="2:2" hidden="1">
      <c r="B10130" s="23"/>
    </row>
    <row r="10131" spans="2:2" hidden="1">
      <c r="B10131" s="23"/>
    </row>
    <row r="10132" spans="2:2" hidden="1">
      <c r="B10132" s="23"/>
    </row>
    <row r="10133" spans="2:2" hidden="1">
      <c r="B10133" s="23"/>
    </row>
    <row r="10134" spans="2:2" hidden="1">
      <c r="B10134" s="23"/>
    </row>
    <row r="10135" spans="2:2" hidden="1">
      <c r="B10135" s="23"/>
    </row>
    <row r="10136" spans="2:2" hidden="1">
      <c r="B10136" s="23"/>
    </row>
    <row r="10137" spans="2:2" hidden="1">
      <c r="B10137" s="23"/>
    </row>
    <row r="10138" spans="2:2" hidden="1">
      <c r="B10138" s="23"/>
    </row>
    <row r="10139" spans="2:2" hidden="1">
      <c r="B10139" s="23"/>
    </row>
    <row r="10140" spans="2:2" hidden="1">
      <c r="B10140" s="23"/>
    </row>
    <row r="10141" spans="2:2" hidden="1">
      <c r="B10141" s="23"/>
    </row>
    <row r="10142" spans="2:2" hidden="1">
      <c r="B10142" s="23"/>
    </row>
    <row r="10143" spans="2:2" hidden="1">
      <c r="B10143" s="23"/>
    </row>
    <row r="10144" spans="2:2" hidden="1">
      <c r="B10144" s="23"/>
    </row>
    <row r="10145" spans="2:2" hidden="1">
      <c r="B10145" s="23"/>
    </row>
    <row r="10146" spans="2:2" hidden="1">
      <c r="B10146" s="23"/>
    </row>
    <row r="10147" spans="2:2" hidden="1">
      <c r="B10147" s="23"/>
    </row>
    <row r="10148" spans="2:2" hidden="1">
      <c r="B10148" s="23"/>
    </row>
    <row r="10149" spans="2:2" hidden="1">
      <c r="B10149" s="23"/>
    </row>
    <row r="10150" spans="2:2" hidden="1">
      <c r="B10150" s="23"/>
    </row>
    <row r="10151" spans="2:2" hidden="1">
      <c r="B10151" s="23"/>
    </row>
    <row r="10152" spans="2:2" hidden="1">
      <c r="B10152" s="23"/>
    </row>
    <row r="10153" spans="2:2" hidden="1">
      <c r="B10153" s="23"/>
    </row>
    <row r="10154" spans="2:2" hidden="1">
      <c r="B10154" s="23"/>
    </row>
    <row r="10155" spans="2:2" hidden="1">
      <c r="B10155" s="23"/>
    </row>
    <row r="10156" spans="2:2" hidden="1">
      <c r="B10156" s="23"/>
    </row>
    <row r="10157" spans="2:2" hidden="1">
      <c r="B10157" s="23"/>
    </row>
    <row r="10158" spans="2:2" hidden="1">
      <c r="B10158" s="23"/>
    </row>
    <row r="10159" spans="2:2" hidden="1">
      <c r="B10159" s="23"/>
    </row>
    <row r="10160" spans="2:2" hidden="1">
      <c r="B10160" s="23"/>
    </row>
    <row r="10161" spans="2:2" hidden="1">
      <c r="B10161" s="23"/>
    </row>
    <row r="10162" spans="2:2" hidden="1">
      <c r="B10162" s="23"/>
    </row>
    <row r="10163" spans="2:2" hidden="1">
      <c r="B10163" s="23"/>
    </row>
    <row r="10164" spans="2:2" hidden="1">
      <c r="B10164" s="23"/>
    </row>
    <row r="10165" spans="2:2" hidden="1">
      <c r="B10165" s="23"/>
    </row>
    <row r="10166" spans="2:2" hidden="1">
      <c r="B10166" s="23"/>
    </row>
    <row r="10167" spans="2:2" hidden="1">
      <c r="B10167" s="23"/>
    </row>
    <row r="10168" spans="2:2" hidden="1">
      <c r="B10168" s="23"/>
    </row>
    <row r="10169" spans="2:2" hidden="1">
      <c r="B10169" s="23"/>
    </row>
    <row r="10170" spans="2:2" hidden="1">
      <c r="B10170" s="23"/>
    </row>
    <row r="10171" spans="2:2" hidden="1">
      <c r="B10171" s="23"/>
    </row>
    <row r="10172" spans="2:2" hidden="1">
      <c r="B10172" s="23"/>
    </row>
    <row r="10173" spans="2:2" hidden="1">
      <c r="B10173" s="23"/>
    </row>
    <row r="10174" spans="2:2" hidden="1">
      <c r="B10174" s="23"/>
    </row>
    <row r="10175" spans="2:2" hidden="1">
      <c r="B10175" s="23"/>
    </row>
    <row r="10176" spans="2:2" hidden="1">
      <c r="B10176" s="23"/>
    </row>
    <row r="10177" spans="2:2" hidden="1">
      <c r="B10177" s="23"/>
    </row>
    <row r="10178" spans="2:2" hidden="1">
      <c r="B10178" s="23"/>
    </row>
    <row r="10179" spans="2:2" hidden="1">
      <c r="B10179" s="23"/>
    </row>
    <row r="10180" spans="2:2" hidden="1">
      <c r="B10180" s="23"/>
    </row>
    <row r="10181" spans="2:2" hidden="1">
      <c r="B10181" s="23"/>
    </row>
    <row r="10182" spans="2:2" hidden="1">
      <c r="B10182" s="23"/>
    </row>
    <row r="10183" spans="2:2" hidden="1">
      <c r="B10183" s="23"/>
    </row>
    <row r="10184" spans="2:2" hidden="1">
      <c r="B10184" s="23"/>
    </row>
    <row r="10185" spans="2:2" hidden="1">
      <c r="B10185" s="23"/>
    </row>
    <row r="10186" spans="2:2" hidden="1">
      <c r="B10186" s="23"/>
    </row>
    <row r="10187" spans="2:2" hidden="1">
      <c r="B10187" s="23"/>
    </row>
    <row r="10188" spans="2:2" hidden="1">
      <c r="B10188" s="23"/>
    </row>
    <row r="10189" spans="2:2" hidden="1">
      <c r="B10189" s="23"/>
    </row>
    <row r="10190" spans="2:2" hidden="1">
      <c r="B10190" s="23"/>
    </row>
    <row r="10191" spans="2:2" hidden="1">
      <c r="B10191" s="23"/>
    </row>
    <row r="10192" spans="2:2" hidden="1">
      <c r="B10192" s="23"/>
    </row>
    <row r="10193" spans="2:2" hidden="1">
      <c r="B10193" s="23"/>
    </row>
    <row r="10194" spans="2:2" hidden="1">
      <c r="B10194" s="23"/>
    </row>
    <row r="10195" spans="2:2" hidden="1">
      <c r="B10195" s="23"/>
    </row>
    <row r="10196" spans="2:2" hidden="1">
      <c r="B10196" s="23"/>
    </row>
    <row r="10197" spans="2:2" hidden="1">
      <c r="B10197" s="23"/>
    </row>
    <row r="10198" spans="2:2" hidden="1">
      <c r="B10198" s="23"/>
    </row>
    <row r="10199" spans="2:2" hidden="1">
      <c r="B10199" s="23"/>
    </row>
    <row r="10200" spans="2:2" hidden="1">
      <c r="B10200" s="23"/>
    </row>
    <row r="10201" spans="2:2" hidden="1">
      <c r="B10201" s="23"/>
    </row>
    <row r="10202" spans="2:2" hidden="1">
      <c r="B10202" s="23"/>
    </row>
    <row r="10203" spans="2:2" hidden="1">
      <c r="B10203" s="23"/>
    </row>
    <row r="10204" spans="2:2" hidden="1">
      <c r="B10204" s="23"/>
    </row>
    <row r="10205" spans="2:2" hidden="1">
      <c r="B10205" s="23"/>
    </row>
    <row r="10206" spans="2:2" hidden="1">
      <c r="B10206" s="23"/>
    </row>
    <row r="10207" spans="2:2" hidden="1">
      <c r="B10207" s="23"/>
    </row>
    <row r="10208" spans="2:2" hidden="1">
      <c r="B10208" s="23"/>
    </row>
    <row r="10209" spans="2:2" hidden="1">
      <c r="B10209" s="23"/>
    </row>
    <row r="10210" spans="2:2" hidden="1">
      <c r="B10210" s="23"/>
    </row>
    <row r="10211" spans="2:2" hidden="1">
      <c r="B10211" s="23"/>
    </row>
    <row r="10212" spans="2:2" hidden="1">
      <c r="B10212" s="23"/>
    </row>
    <row r="10213" spans="2:2" hidden="1">
      <c r="B10213" s="23"/>
    </row>
    <row r="10214" spans="2:2" hidden="1">
      <c r="B10214" s="23"/>
    </row>
    <row r="10215" spans="2:2" hidden="1">
      <c r="B10215" s="23"/>
    </row>
    <row r="10216" spans="2:2" hidden="1">
      <c r="B10216" s="23"/>
    </row>
    <row r="10217" spans="2:2" hidden="1">
      <c r="B10217" s="23"/>
    </row>
    <row r="10218" spans="2:2" hidden="1">
      <c r="B10218" s="23"/>
    </row>
    <row r="10219" spans="2:2" hidden="1">
      <c r="B10219" s="23"/>
    </row>
    <row r="10220" spans="2:2" hidden="1">
      <c r="B10220" s="23"/>
    </row>
    <row r="10221" spans="2:2" hidden="1">
      <c r="B10221" s="23"/>
    </row>
    <row r="10222" spans="2:2" hidden="1">
      <c r="B10222" s="23"/>
    </row>
    <row r="10223" spans="2:2" hidden="1">
      <c r="B10223" s="23"/>
    </row>
    <row r="10224" spans="2:2" hidden="1">
      <c r="B10224" s="23"/>
    </row>
    <row r="10225" spans="2:2" hidden="1">
      <c r="B10225" s="23"/>
    </row>
    <row r="10226" spans="2:2" hidden="1">
      <c r="B10226" s="23"/>
    </row>
    <row r="10227" spans="2:2" hidden="1">
      <c r="B10227" s="23"/>
    </row>
    <row r="10228" spans="2:2" hidden="1">
      <c r="B10228" s="23"/>
    </row>
    <row r="10229" spans="2:2" hidden="1">
      <c r="B10229" s="23"/>
    </row>
    <row r="10230" spans="2:2" hidden="1">
      <c r="B10230" s="23"/>
    </row>
    <row r="10231" spans="2:2" hidden="1">
      <c r="B10231" s="23"/>
    </row>
    <row r="10232" spans="2:2" hidden="1">
      <c r="B10232" s="23"/>
    </row>
    <row r="10233" spans="2:2" hidden="1">
      <c r="B10233" s="23"/>
    </row>
    <row r="10234" spans="2:2" hidden="1">
      <c r="B10234" s="23"/>
    </row>
    <row r="10235" spans="2:2" hidden="1">
      <c r="B10235" s="23"/>
    </row>
    <row r="10236" spans="2:2" hidden="1">
      <c r="B10236" s="23"/>
    </row>
    <row r="10237" spans="2:2" hidden="1">
      <c r="B10237" s="23"/>
    </row>
    <row r="10238" spans="2:2" hidden="1">
      <c r="B10238" s="23"/>
    </row>
    <row r="10239" spans="2:2" hidden="1">
      <c r="B10239" s="23"/>
    </row>
    <row r="10240" spans="2:2" hidden="1">
      <c r="B10240" s="23"/>
    </row>
    <row r="10241" spans="2:2" hidden="1">
      <c r="B10241" s="23"/>
    </row>
    <row r="10242" spans="2:2" hidden="1">
      <c r="B10242" s="23"/>
    </row>
    <row r="10243" spans="2:2" hidden="1">
      <c r="B10243" s="23"/>
    </row>
    <row r="10244" spans="2:2" hidden="1">
      <c r="B10244" s="23"/>
    </row>
    <row r="10245" spans="2:2" hidden="1">
      <c r="B10245" s="23"/>
    </row>
    <row r="10246" spans="2:2" hidden="1">
      <c r="B10246" s="23"/>
    </row>
    <row r="10247" spans="2:2" hidden="1">
      <c r="B10247" s="23"/>
    </row>
    <row r="10248" spans="2:2" hidden="1">
      <c r="B10248" s="23"/>
    </row>
    <row r="10249" spans="2:2" hidden="1">
      <c r="B10249" s="23"/>
    </row>
    <row r="10250" spans="2:2" hidden="1">
      <c r="B10250" s="23"/>
    </row>
    <row r="10251" spans="2:2" hidden="1">
      <c r="B10251" s="23"/>
    </row>
    <row r="10252" spans="2:2" hidden="1">
      <c r="B10252" s="23"/>
    </row>
    <row r="10253" spans="2:2" hidden="1">
      <c r="B10253" s="23"/>
    </row>
    <row r="10254" spans="2:2" hidden="1">
      <c r="B10254" s="23"/>
    </row>
    <row r="10255" spans="2:2" hidden="1">
      <c r="B10255" s="23"/>
    </row>
    <row r="10256" spans="2:2" hidden="1">
      <c r="B10256" s="23"/>
    </row>
    <row r="10257" spans="2:2" hidden="1">
      <c r="B10257" s="23"/>
    </row>
    <row r="10258" spans="2:2" hidden="1">
      <c r="B10258" s="23"/>
    </row>
    <row r="10259" spans="2:2" hidden="1">
      <c r="B10259" s="23"/>
    </row>
    <row r="10260" spans="2:2" hidden="1">
      <c r="B10260" s="23"/>
    </row>
    <row r="10261" spans="2:2" hidden="1">
      <c r="B10261" s="23"/>
    </row>
    <row r="10262" spans="2:2" hidden="1">
      <c r="B10262" s="23"/>
    </row>
    <row r="10263" spans="2:2" hidden="1">
      <c r="B10263" s="23"/>
    </row>
    <row r="10264" spans="2:2" hidden="1">
      <c r="B10264" s="23"/>
    </row>
    <row r="10265" spans="2:2" hidden="1">
      <c r="B10265" s="23"/>
    </row>
    <row r="10266" spans="2:2" hidden="1">
      <c r="B10266" s="23"/>
    </row>
    <row r="10267" spans="2:2" hidden="1">
      <c r="B10267" s="23"/>
    </row>
    <row r="10268" spans="2:2" hidden="1">
      <c r="B10268" s="23"/>
    </row>
    <row r="10269" spans="2:2" hidden="1">
      <c r="B10269" s="23"/>
    </row>
    <row r="10270" spans="2:2" hidden="1">
      <c r="B10270" s="23"/>
    </row>
    <row r="10271" spans="2:2" hidden="1">
      <c r="B10271" s="23"/>
    </row>
    <row r="10272" spans="2:2" hidden="1">
      <c r="B10272" s="23"/>
    </row>
    <row r="10273" spans="2:2" hidden="1">
      <c r="B10273" s="23"/>
    </row>
    <row r="10274" spans="2:2" hidden="1">
      <c r="B10274" s="23"/>
    </row>
    <row r="10275" spans="2:2" hidden="1">
      <c r="B10275" s="23"/>
    </row>
    <row r="10276" spans="2:2" hidden="1">
      <c r="B10276" s="23"/>
    </row>
    <row r="10277" spans="2:2" hidden="1">
      <c r="B10277" s="23"/>
    </row>
    <row r="10278" spans="2:2" hidden="1">
      <c r="B10278" s="23"/>
    </row>
    <row r="10279" spans="2:2" hidden="1">
      <c r="B10279" s="23"/>
    </row>
    <row r="10280" spans="2:2" hidden="1">
      <c r="B10280" s="23"/>
    </row>
    <row r="10281" spans="2:2" hidden="1">
      <c r="B10281" s="23"/>
    </row>
    <row r="10282" spans="2:2" hidden="1">
      <c r="B10282" s="23"/>
    </row>
    <row r="10283" spans="2:2" hidden="1">
      <c r="B10283" s="23"/>
    </row>
    <row r="10284" spans="2:2" hidden="1">
      <c r="B10284" s="23"/>
    </row>
    <row r="10285" spans="2:2" hidden="1">
      <c r="B10285" s="23"/>
    </row>
    <row r="10286" spans="2:2" hidden="1">
      <c r="B10286" s="23"/>
    </row>
    <row r="10287" spans="2:2" hidden="1">
      <c r="B10287" s="23"/>
    </row>
    <row r="10288" spans="2:2" hidden="1">
      <c r="B10288" s="23"/>
    </row>
    <row r="10289" spans="2:2" hidden="1">
      <c r="B10289" s="23"/>
    </row>
    <row r="10290" spans="2:2" hidden="1">
      <c r="B10290" s="23"/>
    </row>
    <row r="10291" spans="2:2" hidden="1">
      <c r="B10291" s="23"/>
    </row>
    <row r="10292" spans="2:2" hidden="1">
      <c r="B10292" s="23"/>
    </row>
    <row r="10293" spans="2:2" hidden="1">
      <c r="B10293" s="23"/>
    </row>
    <row r="10294" spans="2:2" hidden="1">
      <c r="B10294" s="23"/>
    </row>
    <row r="10295" spans="2:2" hidden="1">
      <c r="B10295" s="23"/>
    </row>
    <row r="10296" spans="2:2" hidden="1">
      <c r="B10296" s="23"/>
    </row>
    <row r="10297" spans="2:2" hidden="1">
      <c r="B10297" s="23"/>
    </row>
    <row r="10298" spans="2:2" hidden="1">
      <c r="B10298" s="23"/>
    </row>
    <row r="10299" spans="2:2" hidden="1">
      <c r="B10299" s="23"/>
    </row>
    <row r="10300" spans="2:2" hidden="1">
      <c r="B10300" s="23"/>
    </row>
    <row r="10301" spans="2:2" hidden="1">
      <c r="B10301" s="23"/>
    </row>
    <row r="10302" spans="2:2" hidden="1">
      <c r="B10302" s="23"/>
    </row>
    <row r="10303" spans="2:2" hidden="1">
      <c r="B10303" s="23"/>
    </row>
    <row r="10304" spans="2:2" hidden="1">
      <c r="B10304" s="23"/>
    </row>
    <row r="10305" spans="2:2" hidden="1">
      <c r="B10305" s="23"/>
    </row>
    <row r="10306" spans="2:2" hidden="1">
      <c r="B10306" s="23"/>
    </row>
    <row r="10307" spans="2:2" hidden="1">
      <c r="B10307" s="23"/>
    </row>
    <row r="10308" spans="2:2" hidden="1">
      <c r="B10308" s="23"/>
    </row>
    <row r="10309" spans="2:2" hidden="1">
      <c r="B10309" s="23"/>
    </row>
    <row r="10310" spans="2:2" hidden="1">
      <c r="B10310" s="23"/>
    </row>
    <row r="10311" spans="2:2" hidden="1">
      <c r="B10311" s="23"/>
    </row>
    <row r="10312" spans="2:2" hidden="1">
      <c r="B10312" s="23"/>
    </row>
    <row r="10313" spans="2:2" hidden="1">
      <c r="B10313" s="23"/>
    </row>
    <row r="10314" spans="2:2" hidden="1">
      <c r="B10314" s="23"/>
    </row>
    <row r="10315" spans="2:2" hidden="1">
      <c r="B10315" s="23"/>
    </row>
    <row r="10316" spans="2:2" hidden="1">
      <c r="B10316" s="23"/>
    </row>
    <row r="10317" spans="2:2" hidden="1">
      <c r="B10317" s="23"/>
    </row>
    <row r="10318" spans="2:2" hidden="1">
      <c r="B10318" s="23"/>
    </row>
    <row r="10319" spans="2:2" hidden="1">
      <c r="B10319" s="23"/>
    </row>
    <row r="10320" spans="2:2" hidden="1">
      <c r="B10320" s="23"/>
    </row>
    <row r="10321" spans="2:2" hidden="1">
      <c r="B10321" s="23"/>
    </row>
    <row r="10322" spans="2:2" hidden="1">
      <c r="B10322" s="23"/>
    </row>
    <row r="10323" spans="2:2" hidden="1">
      <c r="B10323" s="23"/>
    </row>
    <row r="10324" spans="2:2" hidden="1">
      <c r="B10324" s="23"/>
    </row>
    <row r="10325" spans="2:2" hidden="1">
      <c r="B10325" s="23"/>
    </row>
    <row r="10326" spans="2:2" hidden="1">
      <c r="B10326" s="23"/>
    </row>
    <row r="10327" spans="2:2" hidden="1">
      <c r="B10327" s="23"/>
    </row>
    <row r="10328" spans="2:2" hidden="1">
      <c r="B10328" s="23"/>
    </row>
    <row r="10329" spans="2:2" hidden="1">
      <c r="B10329" s="23"/>
    </row>
    <row r="10330" spans="2:2" hidden="1">
      <c r="B10330" s="23"/>
    </row>
    <row r="10331" spans="2:2" hidden="1">
      <c r="B10331" s="23"/>
    </row>
    <row r="10332" spans="2:2" hidden="1">
      <c r="B10332" s="23"/>
    </row>
    <row r="10333" spans="2:2" hidden="1">
      <c r="B10333" s="23"/>
    </row>
    <row r="10334" spans="2:2" hidden="1">
      <c r="B10334" s="23"/>
    </row>
    <row r="10335" spans="2:2" hidden="1">
      <c r="B10335" s="23"/>
    </row>
    <row r="10336" spans="2:2" hidden="1">
      <c r="B10336" s="23"/>
    </row>
    <row r="10337" spans="2:2" hidden="1">
      <c r="B10337" s="23"/>
    </row>
    <row r="10338" spans="2:2" hidden="1">
      <c r="B10338" s="23"/>
    </row>
    <row r="10339" spans="2:2" hidden="1">
      <c r="B10339" s="23"/>
    </row>
    <row r="10340" spans="2:2" hidden="1">
      <c r="B10340" s="23"/>
    </row>
    <row r="10341" spans="2:2" hidden="1">
      <c r="B10341" s="23"/>
    </row>
    <row r="10342" spans="2:2" hidden="1">
      <c r="B10342" s="23"/>
    </row>
    <row r="10343" spans="2:2" hidden="1">
      <c r="B10343" s="23"/>
    </row>
    <row r="10344" spans="2:2" hidden="1">
      <c r="B10344" s="23"/>
    </row>
    <row r="10345" spans="2:2" hidden="1">
      <c r="B10345" s="23"/>
    </row>
    <row r="10346" spans="2:2" hidden="1">
      <c r="B10346" s="23"/>
    </row>
    <row r="10347" spans="2:2" hidden="1">
      <c r="B10347" s="23"/>
    </row>
    <row r="10348" spans="2:2" hidden="1">
      <c r="B10348" s="23"/>
    </row>
    <row r="10349" spans="2:2" hidden="1">
      <c r="B10349" s="23"/>
    </row>
    <row r="10350" spans="2:2" hidden="1">
      <c r="B10350" s="23"/>
    </row>
    <row r="10351" spans="2:2" hidden="1">
      <c r="B10351" s="23"/>
    </row>
    <row r="10352" spans="2:2" hidden="1">
      <c r="B10352" s="23"/>
    </row>
    <row r="10353" spans="2:2" hidden="1">
      <c r="B10353" s="23"/>
    </row>
    <row r="10354" spans="2:2" hidden="1">
      <c r="B10354" s="23"/>
    </row>
    <row r="10355" spans="2:2" hidden="1">
      <c r="B10355" s="23"/>
    </row>
    <row r="10356" spans="2:2" hidden="1">
      <c r="B10356" s="23"/>
    </row>
    <row r="10357" spans="2:2" hidden="1">
      <c r="B10357" s="23"/>
    </row>
    <row r="10358" spans="2:2" hidden="1">
      <c r="B10358" s="23"/>
    </row>
    <row r="10359" spans="2:2" hidden="1">
      <c r="B10359" s="23"/>
    </row>
    <row r="10360" spans="2:2" hidden="1">
      <c r="B10360" s="23"/>
    </row>
    <row r="10361" spans="2:2" hidden="1">
      <c r="B10361" s="23"/>
    </row>
    <row r="10362" spans="2:2" hidden="1">
      <c r="B10362" s="23"/>
    </row>
    <row r="10363" spans="2:2" hidden="1">
      <c r="B10363" s="23"/>
    </row>
    <row r="10364" spans="2:2" hidden="1">
      <c r="B10364" s="23"/>
    </row>
    <row r="10365" spans="2:2" hidden="1">
      <c r="B10365" s="23"/>
    </row>
    <row r="10366" spans="2:2" hidden="1">
      <c r="B10366" s="23"/>
    </row>
    <row r="10367" spans="2:2" hidden="1">
      <c r="B10367" s="23"/>
    </row>
    <row r="10368" spans="2:2" hidden="1">
      <c r="B10368" s="23"/>
    </row>
    <row r="10369" spans="2:2" hidden="1">
      <c r="B10369" s="23"/>
    </row>
    <row r="10370" spans="2:2" hidden="1">
      <c r="B10370" s="23"/>
    </row>
    <row r="10371" spans="2:2" hidden="1">
      <c r="B10371" s="23"/>
    </row>
    <row r="10372" spans="2:2" hidden="1">
      <c r="B10372" s="23"/>
    </row>
    <row r="10373" spans="2:2" hidden="1">
      <c r="B10373" s="23"/>
    </row>
    <row r="10374" spans="2:2" hidden="1">
      <c r="B10374" s="23"/>
    </row>
    <row r="10375" spans="2:2" hidden="1">
      <c r="B10375" s="23"/>
    </row>
    <row r="10376" spans="2:2" hidden="1">
      <c r="B10376" s="23"/>
    </row>
    <row r="10377" spans="2:2" hidden="1">
      <c r="B10377" s="23"/>
    </row>
    <row r="10378" spans="2:2" hidden="1">
      <c r="B10378" s="23"/>
    </row>
    <row r="10379" spans="2:2" hidden="1">
      <c r="B10379" s="23"/>
    </row>
    <row r="10380" spans="2:2" hidden="1">
      <c r="B10380" s="23"/>
    </row>
    <row r="10381" spans="2:2" hidden="1">
      <c r="B10381" s="23"/>
    </row>
    <row r="10382" spans="2:2" hidden="1">
      <c r="B10382" s="23"/>
    </row>
    <row r="10383" spans="2:2" hidden="1">
      <c r="B10383" s="23"/>
    </row>
    <row r="10384" spans="2:2" hidden="1">
      <c r="B10384" s="23"/>
    </row>
    <row r="10385" spans="2:2" hidden="1">
      <c r="B10385" s="23"/>
    </row>
    <row r="10386" spans="2:2" hidden="1">
      <c r="B10386" s="23"/>
    </row>
    <row r="10387" spans="2:2" hidden="1">
      <c r="B10387" s="23"/>
    </row>
    <row r="10388" spans="2:2" hidden="1">
      <c r="B10388" s="23"/>
    </row>
    <row r="10389" spans="2:2" hidden="1">
      <c r="B10389" s="23"/>
    </row>
    <row r="10390" spans="2:2" hidden="1">
      <c r="B10390" s="23"/>
    </row>
    <row r="10391" spans="2:2" hidden="1">
      <c r="B10391" s="23"/>
    </row>
    <row r="10392" spans="2:2" hidden="1">
      <c r="B10392" s="23"/>
    </row>
    <row r="10393" spans="2:2" hidden="1">
      <c r="B10393" s="23"/>
    </row>
    <row r="10394" spans="2:2" hidden="1">
      <c r="B10394" s="23"/>
    </row>
    <row r="10395" spans="2:2" hidden="1">
      <c r="B10395" s="23"/>
    </row>
    <row r="10396" spans="2:2" hidden="1">
      <c r="B10396" s="23"/>
    </row>
    <row r="10397" spans="2:2" hidden="1">
      <c r="B10397" s="23"/>
    </row>
    <row r="10398" spans="2:2" hidden="1">
      <c r="B10398" s="23"/>
    </row>
    <row r="10399" spans="2:2" hidden="1">
      <c r="B10399" s="23"/>
    </row>
    <row r="10400" spans="2:2" hidden="1">
      <c r="B10400" s="23"/>
    </row>
    <row r="10401" spans="2:2" hidden="1">
      <c r="B10401" s="23"/>
    </row>
    <row r="10402" spans="2:2" hidden="1">
      <c r="B10402" s="23"/>
    </row>
    <row r="10403" spans="2:2" hidden="1">
      <c r="B10403" s="23"/>
    </row>
    <row r="10404" spans="2:2" hidden="1">
      <c r="B10404" s="23"/>
    </row>
    <row r="10405" spans="2:2" hidden="1">
      <c r="B10405" s="23"/>
    </row>
    <row r="10406" spans="2:2" hidden="1">
      <c r="B10406" s="23"/>
    </row>
    <row r="10407" spans="2:2" hidden="1">
      <c r="B10407" s="23"/>
    </row>
    <row r="10408" spans="2:2" hidden="1">
      <c r="B10408" s="23"/>
    </row>
    <row r="10409" spans="2:2" hidden="1">
      <c r="B10409" s="23"/>
    </row>
    <row r="10410" spans="2:2" hidden="1">
      <c r="B10410" s="23"/>
    </row>
    <row r="10411" spans="2:2" hidden="1">
      <c r="B10411" s="23"/>
    </row>
    <row r="10412" spans="2:2" hidden="1">
      <c r="B10412" s="23"/>
    </row>
    <row r="10413" spans="2:2" hidden="1">
      <c r="B10413" s="23"/>
    </row>
    <row r="10414" spans="2:2" hidden="1">
      <c r="B10414" s="23"/>
    </row>
    <row r="10415" spans="2:2" hidden="1">
      <c r="B10415" s="23"/>
    </row>
    <row r="10416" spans="2:2" hidden="1">
      <c r="B10416" s="23"/>
    </row>
    <row r="10417" spans="2:2" hidden="1">
      <c r="B10417" s="23"/>
    </row>
    <row r="10418" spans="2:2" hidden="1">
      <c r="B10418" s="23"/>
    </row>
    <row r="10419" spans="2:2" hidden="1">
      <c r="B10419" s="23"/>
    </row>
    <row r="10420" spans="2:2" hidden="1">
      <c r="B10420" s="23"/>
    </row>
    <row r="10421" spans="2:2" hidden="1">
      <c r="B10421" s="23"/>
    </row>
    <row r="10422" spans="2:2" hidden="1">
      <c r="B10422" s="23"/>
    </row>
    <row r="10423" spans="2:2" hidden="1">
      <c r="B10423" s="23"/>
    </row>
    <row r="10424" spans="2:2" hidden="1">
      <c r="B10424" s="23"/>
    </row>
    <row r="10425" spans="2:2" hidden="1">
      <c r="B10425" s="23"/>
    </row>
    <row r="10426" spans="2:2" hidden="1">
      <c r="B10426" s="23"/>
    </row>
    <row r="10427" spans="2:2" hidden="1">
      <c r="B10427" s="23"/>
    </row>
    <row r="10428" spans="2:2" hidden="1">
      <c r="B10428" s="23"/>
    </row>
    <row r="10429" spans="2:2" hidden="1">
      <c r="B10429" s="23"/>
    </row>
    <row r="10430" spans="2:2" hidden="1">
      <c r="B10430" s="23"/>
    </row>
    <row r="10431" spans="2:2" hidden="1">
      <c r="B10431" s="23"/>
    </row>
    <row r="10432" spans="2:2" hidden="1">
      <c r="B10432" s="23"/>
    </row>
    <row r="10433" spans="2:2" hidden="1">
      <c r="B10433" s="23"/>
    </row>
    <row r="10434" spans="2:2" hidden="1">
      <c r="B10434" s="23"/>
    </row>
    <row r="10435" spans="2:2" hidden="1">
      <c r="B10435" s="23"/>
    </row>
    <row r="10436" spans="2:2" hidden="1">
      <c r="B10436" s="23"/>
    </row>
    <row r="10437" spans="2:2" hidden="1">
      <c r="B10437" s="23"/>
    </row>
    <row r="10438" spans="2:2" hidden="1">
      <c r="B10438" s="23"/>
    </row>
    <row r="10439" spans="2:2" hidden="1">
      <c r="B10439" s="23"/>
    </row>
    <row r="10440" spans="2:2" hidden="1">
      <c r="B10440" s="23"/>
    </row>
    <row r="10441" spans="2:2" hidden="1">
      <c r="B10441" s="23"/>
    </row>
    <row r="10442" spans="2:2" hidden="1">
      <c r="B10442" s="23"/>
    </row>
    <row r="10443" spans="2:2" hidden="1">
      <c r="B10443" s="23"/>
    </row>
    <row r="10444" spans="2:2" hidden="1">
      <c r="B10444" s="23"/>
    </row>
    <row r="10445" spans="2:2" hidden="1">
      <c r="B10445" s="23"/>
    </row>
    <row r="10446" spans="2:2" hidden="1">
      <c r="B10446" s="23"/>
    </row>
    <row r="10447" spans="2:2" hidden="1">
      <c r="B10447" s="23"/>
    </row>
    <row r="10448" spans="2:2" hidden="1">
      <c r="B10448" s="23"/>
    </row>
    <row r="10449" spans="2:2" hidden="1">
      <c r="B10449" s="23"/>
    </row>
    <row r="10450" spans="2:2" hidden="1">
      <c r="B10450" s="23"/>
    </row>
    <row r="10451" spans="2:2" hidden="1">
      <c r="B10451" s="23"/>
    </row>
    <row r="10452" spans="2:2" hidden="1">
      <c r="B10452" s="23"/>
    </row>
    <row r="10453" spans="2:2" hidden="1">
      <c r="B10453" s="23"/>
    </row>
    <row r="10454" spans="2:2" hidden="1">
      <c r="B10454" s="23"/>
    </row>
    <row r="10455" spans="2:2" hidden="1">
      <c r="B10455" s="23"/>
    </row>
    <row r="10456" spans="2:2" hidden="1">
      <c r="B10456" s="23"/>
    </row>
    <row r="10457" spans="2:2" hidden="1">
      <c r="B10457" s="23"/>
    </row>
    <row r="10458" spans="2:2" hidden="1">
      <c r="B10458" s="23"/>
    </row>
    <row r="10459" spans="2:2" hidden="1">
      <c r="B10459" s="23"/>
    </row>
    <row r="10460" spans="2:2" hidden="1">
      <c r="B10460" s="23"/>
    </row>
    <row r="10461" spans="2:2" hidden="1">
      <c r="B10461" s="23"/>
    </row>
    <row r="10462" spans="2:2" hidden="1">
      <c r="B10462" s="23"/>
    </row>
    <row r="10463" spans="2:2" hidden="1">
      <c r="B10463" s="23"/>
    </row>
    <row r="10464" spans="2:2" hidden="1">
      <c r="B10464" s="23"/>
    </row>
    <row r="10465" spans="2:2" hidden="1">
      <c r="B10465" s="23"/>
    </row>
    <row r="10466" spans="2:2" hidden="1">
      <c r="B10466" s="23"/>
    </row>
    <row r="10467" spans="2:2" hidden="1">
      <c r="B10467" s="23"/>
    </row>
    <row r="10468" spans="2:2" hidden="1">
      <c r="B10468" s="23"/>
    </row>
    <row r="10469" spans="2:2" hidden="1">
      <c r="B10469" s="23"/>
    </row>
    <row r="10470" spans="2:2" hidden="1">
      <c r="B10470" s="23"/>
    </row>
    <row r="10471" spans="2:2" hidden="1">
      <c r="B10471" s="23"/>
    </row>
    <row r="10472" spans="2:2" hidden="1">
      <c r="B10472" s="23"/>
    </row>
    <row r="10473" spans="2:2" hidden="1">
      <c r="B10473" s="23"/>
    </row>
    <row r="10474" spans="2:2" hidden="1">
      <c r="B10474" s="23"/>
    </row>
    <row r="10475" spans="2:2" hidden="1">
      <c r="B10475" s="23"/>
    </row>
    <row r="10476" spans="2:2" hidden="1">
      <c r="B10476" s="23"/>
    </row>
    <row r="10477" spans="2:2" hidden="1">
      <c r="B10477" s="23"/>
    </row>
    <row r="10478" spans="2:2" hidden="1">
      <c r="B10478" s="23"/>
    </row>
    <row r="10479" spans="2:2" hidden="1">
      <c r="B10479" s="23"/>
    </row>
    <row r="10480" spans="2:2" hidden="1">
      <c r="B10480" s="23"/>
    </row>
    <row r="10481" spans="2:2" hidden="1">
      <c r="B10481" s="23"/>
    </row>
    <row r="10482" spans="2:2" hidden="1">
      <c r="B10482" s="23"/>
    </row>
    <row r="10483" spans="2:2" hidden="1">
      <c r="B10483" s="23"/>
    </row>
    <row r="10484" spans="2:2" hidden="1">
      <c r="B10484" s="23"/>
    </row>
    <row r="10485" spans="2:2" hidden="1">
      <c r="B10485" s="23"/>
    </row>
    <row r="10486" spans="2:2" hidden="1">
      <c r="B10486" s="23"/>
    </row>
    <row r="10487" spans="2:2" hidden="1">
      <c r="B10487" s="23"/>
    </row>
    <row r="10488" spans="2:2" hidden="1">
      <c r="B10488" s="23"/>
    </row>
    <row r="10489" spans="2:2" hidden="1">
      <c r="B10489" s="23"/>
    </row>
    <row r="10490" spans="2:2" hidden="1">
      <c r="B10490" s="23"/>
    </row>
    <row r="10491" spans="2:2" hidden="1">
      <c r="B10491" s="23"/>
    </row>
    <row r="10492" spans="2:2" hidden="1">
      <c r="B10492" s="23"/>
    </row>
    <row r="10493" spans="2:2" hidden="1">
      <c r="B10493" s="23"/>
    </row>
    <row r="10494" spans="2:2" hidden="1">
      <c r="B10494" s="23"/>
    </row>
    <row r="10495" spans="2:2" hidden="1">
      <c r="B10495" s="23"/>
    </row>
    <row r="10496" spans="2:2" hidden="1">
      <c r="B10496" s="23"/>
    </row>
    <row r="10497" spans="2:2" hidden="1">
      <c r="B10497" s="23"/>
    </row>
    <row r="10498" spans="2:2" hidden="1">
      <c r="B10498" s="23"/>
    </row>
    <row r="10499" spans="2:2" hidden="1">
      <c r="B10499" s="23"/>
    </row>
    <row r="10500" spans="2:2" hidden="1">
      <c r="B10500" s="23"/>
    </row>
    <row r="10501" spans="2:2" hidden="1">
      <c r="B10501" s="23"/>
    </row>
    <row r="10502" spans="2:2" hidden="1">
      <c r="B10502" s="23"/>
    </row>
    <row r="10503" spans="2:2" hidden="1">
      <c r="B10503" s="23"/>
    </row>
    <row r="10504" spans="2:2" hidden="1">
      <c r="B10504" s="23"/>
    </row>
    <row r="10505" spans="2:2" hidden="1">
      <c r="B10505" s="23"/>
    </row>
    <row r="10506" spans="2:2" hidden="1">
      <c r="B10506" s="23"/>
    </row>
    <row r="10507" spans="2:2" hidden="1">
      <c r="B10507" s="23"/>
    </row>
    <row r="10508" spans="2:2" hidden="1">
      <c r="B10508" s="23"/>
    </row>
    <row r="10509" spans="2:2" hidden="1">
      <c r="B10509" s="23"/>
    </row>
    <row r="10510" spans="2:2" hidden="1">
      <c r="B10510" s="23"/>
    </row>
    <row r="10511" spans="2:2" hidden="1">
      <c r="B10511" s="23"/>
    </row>
    <row r="10512" spans="2:2" hidden="1">
      <c r="B10512" s="23"/>
    </row>
    <row r="10513" spans="2:2" hidden="1">
      <c r="B10513" s="23"/>
    </row>
    <row r="10514" spans="2:2" hidden="1">
      <c r="B10514" s="23"/>
    </row>
    <row r="10515" spans="2:2" hidden="1">
      <c r="B10515" s="23"/>
    </row>
    <row r="10516" spans="2:2" hidden="1">
      <c r="B10516" s="23"/>
    </row>
    <row r="10517" spans="2:2" hidden="1">
      <c r="B10517" s="23"/>
    </row>
    <row r="10518" spans="2:2" hidden="1">
      <c r="B10518" s="23"/>
    </row>
    <row r="10519" spans="2:2" hidden="1">
      <c r="B10519" s="23"/>
    </row>
    <row r="10520" spans="2:2" hidden="1">
      <c r="B10520" s="23"/>
    </row>
    <row r="10521" spans="2:2" hidden="1">
      <c r="B10521" s="23"/>
    </row>
    <row r="10522" spans="2:2" hidden="1">
      <c r="B10522" s="23"/>
    </row>
    <row r="10523" spans="2:2" hidden="1">
      <c r="B10523" s="23"/>
    </row>
    <row r="10524" spans="2:2" hidden="1">
      <c r="B10524" s="23"/>
    </row>
    <row r="10525" spans="2:2" hidden="1">
      <c r="B10525" s="23"/>
    </row>
    <row r="10526" spans="2:2" hidden="1">
      <c r="B10526" s="23"/>
    </row>
    <row r="10527" spans="2:2" hidden="1">
      <c r="B10527" s="23"/>
    </row>
    <row r="10528" spans="2:2" hidden="1">
      <c r="B10528" s="23"/>
    </row>
    <row r="10529" spans="2:2" hidden="1">
      <c r="B10529" s="23"/>
    </row>
    <row r="10530" spans="2:2" hidden="1">
      <c r="B10530" s="23"/>
    </row>
    <row r="10531" spans="2:2" hidden="1">
      <c r="B10531" s="23"/>
    </row>
    <row r="10532" spans="2:2" hidden="1">
      <c r="B10532" s="23"/>
    </row>
    <row r="10533" spans="2:2" hidden="1">
      <c r="B10533" s="23"/>
    </row>
    <row r="10534" spans="2:2" hidden="1">
      <c r="B10534" s="23"/>
    </row>
    <row r="10535" spans="2:2" hidden="1">
      <c r="B10535" s="23"/>
    </row>
    <row r="10536" spans="2:2" hidden="1">
      <c r="B10536" s="23"/>
    </row>
    <row r="10537" spans="2:2" hidden="1">
      <c r="B10537" s="23"/>
    </row>
    <row r="10538" spans="2:2" hidden="1">
      <c r="B10538" s="23"/>
    </row>
    <row r="10539" spans="2:2" hidden="1">
      <c r="B10539" s="23"/>
    </row>
    <row r="10540" spans="2:2" hidden="1">
      <c r="B10540" s="23"/>
    </row>
    <row r="10541" spans="2:2" hidden="1">
      <c r="B10541" s="23"/>
    </row>
    <row r="10542" spans="2:2" hidden="1">
      <c r="B10542" s="23"/>
    </row>
    <row r="10543" spans="2:2" hidden="1">
      <c r="B10543" s="23"/>
    </row>
    <row r="10544" spans="2:2" hidden="1">
      <c r="B10544" s="23"/>
    </row>
    <row r="10545" spans="2:2" hidden="1">
      <c r="B10545" s="23"/>
    </row>
    <row r="10546" spans="2:2" hidden="1">
      <c r="B10546" s="23"/>
    </row>
    <row r="10547" spans="2:2" hidden="1">
      <c r="B10547" s="23"/>
    </row>
    <row r="10548" spans="2:2" hidden="1">
      <c r="B10548" s="23"/>
    </row>
    <row r="10549" spans="2:2" hidden="1">
      <c r="B10549" s="23"/>
    </row>
    <row r="10550" spans="2:2" hidden="1">
      <c r="B10550" s="23"/>
    </row>
    <row r="10551" spans="2:2" hidden="1">
      <c r="B10551" s="23"/>
    </row>
    <row r="10552" spans="2:2" hidden="1">
      <c r="B10552" s="23"/>
    </row>
    <row r="10553" spans="2:2" hidden="1">
      <c r="B10553" s="23"/>
    </row>
    <row r="10554" spans="2:2" hidden="1">
      <c r="B10554" s="23"/>
    </row>
    <row r="10555" spans="2:2" hidden="1">
      <c r="B10555" s="23"/>
    </row>
    <row r="10556" spans="2:2" hidden="1">
      <c r="B10556" s="23"/>
    </row>
    <row r="10557" spans="2:2" hidden="1">
      <c r="B10557" s="23"/>
    </row>
    <row r="10558" spans="2:2" hidden="1">
      <c r="B10558" s="23"/>
    </row>
    <row r="10559" spans="2:2" hidden="1">
      <c r="B10559" s="23"/>
    </row>
    <row r="10560" spans="2:2" hidden="1">
      <c r="B10560" s="23"/>
    </row>
    <row r="10561" spans="2:2" hidden="1">
      <c r="B10561" s="23"/>
    </row>
    <row r="10562" spans="2:2" hidden="1">
      <c r="B10562" s="23"/>
    </row>
    <row r="10563" spans="2:2" hidden="1">
      <c r="B10563" s="23"/>
    </row>
    <row r="10564" spans="2:2" hidden="1">
      <c r="B10564" s="23"/>
    </row>
    <row r="10565" spans="2:2" hidden="1">
      <c r="B10565" s="23"/>
    </row>
    <row r="10566" spans="2:2" hidden="1">
      <c r="B10566" s="23"/>
    </row>
    <row r="10567" spans="2:2" hidden="1">
      <c r="B10567" s="23"/>
    </row>
    <row r="10568" spans="2:2" hidden="1">
      <c r="B10568" s="23"/>
    </row>
    <row r="10569" spans="2:2" hidden="1">
      <c r="B10569" s="23"/>
    </row>
    <row r="10570" spans="2:2" hidden="1">
      <c r="B10570" s="23"/>
    </row>
    <row r="10571" spans="2:2" hidden="1">
      <c r="B10571" s="23"/>
    </row>
    <row r="10572" spans="2:2" hidden="1">
      <c r="B10572" s="23"/>
    </row>
    <row r="10573" spans="2:2" hidden="1">
      <c r="B10573" s="23"/>
    </row>
    <row r="10574" spans="2:2" hidden="1">
      <c r="B10574" s="23"/>
    </row>
    <row r="10575" spans="2:2" hidden="1">
      <c r="B10575" s="23"/>
    </row>
    <row r="10576" spans="2:2" hidden="1">
      <c r="B10576" s="23"/>
    </row>
    <row r="10577" spans="2:2" hidden="1">
      <c r="B10577" s="23"/>
    </row>
    <row r="10578" spans="2:2" hidden="1">
      <c r="B10578" s="23"/>
    </row>
    <row r="10579" spans="2:2" hidden="1">
      <c r="B10579" s="23"/>
    </row>
    <row r="10580" spans="2:2" hidden="1">
      <c r="B10580" s="23"/>
    </row>
    <row r="10581" spans="2:2" hidden="1">
      <c r="B10581" s="23"/>
    </row>
    <row r="10582" spans="2:2" hidden="1">
      <c r="B10582" s="23"/>
    </row>
    <row r="10583" spans="2:2" hidden="1">
      <c r="B10583" s="23"/>
    </row>
    <row r="10584" spans="2:2" hidden="1">
      <c r="B10584" s="23"/>
    </row>
    <row r="10585" spans="2:2" hidden="1">
      <c r="B10585" s="23"/>
    </row>
    <row r="10586" spans="2:2" hidden="1">
      <c r="B10586" s="23"/>
    </row>
    <row r="10587" spans="2:2" hidden="1">
      <c r="B10587" s="23"/>
    </row>
    <row r="10588" spans="2:2" hidden="1">
      <c r="B10588" s="23"/>
    </row>
    <row r="10589" spans="2:2" hidden="1">
      <c r="B10589" s="23"/>
    </row>
    <row r="10590" spans="2:2" hidden="1">
      <c r="B10590" s="23"/>
    </row>
    <row r="10591" spans="2:2" hidden="1">
      <c r="B10591" s="23"/>
    </row>
    <row r="10592" spans="2:2" hidden="1">
      <c r="B10592" s="23"/>
    </row>
    <row r="10593" spans="2:2" hidden="1">
      <c r="B10593" s="23"/>
    </row>
    <row r="10594" spans="2:2" hidden="1">
      <c r="B10594" s="23"/>
    </row>
    <row r="10595" spans="2:2" hidden="1">
      <c r="B10595" s="23"/>
    </row>
    <row r="10596" spans="2:2" hidden="1">
      <c r="B10596" s="23"/>
    </row>
    <row r="10597" spans="2:2" hidden="1">
      <c r="B10597" s="23"/>
    </row>
    <row r="10598" spans="2:2" hidden="1">
      <c r="B10598" s="23"/>
    </row>
    <row r="10599" spans="2:2" hidden="1">
      <c r="B10599" s="23"/>
    </row>
    <row r="10600" spans="2:2" hidden="1">
      <c r="B10600" s="23"/>
    </row>
    <row r="10601" spans="2:2" hidden="1">
      <c r="B10601" s="23"/>
    </row>
    <row r="10602" spans="2:2" hidden="1">
      <c r="B10602" s="23"/>
    </row>
    <row r="10603" spans="2:2" hidden="1">
      <c r="B10603" s="23"/>
    </row>
    <row r="10604" spans="2:2" hidden="1">
      <c r="B10604" s="23"/>
    </row>
    <row r="10605" spans="2:2" hidden="1">
      <c r="B10605" s="23"/>
    </row>
    <row r="10606" spans="2:2" hidden="1">
      <c r="B10606" s="23"/>
    </row>
    <row r="10607" spans="2:2" hidden="1">
      <c r="B10607" s="23"/>
    </row>
    <row r="10608" spans="2:2" hidden="1">
      <c r="B10608" s="23"/>
    </row>
    <row r="10609" spans="2:2" hidden="1">
      <c r="B10609" s="23"/>
    </row>
    <row r="10610" spans="2:2" hidden="1">
      <c r="B10610" s="23"/>
    </row>
    <row r="10611" spans="2:2" hidden="1">
      <c r="B10611" s="23"/>
    </row>
    <row r="10612" spans="2:2" hidden="1">
      <c r="B10612" s="23"/>
    </row>
    <row r="10613" spans="2:2" hidden="1">
      <c r="B10613" s="23"/>
    </row>
    <row r="10614" spans="2:2" hidden="1">
      <c r="B10614" s="23"/>
    </row>
    <row r="10615" spans="2:2" hidden="1">
      <c r="B10615" s="23"/>
    </row>
    <row r="10616" spans="2:2" hidden="1">
      <c r="B10616" s="23"/>
    </row>
    <row r="10617" spans="2:2" hidden="1">
      <c r="B10617" s="23"/>
    </row>
    <row r="10618" spans="2:2" hidden="1">
      <c r="B10618" s="23"/>
    </row>
    <row r="10619" spans="2:2" hidden="1">
      <c r="B10619" s="23"/>
    </row>
    <row r="10620" spans="2:2" hidden="1">
      <c r="B10620" s="23"/>
    </row>
    <row r="10621" spans="2:2" hidden="1">
      <c r="B10621" s="23"/>
    </row>
    <row r="10622" spans="2:2" hidden="1">
      <c r="B10622" s="23"/>
    </row>
    <row r="10623" spans="2:2" hidden="1">
      <c r="B10623" s="23"/>
    </row>
    <row r="10624" spans="2:2" hidden="1">
      <c r="B10624" s="23"/>
    </row>
    <row r="10625" spans="2:2" hidden="1">
      <c r="B10625" s="23"/>
    </row>
    <row r="10626" spans="2:2" hidden="1">
      <c r="B10626" s="23"/>
    </row>
    <row r="10627" spans="2:2" hidden="1">
      <c r="B10627" s="23"/>
    </row>
    <row r="10628" spans="2:2" hidden="1">
      <c r="B10628" s="23"/>
    </row>
    <row r="10629" spans="2:2" hidden="1">
      <c r="B10629" s="23"/>
    </row>
    <row r="10630" spans="2:2" hidden="1">
      <c r="B10630" s="23"/>
    </row>
    <row r="10631" spans="2:2" hidden="1">
      <c r="B10631" s="23"/>
    </row>
    <row r="10632" spans="2:2" hidden="1">
      <c r="B10632" s="23"/>
    </row>
    <row r="10633" spans="2:2" hidden="1">
      <c r="B10633" s="23"/>
    </row>
    <row r="10634" spans="2:2" hidden="1">
      <c r="B10634" s="23"/>
    </row>
    <row r="10635" spans="2:2" hidden="1">
      <c r="B10635" s="23"/>
    </row>
    <row r="10636" spans="2:2" hidden="1">
      <c r="B10636" s="23"/>
    </row>
    <row r="10637" spans="2:2" hidden="1">
      <c r="B10637" s="23"/>
    </row>
    <row r="10638" spans="2:2" hidden="1">
      <c r="B10638" s="23"/>
    </row>
    <row r="10639" spans="2:2" hidden="1">
      <c r="B10639" s="23"/>
    </row>
    <row r="10640" spans="2:2" hidden="1">
      <c r="B10640" s="23"/>
    </row>
    <row r="10641" spans="2:2" hidden="1">
      <c r="B10641" s="23"/>
    </row>
    <row r="10642" spans="2:2" hidden="1">
      <c r="B10642" s="23"/>
    </row>
    <row r="10643" spans="2:2" hidden="1">
      <c r="B10643" s="23"/>
    </row>
    <row r="10644" spans="2:2" hidden="1">
      <c r="B10644" s="23"/>
    </row>
    <row r="10645" spans="2:2" hidden="1">
      <c r="B10645" s="23"/>
    </row>
    <row r="10646" spans="2:2" hidden="1">
      <c r="B10646" s="23"/>
    </row>
    <row r="10647" spans="2:2" hidden="1">
      <c r="B10647" s="23"/>
    </row>
    <row r="10648" spans="2:2" hidden="1">
      <c r="B10648" s="23"/>
    </row>
    <row r="10649" spans="2:2" hidden="1">
      <c r="B10649" s="23"/>
    </row>
    <row r="10650" spans="2:2" hidden="1">
      <c r="B10650" s="23"/>
    </row>
    <row r="10651" spans="2:2" hidden="1">
      <c r="B10651" s="23"/>
    </row>
    <row r="10652" spans="2:2" hidden="1">
      <c r="B10652" s="23"/>
    </row>
    <row r="10653" spans="2:2" hidden="1">
      <c r="B10653" s="23"/>
    </row>
    <row r="10654" spans="2:2" hidden="1">
      <c r="B10654" s="23"/>
    </row>
    <row r="10655" spans="2:2" hidden="1">
      <c r="B10655" s="23"/>
    </row>
    <row r="10656" spans="2:2" hidden="1">
      <c r="B10656" s="23"/>
    </row>
    <row r="10657" spans="2:2" hidden="1">
      <c r="B10657" s="23"/>
    </row>
    <row r="10658" spans="2:2" hidden="1">
      <c r="B10658" s="23"/>
    </row>
    <row r="10659" spans="2:2" hidden="1">
      <c r="B10659" s="23"/>
    </row>
    <row r="10660" spans="2:2" hidden="1">
      <c r="B10660" s="23"/>
    </row>
    <row r="10661" spans="2:2" hidden="1">
      <c r="B10661" s="23"/>
    </row>
    <row r="10662" spans="2:2" hidden="1">
      <c r="B10662" s="23"/>
    </row>
    <row r="10663" spans="2:2" hidden="1">
      <c r="B10663" s="23"/>
    </row>
    <row r="10664" spans="2:2" hidden="1">
      <c r="B10664" s="23"/>
    </row>
    <row r="10665" spans="2:2" hidden="1">
      <c r="B10665" s="23"/>
    </row>
    <row r="10666" spans="2:2" hidden="1">
      <c r="B10666" s="23"/>
    </row>
    <row r="10667" spans="2:2" hidden="1">
      <c r="B10667" s="23"/>
    </row>
    <row r="10668" spans="2:2" hidden="1">
      <c r="B10668" s="23"/>
    </row>
    <row r="10669" spans="2:2" hidden="1">
      <c r="B10669" s="23"/>
    </row>
    <row r="10670" spans="2:2" hidden="1">
      <c r="B10670" s="23"/>
    </row>
    <row r="10671" spans="2:2" hidden="1">
      <c r="B10671" s="23"/>
    </row>
    <row r="10672" spans="2:2" hidden="1">
      <c r="B10672" s="23"/>
    </row>
    <row r="10673" spans="2:2" hidden="1">
      <c r="B10673" s="23"/>
    </row>
    <row r="10674" spans="2:2" hidden="1">
      <c r="B10674" s="23"/>
    </row>
    <row r="10675" spans="2:2" hidden="1">
      <c r="B10675" s="23"/>
    </row>
    <row r="10676" spans="2:2" hidden="1">
      <c r="B10676" s="23"/>
    </row>
    <row r="10677" spans="2:2" hidden="1">
      <c r="B10677" s="23"/>
    </row>
    <row r="10678" spans="2:2" hidden="1">
      <c r="B10678" s="23"/>
    </row>
    <row r="10679" spans="2:2" hidden="1">
      <c r="B10679" s="23"/>
    </row>
    <row r="10680" spans="2:2" hidden="1">
      <c r="B10680" s="23"/>
    </row>
    <row r="10681" spans="2:2" hidden="1">
      <c r="B10681" s="23"/>
    </row>
    <row r="10682" spans="2:2" hidden="1">
      <c r="B10682" s="23"/>
    </row>
    <row r="10683" spans="2:2" hidden="1">
      <c r="B10683" s="23"/>
    </row>
    <row r="10684" spans="2:2" hidden="1">
      <c r="B10684" s="23"/>
    </row>
    <row r="10685" spans="2:2" hidden="1">
      <c r="B10685" s="23"/>
    </row>
    <row r="10686" spans="2:2" hidden="1">
      <c r="B10686" s="23"/>
    </row>
    <row r="10687" spans="2:2" hidden="1">
      <c r="B10687" s="23"/>
    </row>
    <row r="10688" spans="2:2" hidden="1">
      <c r="B10688" s="23"/>
    </row>
    <row r="10689" spans="2:2" hidden="1">
      <c r="B10689" s="23"/>
    </row>
    <row r="10690" spans="2:2" hidden="1">
      <c r="B10690" s="23"/>
    </row>
    <row r="10691" spans="2:2" hidden="1">
      <c r="B10691" s="23"/>
    </row>
    <row r="10692" spans="2:2" hidden="1">
      <c r="B10692" s="23"/>
    </row>
    <row r="10693" spans="2:2" hidden="1">
      <c r="B10693" s="23"/>
    </row>
    <row r="10694" spans="2:2" hidden="1">
      <c r="B10694" s="23"/>
    </row>
    <row r="10695" spans="2:2" hidden="1">
      <c r="B10695" s="23"/>
    </row>
    <row r="10696" spans="2:2" hidden="1">
      <c r="B10696" s="23"/>
    </row>
    <row r="10697" spans="2:2" hidden="1">
      <c r="B10697" s="23"/>
    </row>
    <row r="10698" spans="2:2" hidden="1">
      <c r="B10698" s="23"/>
    </row>
    <row r="10699" spans="2:2" hidden="1">
      <c r="B10699" s="23"/>
    </row>
    <row r="10700" spans="2:2" hidden="1">
      <c r="B10700" s="23"/>
    </row>
    <row r="10701" spans="2:2" hidden="1">
      <c r="B10701" s="23"/>
    </row>
    <row r="10702" spans="2:2" hidden="1">
      <c r="B10702" s="23"/>
    </row>
    <row r="10703" spans="2:2" hidden="1">
      <c r="B10703" s="23"/>
    </row>
    <row r="10704" spans="2:2" hidden="1">
      <c r="B10704" s="23"/>
    </row>
    <row r="10705" spans="2:2" hidden="1">
      <c r="B10705" s="23"/>
    </row>
    <row r="10706" spans="2:2" hidden="1">
      <c r="B10706" s="23"/>
    </row>
    <row r="10707" spans="2:2" hidden="1">
      <c r="B10707" s="23"/>
    </row>
    <row r="10708" spans="2:2" hidden="1">
      <c r="B10708" s="23"/>
    </row>
    <row r="10709" spans="2:2" hidden="1">
      <c r="B10709" s="23"/>
    </row>
    <row r="10710" spans="2:2" hidden="1">
      <c r="B10710" s="23"/>
    </row>
    <row r="10711" spans="2:2" hidden="1">
      <c r="B10711" s="23"/>
    </row>
    <row r="10712" spans="2:2" hidden="1">
      <c r="B10712" s="23"/>
    </row>
    <row r="10713" spans="2:2" hidden="1">
      <c r="B10713" s="23"/>
    </row>
    <row r="10714" spans="2:2" hidden="1">
      <c r="B10714" s="23"/>
    </row>
    <row r="10715" spans="2:2" hidden="1">
      <c r="B10715" s="23"/>
    </row>
    <row r="10716" spans="2:2" hidden="1">
      <c r="B10716" s="23"/>
    </row>
    <row r="10717" spans="2:2" hidden="1">
      <c r="B10717" s="23"/>
    </row>
    <row r="10718" spans="2:2" hidden="1">
      <c r="B10718" s="23"/>
    </row>
    <row r="10719" spans="2:2" hidden="1">
      <c r="B10719" s="23"/>
    </row>
    <row r="10720" spans="2:2" hidden="1">
      <c r="B10720" s="23"/>
    </row>
    <row r="10721" spans="2:2" hidden="1">
      <c r="B10721" s="23"/>
    </row>
    <row r="10722" spans="2:2" hidden="1">
      <c r="B10722" s="23"/>
    </row>
    <row r="10723" spans="2:2" hidden="1">
      <c r="B10723" s="23"/>
    </row>
    <row r="10724" spans="2:2" hidden="1">
      <c r="B10724" s="23"/>
    </row>
    <row r="10725" spans="2:2" hidden="1">
      <c r="B10725" s="23"/>
    </row>
    <row r="10726" spans="2:2" hidden="1">
      <c r="B10726" s="23"/>
    </row>
    <row r="10727" spans="2:2" hidden="1">
      <c r="B10727" s="23"/>
    </row>
    <row r="10728" spans="2:2" hidden="1">
      <c r="B10728" s="23"/>
    </row>
    <row r="10729" spans="2:2" hidden="1">
      <c r="B10729" s="23"/>
    </row>
    <row r="10730" spans="2:2" hidden="1">
      <c r="B10730" s="23"/>
    </row>
    <row r="10731" spans="2:2" hidden="1">
      <c r="B10731" s="23"/>
    </row>
    <row r="10732" spans="2:2" hidden="1">
      <c r="B10732" s="23"/>
    </row>
    <row r="10733" spans="2:2" hidden="1">
      <c r="B10733" s="23"/>
    </row>
    <row r="10734" spans="2:2" hidden="1">
      <c r="B10734" s="23"/>
    </row>
    <row r="10735" spans="2:2" hidden="1">
      <c r="B10735" s="23"/>
    </row>
    <row r="10736" spans="2:2" hidden="1">
      <c r="B10736" s="23"/>
    </row>
    <row r="10737" spans="2:2" hidden="1">
      <c r="B10737" s="23"/>
    </row>
    <row r="10738" spans="2:2" hidden="1">
      <c r="B10738" s="23"/>
    </row>
    <row r="10739" spans="2:2" hidden="1">
      <c r="B10739" s="23"/>
    </row>
    <row r="10740" spans="2:2" hidden="1">
      <c r="B10740" s="23"/>
    </row>
    <row r="10741" spans="2:2" hidden="1">
      <c r="B10741" s="23"/>
    </row>
    <row r="10742" spans="2:2" hidden="1">
      <c r="B10742" s="23"/>
    </row>
    <row r="10743" spans="2:2" hidden="1">
      <c r="B10743" s="23"/>
    </row>
    <row r="10744" spans="2:2" hidden="1">
      <c r="B10744" s="23"/>
    </row>
    <row r="10745" spans="2:2" hidden="1">
      <c r="B10745" s="23"/>
    </row>
    <row r="10746" spans="2:2" hidden="1">
      <c r="B10746" s="23"/>
    </row>
    <row r="10747" spans="2:2" hidden="1">
      <c r="B10747" s="23"/>
    </row>
    <row r="10748" spans="2:2" hidden="1">
      <c r="B10748" s="23"/>
    </row>
    <row r="10749" spans="2:2" hidden="1">
      <c r="B10749" s="23"/>
    </row>
    <row r="10750" spans="2:2" hidden="1">
      <c r="B10750" s="23"/>
    </row>
    <row r="10751" spans="2:2" hidden="1">
      <c r="B10751" s="23"/>
    </row>
    <row r="10752" spans="2:2" hidden="1">
      <c r="B10752" s="23"/>
    </row>
    <row r="10753" spans="2:2" hidden="1">
      <c r="B10753" s="23"/>
    </row>
    <row r="10754" spans="2:2" hidden="1">
      <c r="B10754" s="23"/>
    </row>
    <row r="10755" spans="2:2" hidden="1">
      <c r="B10755" s="23"/>
    </row>
    <row r="10756" spans="2:2" hidden="1">
      <c r="B10756" s="23"/>
    </row>
    <row r="10757" spans="2:2" hidden="1">
      <c r="B10757" s="23"/>
    </row>
    <row r="10758" spans="2:2" hidden="1">
      <c r="B10758" s="23"/>
    </row>
    <row r="10759" spans="2:2" hidden="1">
      <c r="B10759" s="23"/>
    </row>
    <row r="10760" spans="2:2" hidden="1">
      <c r="B10760" s="23"/>
    </row>
    <row r="10761" spans="2:2" hidden="1">
      <c r="B10761" s="23"/>
    </row>
    <row r="10762" spans="2:2" hidden="1">
      <c r="B10762" s="23"/>
    </row>
    <row r="10763" spans="2:2" hidden="1">
      <c r="B10763" s="23"/>
    </row>
    <row r="10764" spans="2:2" hidden="1">
      <c r="B10764" s="23"/>
    </row>
    <row r="10765" spans="2:2" hidden="1">
      <c r="B10765" s="23"/>
    </row>
    <row r="10766" spans="2:2" hidden="1">
      <c r="B10766" s="23"/>
    </row>
    <row r="10767" spans="2:2" hidden="1">
      <c r="B10767" s="23"/>
    </row>
    <row r="10768" spans="2:2" hidden="1">
      <c r="B10768" s="23"/>
    </row>
    <row r="10769" spans="2:2" hidden="1">
      <c r="B10769" s="23"/>
    </row>
    <row r="10770" spans="2:2" hidden="1">
      <c r="B10770" s="23"/>
    </row>
    <row r="10771" spans="2:2" hidden="1">
      <c r="B10771" s="23"/>
    </row>
    <row r="10772" spans="2:2" hidden="1">
      <c r="B10772" s="23"/>
    </row>
    <row r="10773" spans="2:2" hidden="1">
      <c r="B10773" s="23"/>
    </row>
    <row r="10774" spans="2:2" hidden="1">
      <c r="B10774" s="23"/>
    </row>
    <row r="10775" spans="2:2" hidden="1">
      <c r="B10775" s="23"/>
    </row>
    <row r="10776" spans="2:2" hidden="1">
      <c r="B10776" s="23"/>
    </row>
    <row r="10777" spans="2:2" hidden="1">
      <c r="B10777" s="23"/>
    </row>
    <row r="10778" spans="2:2" hidden="1">
      <c r="B10778" s="23"/>
    </row>
    <row r="10779" spans="2:2" hidden="1">
      <c r="B10779" s="23"/>
    </row>
    <row r="10780" spans="2:2" hidden="1">
      <c r="B10780" s="23"/>
    </row>
    <row r="10781" spans="2:2" hidden="1">
      <c r="B10781" s="23"/>
    </row>
    <row r="10782" spans="2:2" hidden="1">
      <c r="B10782" s="23"/>
    </row>
    <row r="10783" spans="2:2" hidden="1">
      <c r="B10783" s="23"/>
    </row>
    <row r="10784" spans="2:2" hidden="1">
      <c r="B10784" s="23"/>
    </row>
    <row r="10785" spans="2:2" hidden="1">
      <c r="B10785" s="23"/>
    </row>
    <row r="10786" spans="2:2" hidden="1">
      <c r="B10786" s="23"/>
    </row>
    <row r="10787" spans="2:2" hidden="1">
      <c r="B10787" s="23"/>
    </row>
    <row r="10788" spans="2:2" hidden="1">
      <c r="B10788" s="23"/>
    </row>
    <row r="10789" spans="2:2" hidden="1">
      <c r="B10789" s="23"/>
    </row>
    <row r="10790" spans="2:2" hidden="1">
      <c r="B10790" s="23"/>
    </row>
    <row r="10791" spans="2:2" hidden="1">
      <c r="B10791" s="23"/>
    </row>
    <row r="10792" spans="2:2" hidden="1">
      <c r="B10792" s="23"/>
    </row>
    <row r="10793" spans="2:2" hidden="1">
      <c r="B10793" s="23"/>
    </row>
    <row r="10794" spans="2:2" hidden="1">
      <c r="B10794" s="23"/>
    </row>
    <row r="10795" spans="2:2" hidden="1">
      <c r="B10795" s="23"/>
    </row>
    <row r="10796" spans="2:2" hidden="1">
      <c r="B10796" s="23"/>
    </row>
    <row r="10797" spans="2:2" hidden="1">
      <c r="B10797" s="23"/>
    </row>
    <row r="10798" spans="2:2" hidden="1">
      <c r="B10798" s="23"/>
    </row>
    <row r="10799" spans="2:2" hidden="1">
      <c r="B10799" s="23"/>
    </row>
    <row r="10800" spans="2:2" hidden="1">
      <c r="B10800" s="23"/>
    </row>
    <row r="10801" spans="2:2" hidden="1">
      <c r="B10801" s="23"/>
    </row>
    <row r="10802" spans="2:2" hidden="1">
      <c r="B10802" s="23"/>
    </row>
    <row r="10803" spans="2:2" hidden="1">
      <c r="B10803" s="23"/>
    </row>
    <row r="10804" spans="2:2" hidden="1">
      <c r="B10804" s="23"/>
    </row>
    <row r="10805" spans="2:2" hidden="1">
      <c r="B10805" s="23"/>
    </row>
    <row r="10806" spans="2:2" hidden="1">
      <c r="B10806" s="23"/>
    </row>
    <row r="10807" spans="2:2" hidden="1">
      <c r="B10807" s="23"/>
    </row>
    <row r="10808" spans="2:2" hidden="1">
      <c r="B10808" s="23"/>
    </row>
    <row r="10809" spans="2:2" hidden="1">
      <c r="B10809" s="23"/>
    </row>
    <row r="10810" spans="2:2" hidden="1">
      <c r="B10810" s="23"/>
    </row>
    <row r="10811" spans="2:2" hidden="1">
      <c r="B10811" s="23"/>
    </row>
    <row r="10812" spans="2:2" hidden="1">
      <c r="B10812" s="23"/>
    </row>
    <row r="10813" spans="2:2" hidden="1">
      <c r="B10813" s="23"/>
    </row>
    <row r="10814" spans="2:2" hidden="1">
      <c r="B10814" s="23"/>
    </row>
    <row r="10815" spans="2:2" hidden="1">
      <c r="B10815" s="23"/>
    </row>
    <row r="10816" spans="2:2" hidden="1">
      <c r="B10816" s="23"/>
    </row>
    <row r="10817" spans="2:2" hidden="1">
      <c r="B10817" s="23"/>
    </row>
    <row r="10818" spans="2:2" hidden="1">
      <c r="B10818" s="23"/>
    </row>
    <row r="10819" spans="2:2" hidden="1">
      <c r="B10819" s="23"/>
    </row>
    <row r="10820" spans="2:2" hidden="1">
      <c r="B10820" s="23"/>
    </row>
    <row r="10821" spans="2:2" hidden="1">
      <c r="B10821" s="23"/>
    </row>
    <row r="10822" spans="2:2" hidden="1">
      <c r="B10822" s="23"/>
    </row>
    <row r="10823" spans="2:2" hidden="1">
      <c r="B10823" s="23"/>
    </row>
    <row r="10824" spans="2:2" hidden="1">
      <c r="B10824" s="23"/>
    </row>
    <row r="10825" spans="2:2" hidden="1">
      <c r="B10825" s="23"/>
    </row>
    <row r="10826" spans="2:2" hidden="1">
      <c r="B10826" s="23"/>
    </row>
    <row r="10827" spans="2:2" hidden="1">
      <c r="B10827" s="23"/>
    </row>
    <row r="10828" spans="2:2" hidden="1">
      <c r="B10828" s="23"/>
    </row>
    <row r="10829" spans="2:2" hidden="1">
      <c r="B10829" s="23"/>
    </row>
    <row r="10830" spans="2:2" hidden="1">
      <c r="B10830" s="23"/>
    </row>
    <row r="10831" spans="2:2" hidden="1">
      <c r="B10831" s="23"/>
    </row>
    <row r="10832" spans="2:2" hidden="1">
      <c r="B10832" s="23"/>
    </row>
    <row r="10833" spans="2:2" hidden="1">
      <c r="B10833" s="23"/>
    </row>
    <row r="10834" spans="2:2" hidden="1">
      <c r="B10834" s="23"/>
    </row>
    <row r="10835" spans="2:2" hidden="1">
      <c r="B10835" s="23"/>
    </row>
    <row r="10836" spans="2:2" hidden="1">
      <c r="B10836" s="23"/>
    </row>
    <row r="10837" spans="2:2" hidden="1">
      <c r="B10837" s="23"/>
    </row>
    <row r="10838" spans="2:2" hidden="1">
      <c r="B10838" s="23"/>
    </row>
    <row r="10839" spans="2:2" hidden="1">
      <c r="B10839" s="23"/>
    </row>
    <row r="10840" spans="2:2" hidden="1">
      <c r="B10840" s="23"/>
    </row>
    <row r="10841" spans="2:2" hidden="1">
      <c r="B10841" s="23"/>
    </row>
    <row r="10842" spans="2:2" hidden="1">
      <c r="B10842" s="23"/>
    </row>
    <row r="10843" spans="2:2" hidden="1">
      <c r="B10843" s="23"/>
    </row>
    <row r="10844" spans="2:2" hidden="1">
      <c r="B10844" s="23"/>
    </row>
    <row r="10845" spans="2:2" hidden="1">
      <c r="B10845" s="23"/>
    </row>
    <row r="10846" spans="2:2" hidden="1">
      <c r="B10846" s="23"/>
    </row>
    <row r="10847" spans="2:2" hidden="1">
      <c r="B10847" s="23"/>
    </row>
    <row r="10848" spans="2:2" hidden="1">
      <c r="B10848" s="23"/>
    </row>
    <row r="10849" spans="2:2" hidden="1">
      <c r="B10849" s="23"/>
    </row>
    <row r="10850" spans="2:2" hidden="1">
      <c r="B10850" s="23"/>
    </row>
    <row r="10851" spans="2:2" hidden="1">
      <c r="B10851" s="23"/>
    </row>
    <row r="10852" spans="2:2" hidden="1">
      <c r="B10852" s="23"/>
    </row>
    <row r="10853" spans="2:2" hidden="1">
      <c r="B10853" s="23"/>
    </row>
    <row r="10854" spans="2:2" hidden="1">
      <c r="B10854" s="23"/>
    </row>
    <row r="10855" spans="2:2" hidden="1">
      <c r="B10855" s="23"/>
    </row>
    <row r="10856" spans="2:2" hidden="1">
      <c r="B10856" s="23"/>
    </row>
    <row r="10857" spans="2:2" hidden="1">
      <c r="B10857" s="23"/>
    </row>
    <row r="10858" spans="2:2" hidden="1">
      <c r="B10858" s="23"/>
    </row>
    <row r="10859" spans="2:2" hidden="1">
      <c r="B10859" s="23"/>
    </row>
    <row r="10860" spans="2:2" hidden="1">
      <c r="B10860" s="23"/>
    </row>
    <row r="10861" spans="2:2" hidden="1">
      <c r="B10861" s="23"/>
    </row>
    <row r="10862" spans="2:2" hidden="1">
      <c r="B10862" s="23"/>
    </row>
    <row r="10863" spans="2:2" hidden="1">
      <c r="B10863" s="23"/>
    </row>
    <row r="10864" spans="2:2" hidden="1">
      <c r="B10864" s="23"/>
    </row>
    <row r="10865" spans="2:2" hidden="1">
      <c r="B10865" s="23"/>
    </row>
    <row r="10866" spans="2:2" hidden="1">
      <c r="B10866" s="23"/>
    </row>
    <row r="10867" spans="2:2" hidden="1">
      <c r="B10867" s="23"/>
    </row>
    <row r="10868" spans="2:2" hidden="1">
      <c r="B10868" s="23"/>
    </row>
    <row r="10869" spans="2:2" hidden="1">
      <c r="B10869" s="23"/>
    </row>
    <row r="10870" spans="2:2" hidden="1">
      <c r="B10870" s="23"/>
    </row>
    <row r="10871" spans="2:2" hidden="1">
      <c r="B10871" s="23"/>
    </row>
    <row r="10872" spans="2:2" hidden="1">
      <c r="B10872" s="23"/>
    </row>
    <row r="10873" spans="2:2" hidden="1">
      <c r="B10873" s="23"/>
    </row>
    <row r="10874" spans="2:2" hidden="1">
      <c r="B10874" s="23"/>
    </row>
    <row r="10875" spans="2:2" hidden="1">
      <c r="B10875" s="23"/>
    </row>
    <row r="10876" spans="2:2" hidden="1">
      <c r="B10876" s="23"/>
    </row>
    <row r="10877" spans="2:2" hidden="1">
      <c r="B10877" s="23"/>
    </row>
    <row r="10878" spans="2:2" hidden="1">
      <c r="B10878" s="23"/>
    </row>
    <row r="10879" spans="2:2" hidden="1">
      <c r="B10879" s="23"/>
    </row>
    <row r="10880" spans="2:2" hidden="1">
      <c r="B10880" s="23"/>
    </row>
    <row r="10881" spans="2:2" hidden="1">
      <c r="B10881" s="23"/>
    </row>
    <row r="10882" spans="2:2" hidden="1">
      <c r="B10882" s="23"/>
    </row>
    <row r="10883" spans="2:2" hidden="1">
      <c r="B10883" s="23"/>
    </row>
    <row r="10884" spans="2:2" hidden="1">
      <c r="B10884" s="23"/>
    </row>
    <row r="10885" spans="2:2" hidden="1">
      <c r="B10885" s="23"/>
    </row>
    <row r="10886" spans="2:2" hidden="1">
      <c r="B10886" s="23"/>
    </row>
    <row r="10887" spans="2:2" hidden="1">
      <c r="B10887" s="23"/>
    </row>
    <row r="10888" spans="2:2" hidden="1">
      <c r="B10888" s="23"/>
    </row>
    <row r="10889" spans="2:2" hidden="1">
      <c r="B10889" s="23"/>
    </row>
    <row r="10890" spans="2:2" hidden="1">
      <c r="B10890" s="23"/>
    </row>
    <row r="10891" spans="2:2" hidden="1">
      <c r="B10891" s="23"/>
    </row>
    <row r="10892" spans="2:2" hidden="1">
      <c r="B10892" s="23"/>
    </row>
    <row r="10893" spans="2:2" hidden="1">
      <c r="B10893" s="23"/>
    </row>
    <row r="10894" spans="2:2" hidden="1">
      <c r="B10894" s="23"/>
    </row>
    <row r="10895" spans="2:2" hidden="1">
      <c r="B10895" s="23"/>
    </row>
    <row r="10896" spans="2:2" hidden="1">
      <c r="B10896" s="23"/>
    </row>
    <row r="10897" spans="2:2" hidden="1">
      <c r="B10897" s="23"/>
    </row>
    <row r="10898" spans="2:2" hidden="1">
      <c r="B10898" s="23"/>
    </row>
    <row r="10899" spans="2:2" hidden="1">
      <c r="B10899" s="23"/>
    </row>
    <row r="10900" spans="2:2" hidden="1">
      <c r="B10900" s="23"/>
    </row>
    <row r="10901" spans="2:2" hidden="1">
      <c r="B10901" s="23"/>
    </row>
    <row r="10902" spans="2:2" hidden="1">
      <c r="B10902" s="23"/>
    </row>
    <row r="10903" spans="2:2" hidden="1">
      <c r="B10903" s="23"/>
    </row>
    <row r="10904" spans="2:2" hidden="1">
      <c r="B10904" s="23"/>
    </row>
    <row r="10905" spans="2:2" hidden="1">
      <c r="B10905" s="23"/>
    </row>
    <row r="10906" spans="2:2" hidden="1">
      <c r="B10906" s="23"/>
    </row>
    <row r="10907" spans="2:2" hidden="1">
      <c r="B10907" s="23"/>
    </row>
    <row r="10908" spans="2:2" hidden="1">
      <c r="B10908" s="23"/>
    </row>
    <row r="10909" spans="2:2" hidden="1">
      <c r="B10909" s="23"/>
    </row>
    <row r="10910" spans="2:2" hidden="1">
      <c r="B10910" s="23"/>
    </row>
    <row r="10911" spans="2:2" hidden="1">
      <c r="B10911" s="23"/>
    </row>
    <row r="10912" spans="2:2" hidden="1">
      <c r="B10912" s="23"/>
    </row>
    <row r="10913" spans="2:2" hidden="1">
      <c r="B10913" s="23"/>
    </row>
    <row r="10914" spans="2:2" hidden="1">
      <c r="B10914" s="23"/>
    </row>
    <row r="10915" spans="2:2" hidden="1">
      <c r="B10915" s="23"/>
    </row>
    <row r="10916" spans="2:2" hidden="1">
      <c r="B10916" s="23"/>
    </row>
    <row r="10917" spans="2:2" hidden="1">
      <c r="B10917" s="23"/>
    </row>
    <row r="10918" spans="2:2" hidden="1">
      <c r="B10918" s="23"/>
    </row>
    <row r="10919" spans="2:2" hidden="1">
      <c r="B10919" s="23"/>
    </row>
    <row r="10920" spans="2:2" hidden="1">
      <c r="B10920" s="23"/>
    </row>
    <row r="10921" spans="2:2" hidden="1">
      <c r="B10921" s="23"/>
    </row>
    <row r="10922" spans="2:2" hidden="1">
      <c r="B10922" s="23"/>
    </row>
    <row r="10923" spans="2:2" hidden="1">
      <c r="B10923" s="23"/>
    </row>
    <row r="10924" spans="2:2" hidden="1">
      <c r="B10924" s="23"/>
    </row>
    <row r="10925" spans="2:2" hidden="1">
      <c r="B10925" s="23"/>
    </row>
    <row r="10926" spans="2:2" hidden="1">
      <c r="B10926" s="23"/>
    </row>
    <row r="10927" spans="2:2" hidden="1">
      <c r="B10927" s="23"/>
    </row>
    <row r="10928" spans="2:2" hidden="1">
      <c r="B10928" s="23"/>
    </row>
    <row r="10929" spans="2:2" hidden="1">
      <c r="B10929" s="23"/>
    </row>
    <row r="10930" spans="2:2" hidden="1">
      <c r="B10930" s="23"/>
    </row>
    <row r="10931" spans="2:2" hidden="1">
      <c r="B10931" s="23"/>
    </row>
    <row r="10932" spans="2:2" hidden="1">
      <c r="B10932" s="23"/>
    </row>
    <row r="10933" spans="2:2" hidden="1">
      <c r="B10933" s="23"/>
    </row>
    <row r="10934" spans="2:2" hidden="1">
      <c r="B10934" s="23"/>
    </row>
    <row r="10935" spans="2:2" hidden="1">
      <c r="B10935" s="23"/>
    </row>
    <row r="10936" spans="2:2" hidden="1">
      <c r="B10936" s="23"/>
    </row>
    <row r="10937" spans="2:2" hidden="1">
      <c r="B10937" s="23"/>
    </row>
    <row r="10938" spans="2:2" hidden="1">
      <c r="B10938" s="23"/>
    </row>
    <row r="10939" spans="2:2" hidden="1">
      <c r="B10939" s="23"/>
    </row>
    <row r="10940" spans="2:2" hidden="1">
      <c r="B10940" s="23"/>
    </row>
    <row r="10941" spans="2:2" hidden="1">
      <c r="B10941" s="23"/>
    </row>
    <row r="10942" spans="2:2" hidden="1">
      <c r="B10942" s="23"/>
    </row>
    <row r="10943" spans="2:2" hidden="1">
      <c r="B10943" s="23"/>
    </row>
    <row r="10944" spans="2:2" hidden="1">
      <c r="B10944" s="23"/>
    </row>
    <row r="10945" spans="2:2" hidden="1">
      <c r="B10945" s="23"/>
    </row>
    <row r="10946" spans="2:2" hidden="1">
      <c r="B10946" s="23"/>
    </row>
    <row r="10947" spans="2:2" hidden="1">
      <c r="B10947" s="23"/>
    </row>
    <row r="10948" spans="2:2" hidden="1">
      <c r="B10948" s="23"/>
    </row>
    <row r="10949" spans="2:2" hidden="1">
      <c r="B10949" s="23"/>
    </row>
    <row r="10950" spans="2:2" hidden="1">
      <c r="B10950" s="23"/>
    </row>
    <row r="10951" spans="2:2" hidden="1">
      <c r="B10951" s="23"/>
    </row>
    <row r="10952" spans="2:2" hidden="1">
      <c r="B10952" s="23"/>
    </row>
    <row r="10953" spans="2:2" hidden="1">
      <c r="B10953" s="23"/>
    </row>
    <row r="10954" spans="2:2" hidden="1">
      <c r="B10954" s="23"/>
    </row>
    <row r="10955" spans="2:2" hidden="1">
      <c r="B10955" s="23"/>
    </row>
    <row r="10956" spans="2:2" hidden="1">
      <c r="B10956" s="23"/>
    </row>
    <row r="10957" spans="2:2" hidden="1">
      <c r="B10957" s="23"/>
    </row>
    <row r="10958" spans="2:2" hidden="1">
      <c r="B10958" s="23"/>
    </row>
    <row r="10959" spans="2:2" hidden="1">
      <c r="B10959" s="23"/>
    </row>
    <row r="10960" spans="2:2" hidden="1">
      <c r="B10960" s="23"/>
    </row>
    <row r="10961" spans="2:2" hidden="1">
      <c r="B10961" s="23"/>
    </row>
    <row r="10962" spans="2:2" hidden="1">
      <c r="B10962" s="23"/>
    </row>
    <row r="10963" spans="2:2" hidden="1">
      <c r="B10963" s="23"/>
    </row>
    <row r="10964" spans="2:2" hidden="1">
      <c r="B10964" s="23"/>
    </row>
    <row r="10965" spans="2:2" hidden="1">
      <c r="B10965" s="23"/>
    </row>
    <row r="10966" spans="2:2" hidden="1">
      <c r="B10966" s="23"/>
    </row>
    <row r="10967" spans="2:2" hidden="1">
      <c r="B10967" s="23"/>
    </row>
    <row r="10968" spans="2:2" hidden="1">
      <c r="B10968" s="23"/>
    </row>
    <row r="10969" spans="2:2" hidden="1">
      <c r="B10969" s="23"/>
    </row>
    <row r="10970" spans="2:2" hidden="1">
      <c r="B10970" s="23"/>
    </row>
    <row r="10971" spans="2:2" hidden="1">
      <c r="B10971" s="23"/>
    </row>
    <row r="10972" spans="2:2" hidden="1">
      <c r="B10972" s="23"/>
    </row>
    <row r="10973" spans="2:2" hidden="1">
      <c r="B10973" s="23"/>
    </row>
    <row r="10974" spans="2:2" hidden="1">
      <c r="B10974" s="23"/>
    </row>
    <row r="10975" spans="2:2" hidden="1">
      <c r="B10975" s="23"/>
    </row>
    <row r="10976" spans="2:2" hidden="1">
      <c r="B10976" s="23"/>
    </row>
    <row r="10977" spans="2:2" hidden="1">
      <c r="B10977" s="23"/>
    </row>
    <row r="10978" spans="2:2" hidden="1">
      <c r="B10978" s="23"/>
    </row>
    <row r="10979" spans="2:2" hidden="1">
      <c r="B10979" s="23"/>
    </row>
    <row r="10980" spans="2:2" hidden="1">
      <c r="B10980" s="23"/>
    </row>
    <row r="10981" spans="2:2" hidden="1">
      <c r="B10981" s="23"/>
    </row>
    <row r="10982" spans="2:2" hidden="1">
      <c r="B10982" s="23"/>
    </row>
    <row r="10983" spans="2:2" hidden="1">
      <c r="B10983" s="23"/>
    </row>
    <row r="10984" spans="2:2" hidden="1">
      <c r="B10984" s="23"/>
    </row>
    <row r="10985" spans="2:2" hidden="1">
      <c r="B10985" s="23"/>
    </row>
    <row r="10986" spans="2:2" hidden="1">
      <c r="B10986" s="23"/>
    </row>
    <row r="10987" spans="2:2" hidden="1">
      <c r="B10987" s="23"/>
    </row>
    <row r="10988" spans="2:2" hidden="1">
      <c r="B10988" s="23"/>
    </row>
    <row r="10989" spans="2:2" hidden="1">
      <c r="B10989" s="23"/>
    </row>
    <row r="10990" spans="2:2" hidden="1">
      <c r="B10990" s="23"/>
    </row>
    <row r="10991" spans="2:2" hidden="1">
      <c r="B10991" s="23"/>
    </row>
    <row r="10992" spans="2:2" hidden="1">
      <c r="B10992" s="23"/>
    </row>
    <row r="10993" spans="2:2" hidden="1">
      <c r="B10993" s="23"/>
    </row>
    <row r="10994" spans="2:2" hidden="1">
      <c r="B10994" s="23"/>
    </row>
    <row r="10995" spans="2:2" hidden="1">
      <c r="B10995" s="23"/>
    </row>
    <row r="10996" spans="2:2" hidden="1">
      <c r="B10996" s="23"/>
    </row>
    <row r="10997" spans="2:2" hidden="1">
      <c r="B10997" s="23"/>
    </row>
    <row r="10998" spans="2:2" hidden="1">
      <c r="B10998" s="23"/>
    </row>
    <row r="10999" spans="2:2" hidden="1">
      <c r="B10999" s="23"/>
    </row>
    <row r="11000" spans="2:2" hidden="1">
      <c r="B11000" s="23"/>
    </row>
    <row r="11001" spans="2:2" hidden="1">
      <c r="B11001" s="23"/>
    </row>
    <row r="11002" spans="2:2" hidden="1">
      <c r="B11002" s="23"/>
    </row>
    <row r="11003" spans="2:2" hidden="1">
      <c r="B11003" s="23"/>
    </row>
    <row r="11004" spans="2:2" hidden="1">
      <c r="B11004" s="23"/>
    </row>
    <row r="11005" spans="2:2" hidden="1">
      <c r="B11005" s="23"/>
    </row>
    <row r="11006" spans="2:2" hidden="1">
      <c r="B11006" s="23"/>
    </row>
    <row r="11007" spans="2:2" hidden="1">
      <c r="B11007" s="23"/>
    </row>
    <row r="11008" spans="2:2" hidden="1">
      <c r="B11008" s="23"/>
    </row>
    <row r="11009" spans="2:2" hidden="1">
      <c r="B11009" s="23"/>
    </row>
    <row r="11010" spans="2:2" hidden="1">
      <c r="B11010" s="23"/>
    </row>
    <row r="11011" spans="2:2" hidden="1">
      <c r="B11011" s="23"/>
    </row>
    <row r="11012" spans="2:2" hidden="1">
      <c r="B11012" s="23"/>
    </row>
    <row r="11013" spans="2:2" hidden="1">
      <c r="B11013" s="23"/>
    </row>
    <row r="11014" spans="2:2" hidden="1">
      <c r="B11014" s="23"/>
    </row>
    <row r="11015" spans="2:2" hidden="1">
      <c r="B11015" s="23"/>
    </row>
    <row r="11016" spans="2:2" hidden="1">
      <c r="B11016" s="23"/>
    </row>
    <row r="11017" spans="2:2" hidden="1">
      <c r="B11017" s="23"/>
    </row>
    <row r="11018" spans="2:2" hidden="1">
      <c r="B11018" s="23"/>
    </row>
    <row r="11019" spans="2:2" hidden="1">
      <c r="B11019" s="23"/>
    </row>
    <row r="11020" spans="2:2" hidden="1">
      <c r="B11020" s="23"/>
    </row>
    <row r="11021" spans="2:2" hidden="1">
      <c r="B11021" s="23"/>
    </row>
    <row r="11022" spans="2:2" hidden="1">
      <c r="B11022" s="23"/>
    </row>
    <row r="11023" spans="2:2" hidden="1">
      <c r="B11023" s="23"/>
    </row>
    <row r="11024" spans="2:2" hidden="1">
      <c r="B11024" s="23"/>
    </row>
    <row r="11025" spans="2:2" hidden="1">
      <c r="B11025" s="23"/>
    </row>
    <row r="11026" spans="2:2" hidden="1">
      <c r="B11026" s="23"/>
    </row>
    <row r="11027" spans="2:2" hidden="1">
      <c r="B11027" s="23"/>
    </row>
    <row r="11028" spans="2:2" hidden="1">
      <c r="B11028" s="23"/>
    </row>
    <row r="11029" spans="2:2" hidden="1">
      <c r="B11029" s="23"/>
    </row>
    <row r="11030" spans="2:2" hidden="1">
      <c r="B11030" s="23"/>
    </row>
    <row r="11031" spans="2:2" hidden="1">
      <c r="B11031" s="23"/>
    </row>
    <row r="11032" spans="2:2" hidden="1">
      <c r="B11032" s="23"/>
    </row>
    <row r="11033" spans="2:2" hidden="1">
      <c r="B11033" s="23"/>
    </row>
    <row r="11034" spans="2:2" hidden="1">
      <c r="B11034" s="23"/>
    </row>
    <row r="11035" spans="2:2" hidden="1">
      <c r="B11035" s="23"/>
    </row>
    <row r="11036" spans="2:2" hidden="1">
      <c r="B11036" s="23"/>
    </row>
    <row r="11037" spans="2:2" hidden="1">
      <c r="B11037" s="23"/>
    </row>
    <row r="11038" spans="2:2" hidden="1">
      <c r="B11038" s="23"/>
    </row>
    <row r="11039" spans="2:2" hidden="1">
      <c r="B11039" s="23"/>
    </row>
    <row r="11040" spans="2:2" hidden="1">
      <c r="B11040" s="23"/>
    </row>
    <row r="11041" spans="2:2" hidden="1">
      <c r="B11041" s="23"/>
    </row>
    <row r="11042" spans="2:2" hidden="1">
      <c r="B11042" s="23"/>
    </row>
    <row r="11043" spans="2:2" hidden="1">
      <c r="B11043" s="23"/>
    </row>
    <row r="11044" spans="2:2" hidden="1">
      <c r="B11044" s="23"/>
    </row>
    <row r="11045" spans="2:2" hidden="1">
      <c r="B11045" s="23"/>
    </row>
    <row r="11046" spans="2:2" hidden="1">
      <c r="B11046" s="23"/>
    </row>
    <row r="11047" spans="2:2" hidden="1">
      <c r="B11047" s="23"/>
    </row>
    <row r="11048" spans="2:2" hidden="1">
      <c r="B11048" s="23"/>
    </row>
    <row r="11049" spans="2:2" hidden="1">
      <c r="B11049" s="23"/>
    </row>
    <row r="11050" spans="2:2" hidden="1">
      <c r="B11050" s="23"/>
    </row>
    <row r="11051" spans="2:2" hidden="1">
      <c r="B11051" s="23"/>
    </row>
    <row r="11052" spans="2:2" hidden="1">
      <c r="B11052" s="23"/>
    </row>
    <row r="11053" spans="2:2" hidden="1">
      <c r="B11053" s="23"/>
    </row>
    <row r="11054" spans="2:2" hidden="1">
      <c r="B11054" s="23"/>
    </row>
    <row r="11055" spans="2:2" hidden="1">
      <c r="B11055" s="23"/>
    </row>
    <row r="11056" spans="2:2" hidden="1">
      <c r="B11056" s="23"/>
    </row>
    <row r="11057" spans="2:2" hidden="1">
      <c r="B11057" s="23"/>
    </row>
    <row r="11058" spans="2:2" hidden="1">
      <c r="B11058" s="23"/>
    </row>
    <row r="11059" spans="2:2" hidden="1">
      <c r="B11059" s="23"/>
    </row>
    <row r="11060" spans="2:2" hidden="1">
      <c r="B11060" s="23"/>
    </row>
    <row r="11061" spans="2:2" hidden="1">
      <c r="B11061" s="23"/>
    </row>
    <row r="11062" spans="2:2" hidden="1">
      <c r="B11062" s="23"/>
    </row>
    <row r="11063" spans="2:2" hidden="1">
      <c r="B11063" s="23"/>
    </row>
    <row r="11064" spans="2:2" hidden="1">
      <c r="B11064" s="23"/>
    </row>
    <row r="11065" spans="2:2" hidden="1">
      <c r="B11065" s="23"/>
    </row>
    <row r="11066" spans="2:2" hidden="1">
      <c r="B11066" s="23"/>
    </row>
    <row r="11067" spans="2:2" hidden="1">
      <c r="B11067" s="23"/>
    </row>
    <row r="11068" spans="2:2" hidden="1">
      <c r="B11068" s="23"/>
    </row>
    <row r="11069" spans="2:2" hidden="1">
      <c r="B11069" s="23"/>
    </row>
    <row r="11070" spans="2:2" hidden="1">
      <c r="B11070" s="23"/>
    </row>
    <row r="11071" spans="2:2" hidden="1">
      <c r="B11071" s="23"/>
    </row>
    <row r="11072" spans="2:2" hidden="1">
      <c r="B11072" s="23"/>
    </row>
    <row r="11073" spans="2:2" hidden="1">
      <c r="B11073" s="23"/>
    </row>
    <row r="11074" spans="2:2" hidden="1">
      <c r="B11074" s="23"/>
    </row>
    <row r="11075" spans="2:2" hidden="1">
      <c r="B11075" s="23"/>
    </row>
    <row r="11076" spans="2:2" hidden="1">
      <c r="B11076" s="23"/>
    </row>
    <row r="11077" spans="2:2" hidden="1">
      <c r="B11077" s="23"/>
    </row>
    <row r="11078" spans="2:2" hidden="1">
      <c r="B11078" s="23"/>
    </row>
    <row r="11079" spans="2:2" hidden="1">
      <c r="B11079" s="23"/>
    </row>
    <row r="11080" spans="2:2" hidden="1">
      <c r="B11080" s="23"/>
    </row>
    <row r="11081" spans="2:2" hidden="1">
      <c r="B11081" s="23"/>
    </row>
    <row r="11082" spans="2:2" hidden="1">
      <c r="B11082" s="23"/>
    </row>
    <row r="11083" spans="2:2" hidden="1">
      <c r="B11083" s="23"/>
    </row>
    <row r="11084" spans="2:2" hidden="1">
      <c r="B11084" s="23"/>
    </row>
    <row r="11085" spans="2:2" hidden="1">
      <c r="B11085" s="23"/>
    </row>
    <row r="11086" spans="2:2" hidden="1">
      <c r="B11086" s="23"/>
    </row>
    <row r="11087" spans="2:2" hidden="1">
      <c r="B11087" s="23"/>
    </row>
    <row r="11088" spans="2:2" hidden="1">
      <c r="B11088" s="23"/>
    </row>
    <row r="11089" spans="2:2" hidden="1">
      <c r="B11089" s="23"/>
    </row>
    <row r="11090" spans="2:2" hidden="1">
      <c r="B11090" s="23"/>
    </row>
    <row r="11091" spans="2:2" hidden="1">
      <c r="B11091" s="23"/>
    </row>
    <row r="11092" spans="2:2" hidden="1">
      <c r="B11092" s="23"/>
    </row>
    <row r="11093" spans="2:2" hidden="1">
      <c r="B11093" s="23"/>
    </row>
    <row r="11094" spans="2:2" hidden="1">
      <c r="B11094" s="23"/>
    </row>
    <row r="11095" spans="2:2" hidden="1">
      <c r="B11095" s="23"/>
    </row>
    <row r="11096" spans="2:2" hidden="1">
      <c r="B11096" s="23"/>
    </row>
    <row r="11097" spans="2:2" hidden="1">
      <c r="B11097" s="23"/>
    </row>
    <row r="11098" spans="2:2" hidden="1">
      <c r="B11098" s="23"/>
    </row>
    <row r="11099" spans="2:2" hidden="1">
      <c r="B11099" s="23"/>
    </row>
    <row r="11100" spans="2:2" hidden="1">
      <c r="B11100" s="23"/>
    </row>
    <row r="11101" spans="2:2" hidden="1">
      <c r="B11101" s="23"/>
    </row>
    <row r="11102" spans="2:2" hidden="1">
      <c r="B11102" s="23"/>
    </row>
    <row r="11103" spans="2:2" hidden="1">
      <c r="B11103" s="23"/>
    </row>
    <row r="11104" spans="2:2" hidden="1">
      <c r="B11104" s="23"/>
    </row>
    <row r="11105" spans="2:2" hidden="1">
      <c r="B11105" s="23"/>
    </row>
    <row r="11106" spans="2:2" hidden="1">
      <c r="B11106" s="23"/>
    </row>
    <row r="11107" spans="2:2" hidden="1">
      <c r="B11107" s="23"/>
    </row>
    <row r="11108" spans="2:2" hidden="1">
      <c r="B11108" s="23"/>
    </row>
    <row r="11109" spans="2:2" hidden="1">
      <c r="B11109" s="23"/>
    </row>
    <row r="11110" spans="2:2" hidden="1">
      <c r="B11110" s="23"/>
    </row>
    <row r="11111" spans="2:2" hidden="1">
      <c r="B11111" s="23"/>
    </row>
    <row r="11112" spans="2:2" hidden="1">
      <c r="B11112" s="23"/>
    </row>
    <row r="11113" spans="2:2" hidden="1">
      <c r="B11113" s="23"/>
    </row>
    <row r="11114" spans="2:2" hidden="1">
      <c r="B11114" s="23"/>
    </row>
    <row r="11115" spans="2:2" hidden="1">
      <c r="B11115" s="23"/>
    </row>
    <row r="11116" spans="2:2" hidden="1">
      <c r="B11116" s="23"/>
    </row>
    <row r="11117" spans="2:2" hidden="1">
      <c r="B11117" s="23"/>
    </row>
    <row r="11118" spans="2:2" hidden="1">
      <c r="B11118" s="23"/>
    </row>
    <row r="11119" spans="2:2" hidden="1">
      <c r="B11119" s="23"/>
    </row>
    <row r="11120" spans="2:2" hidden="1">
      <c r="B11120" s="23"/>
    </row>
    <row r="11121" spans="2:2" hidden="1">
      <c r="B11121" s="23"/>
    </row>
    <row r="11122" spans="2:2" hidden="1">
      <c r="B11122" s="23"/>
    </row>
    <row r="11123" spans="2:2" hidden="1">
      <c r="B11123" s="23"/>
    </row>
    <row r="11124" spans="2:2" hidden="1">
      <c r="B11124" s="23"/>
    </row>
    <row r="11125" spans="2:2" hidden="1">
      <c r="B11125" s="23"/>
    </row>
    <row r="11126" spans="2:2" hidden="1">
      <c r="B11126" s="23"/>
    </row>
    <row r="11127" spans="2:2" hidden="1">
      <c r="B11127" s="23"/>
    </row>
    <row r="11128" spans="2:2" hidden="1">
      <c r="B11128" s="23"/>
    </row>
    <row r="11129" spans="2:2" hidden="1">
      <c r="B11129" s="23"/>
    </row>
    <row r="11130" spans="2:2" hidden="1">
      <c r="B11130" s="23"/>
    </row>
    <row r="11131" spans="2:2" hidden="1">
      <c r="B11131" s="23"/>
    </row>
    <row r="11132" spans="2:2" hidden="1">
      <c r="B11132" s="23"/>
    </row>
    <row r="11133" spans="2:2" hidden="1">
      <c r="B11133" s="23"/>
    </row>
    <row r="11134" spans="2:2" hidden="1">
      <c r="B11134" s="23"/>
    </row>
    <row r="11135" spans="2:2" hidden="1">
      <c r="B11135" s="23"/>
    </row>
    <row r="11136" spans="2:2" hidden="1">
      <c r="B11136" s="23"/>
    </row>
    <row r="11137" spans="2:2" hidden="1">
      <c r="B11137" s="23"/>
    </row>
    <row r="11138" spans="2:2" hidden="1">
      <c r="B11138" s="23"/>
    </row>
    <row r="11139" spans="2:2" hidden="1">
      <c r="B11139" s="23"/>
    </row>
    <row r="11140" spans="2:2" hidden="1">
      <c r="B11140" s="23"/>
    </row>
    <row r="11141" spans="2:2" hidden="1">
      <c r="B11141" s="23"/>
    </row>
    <row r="11142" spans="2:2" hidden="1">
      <c r="B11142" s="23"/>
    </row>
    <row r="11143" spans="2:2" hidden="1">
      <c r="B11143" s="23"/>
    </row>
    <row r="11144" spans="2:2" hidden="1">
      <c r="B11144" s="23"/>
    </row>
    <row r="11145" spans="2:2" hidden="1">
      <c r="B11145" s="23"/>
    </row>
    <row r="11146" spans="2:2" hidden="1">
      <c r="B11146" s="23"/>
    </row>
    <row r="11147" spans="2:2" hidden="1">
      <c r="B11147" s="23"/>
    </row>
    <row r="11148" spans="2:2" hidden="1">
      <c r="B11148" s="23"/>
    </row>
    <row r="11149" spans="2:2" hidden="1">
      <c r="B11149" s="23"/>
    </row>
    <row r="11150" spans="2:2" hidden="1">
      <c r="B11150" s="23"/>
    </row>
    <row r="11151" spans="2:2" hidden="1">
      <c r="B11151" s="23"/>
    </row>
    <row r="11152" spans="2:2" hidden="1">
      <c r="B11152" s="23"/>
    </row>
    <row r="11153" spans="2:2" hidden="1">
      <c r="B11153" s="23"/>
    </row>
    <row r="11154" spans="2:2" hidden="1">
      <c r="B11154" s="23"/>
    </row>
    <row r="11155" spans="2:2" hidden="1">
      <c r="B11155" s="23"/>
    </row>
    <row r="11156" spans="2:2" hidden="1">
      <c r="B11156" s="23"/>
    </row>
    <row r="11157" spans="2:2" hidden="1">
      <c r="B11157" s="23"/>
    </row>
    <row r="11158" spans="2:2" hidden="1">
      <c r="B11158" s="23"/>
    </row>
    <row r="11159" spans="2:2" hidden="1">
      <c r="B11159" s="23"/>
    </row>
    <row r="11160" spans="2:2" hidden="1">
      <c r="B11160" s="23"/>
    </row>
    <row r="11161" spans="2:2" hidden="1">
      <c r="B11161" s="23"/>
    </row>
    <row r="11162" spans="2:2" hidden="1">
      <c r="B11162" s="23"/>
    </row>
    <row r="11163" spans="2:2" hidden="1">
      <c r="B11163" s="23"/>
    </row>
    <row r="11164" spans="2:2" hidden="1">
      <c r="B11164" s="23"/>
    </row>
    <row r="11165" spans="2:2" hidden="1">
      <c r="B11165" s="23"/>
    </row>
    <row r="11166" spans="2:2" hidden="1">
      <c r="B11166" s="23"/>
    </row>
    <row r="11167" spans="2:2" hidden="1">
      <c r="B11167" s="23"/>
    </row>
    <row r="11168" spans="2:2" hidden="1">
      <c r="B11168" s="23"/>
    </row>
    <row r="11169" spans="2:2" hidden="1">
      <c r="B11169" s="23"/>
    </row>
    <row r="11170" spans="2:2" hidden="1">
      <c r="B11170" s="23"/>
    </row>
    <row r="11171" spans="2:2" hidden="1">
      <c r="B11171" s="23"/>
    </row>
    <row r="11172" spans="2:2" hidden="1">
      <c r="B11172" s="23"/>
    </row>
    <row r="11173" spans="2:2" hidden="1">
      <c r="B11173" s="23"/>
    </row>
    <row r="11174" spans="2:2" hidden="1">
      <c r="B11174" s="23"/>
    </row>
    <row r="11175" spans="2:2" hidden="1">
      <c r="B11175" s="23"/>
    </row>
    <row r="11176" spans="2:2" hidden="1">
      <c r="B11176" s="23"/>
    </row>
    <row r="11177" spans="2:2" hidden="1">
      <c r="B11177" s="23"/>
    </row>
    <row r="11178" spans="2:2" hidden="1">
      <c r="B11178" s="23"/>
    </row>
    <row r="11179" spans="2:2" hidden="1">
      <c r="B11179" s="23"/>
    </row>
    <row r="11180" spans="2:2" hidden="1">
      <c r="B11180" s="23"/>
    </row>
    <row r="11181" spans="2:2" hidden="1">
      <c r="B11181" s="23"/>
    </row>
    <row r="11182" spans="2:2" hidden="1">
      <c r="B11182" s="23"/>
    </row>
    <row r="11183" spans="2:2" hidden="1">
      <c r="B11183" s="23"/>
    </row>
    <row r="11184" spans="2:2" hidden="1">
      <c r="B11184" s="23"/>
    </row>
    <row r="11185" spans="2:2" hidden="1">
      <c r="B11185" s="23"/>
    </row>
    <row r="11186" spans="2:2" hidden="1">
      <c r="B11186" s="23"/>
    </row>
    <row r="11187" spans="2:2" hidden="1">
      <c r="B11187" s="23"/>
    </row>
    <row r="11188" spans="2:2" hidden="1">
      <c r="B11188" s="23"/>
    </row>
    <row r="11189" spans="2:2" hidden="1">
      <c r="B11189" s="23"/>
    </row>
    <row r="11190" spans="2:2" hidden="1">
      <c r="B11190" s="23"/>
    </row>
    <row r="11191" spans="2:2" hidden="1">
      <c r="B11191" s="23"/>
    </row>
    <row r="11192" spans="2:2" hidden="1">
      <c r="B11192" s="23"/>
    </row>
    <row r="11193" spans="2:2" hidden="1">
      <c r="B11193" s="23"/>
    </row>
    <row r="11194" spans="2:2" hidden="1">
      <c r="B11194" s="23"/>
    </row>
    <row r="11195" spans="2:2" hidden="1">
      <c r="B11195" s="23"/>
    </row>
    <row r="11196" spans="2:2" hidden="1">
      <c r="B11196" s="23"/>
    </row>
    <row r="11197" spans="2:2" hidden="1">
      <c r="B11197" s="23"/>
    </row>
    <row r="11198" spans="2:2" hidden="1">
      <c r="B11198" s="23"/>
    </row>
    <row r="11199" spans="2:2" hidden="1">
      <c r="B11199" s="23"/>
    </row>
    <row r="11200" spans="2:2" hidden="1">
      <c r="B11200" s="23"/>
    </row>
    <row r="11201" spans="2:2" hidden="1">
      <c r="B11201" s="23"/>
    </row>
    <row r="11202" spans="2:2" hidden="1">
      <c r="B11202" s="23"/>
    </row>
    <row r="11203" spans="2:2" hidden="1">
      <c r="B11203" s="23"/>
    </row>
    <row r="11204" spans="2:2" hidden="1">
      <c r="B11204" s="23"/>
    </row>
    <row r="11205" spans="2:2" hidden="1">
      <c r="B11205" s="23"/>
    </row>
    <row r="11206" spans="2:2" hidden="1">
      <c r="B11206" s="23"/>
    </row>
    <row r="11207" spans="2:2" hidden="1">
      <c r="B11207" s="23"/>
    </row>
    <row r="11208" spans="2:2" hidden="1">
      <c r="B11208" s="23"/>
    </row>
    <row r="11209" spans="2:2" hidden="1">
      <c r="B11209" s="23"/>
    </row>
    <row r="11210" spans="2:2" hidden="1">
      <c r="B11210" s="23"/>
    </row>
    <row r="11211" spans="2:2" hidden="1">
      <c r="B11211" s="23"/>
    </row>
    <row r="11212" spans="2:2" hidden="1">
      <c r="B11212" s="23"/>
    </row>
    <row r="11213" spans="2:2" hidden="1">
      <c r="B11213" s="23"/>
    </row>
    <row r="11214" spans="2:2" hidden="1">
      <c r="B11214" s="23"/>
    </row>
    <row r="11215" spans="2:2" hidden="1">
      <c r="B11215" s="23"/>
    </row>
    <row r="11216" spans="2:2" hidden="1">
      <c r="B11216" s="23"/>
    </row>
    <row r="11217" spans="2:2" hidden="1">
      <c r="B11217" s="23"/>
    </row>
    <row r="11218" spans="2:2" hidden="1">
      <c r="B11218" s="23"/>
    </row>
    <row r="11219" spans="2:2" hidden="1">
      <c r="B11219" s="23"/>
    </row>
    <row r="11220" spans="2:2" hidden="1">
      <c r="B11220" s="23"/>
    </row>
    <row r="11221" spans="2:2" hidden="1">
      <c r="B11221" s="23"/>
    </row>
    <row r="11222" spans="2:2" hidden="1">
      <c r="B11222" s="23"/>
    </row>
    <row r="11223" spans="2:2" hidden="1">
      <c r="B11223" s="23"/>
    </row>
    <row r="11224" spans="2:2" hidden="1">
      <c r="B11224" s="23"/>
    </row>
    <row r="11225" spans="2:2" hidden="1">
      <c r="B11225" s="23"/>
    </row>
    <row r="11226" spans="2:2" hidden="1">
      <c r="B11226" s="23"/>
    </row>
    <row r="11227" spans="2:2" hidden="1">
      <c r="B11227" s="23"/>
    </row>
    <row r="11228" spans="2:2" hidden="1">
      <c r="B11228" s="23"/>
    </row>
    <row r="11229" spans="2:2" hidden="1">
      <c r="B11229" s="23"/>
    </row>
    <row r="11230" spans="2:2" hidden="1">
      <c r="B11230" s="23"/>
    </row>
    <row r="11231" spans="2:2" hidden="1">
      <c r="B11231" s="23"/>
    </row>
    <row r="11232" spans="2:2" hidden="1">
      <c r="B11232" s="23"/>
    </row>
    <row r="11233" spans="2:2" hidden="1">
      <c r="B11233" s="23"/>
    </row>
    <row r="11234" spans="2:2" hidden="1">
      <c r="B11234" s="23"/>
    </row>
    <row r="11235" spans="2:2" hidden="1">
      <c r="B11235" s="23"/>
    </row>
    <row r="11236" spans="2:2" hidden="1">
      <c r="B11236" s="23"/>
    </row>
    <row r="11237" spans="2:2" hidden="1">
      <c r="B11237" s="23"/>
    </row>
    <row r="11238" spans="2:2" hidden="1">
      <c r="B11238" s="23"/>
    </row>
    <row r="11239" spans="2:2" hidden="1">
      <c r="B11239" s="23"/>
    </row>
    <row r="11240" spans="2:2" hidden="1">
      <c r="B11240" s="23"/>
    </row>
    <row r="11241" spans="2:2" hidden="1">
      <c r="B11241" s="23"/>
    </row>
    <row r="11242" spans="2:2" hidden="1">
      <c r="B11242" s="23"/>
    </row>
    <row r="11243" spans="2:2" hidden="1">
      <c r="B11243" s="23"/>
    </row>
    <row r="11244" spans="2:2" hidden="1">
      <c r="B11244" s="23"/>
    </row>
    <row r="11245" spans="2:2" hidden="1">
      <c r="B11245" s="23"/>
    </row>
    <row r="11246" spans="2:2" hidden="1">
      <c r="B11246" s="23"/>
    </row>
    <row r="11247" spans="2:2" hidden="1">
      <c r="B11247" s="23"/>
    </row>
    <row r="11248" spans="2:2" hidden="1">
      <c r="B11248" s="23"/>
    </row>
    <row r="11249" spans="2:2" hidden="1">
      <c r="B11249" s="23"/>
    </row>
    <row r="11250" spans="2:2" hidden="1">
      <c r="B11250" s="23"/>
    </row>
    <row r="11251" spans="2:2" hidden="1">
      <c r="B11251" s="23"/>
    </row>
    <row r="11252" spans="2:2" hidden="1">
      <c r="B11252" s="23"/>
    </row>
    <row r="11253" spans="2:2" hidden="1">
      <c r="B11253" s="23"/>
    </row>
    <row r="11254" spans="2:2" hidden="1">
      <c r="B11254" s="23"/>
    </row>
    <row r="11255" spans="2:2" hidden="1">
      <c r="B11255" s="23"/>
    </row>
    <row r="11256" spans="2:2" hidden="1">
      <c r="B11256" s="23"/>
    </row>
    <row r="11257" spans="2:2" hidden="1">
      <c r="B11257" s="23"/>
    </row>
    <row r="11258" spans="2:2" hidden="1">
      <c r="B11258" s="23"/>
    </row>
    <row r="11259" spans="2:2" hidden="1">
      <c r="B11259" s="23"/>
    </row>
    <row r="11260" spans="2:2" hidden="1">
      <c r="B11260" s="23"/>
    </row>
    <row r="11261" spans="2:2" hidden="1">
      <c r="B11261" s="23"/>
    </row>
    <row r="11262" spans="2:2" hidden="1">
      <c r="B11262" s="23"/>
    </row>
    <row r="11263" spans="2:2" hidden="1">
      <c r="B11263" s="23"/>
    </row>
    <row r="11264" spans="2:2" hidden="1">
      <c r="B11264" s="23"/>
    </row>
    <row r="11265" spans="2:2" hidden="1">
      <c r="B11265" s="23"/>
    </row>
    <row r="11266" spans="2:2" hidden="1">
      <c r="B11266" s="23"/>
    </row>
    <row r="11267" spans="2:2" hidden="1">
      <c r="B11267" s="23"/>
    </row>
    <row r="11268" spans="2:2" hidden="1">
      <c r="B11268" s="23"/>
    </row>
    <row r="11269" spans="2:2" hidden="1">
      <c r="B11269" s="23"/>
    </row>
    <row r="11270" spans="2:2" hidden="1">
      <c r="B11270" s="23"/>
    </row>
    <row r="11271" spans="2:2" hidden="1">
      <c r="B11271" s="23"/>
    </row>
    <row r="11272" spans="2:2" hidden="1">
      <c r="B11272" s="23"/>
    </row>
    <row r="11273" spans="2:2" hidden="1">
      <c r="B11273" s="23"/>
    </row>
    <row r="11274" spans="2:2" hidden="1">
      <c r="B11274" s="23"/>
    </row>
    <row r="11275" spans="2:2" hidden="1">
      <c r="B11275" s="23"/>
    </row>
    <row r="11276" spans="2:2" hidden="1">
      <c r="B11276" s="23"/>
    </row>
    <row r="11277" spans="2:2" hidden="1">
      <c r="B11277" s="23"/>
    </row>
    <row r="11278" spans="2:2" hidden="1">
      <c r="B11278" s="23"/>
    </row>
    <row r="11279" spans="2:2" hidden="1">
      <c r="B11279" s="23"/>
    </row>
    <row r="11280" spans="2:2" hidden="1">
      <c r="B11280" s="23"/>
    </row>
    <row r="11281" spans="2:2" hidden="1">
      <c r="B11281" s="23"/>
    </row>
    <row r="11282" spans="2:2" hidden="1">
      <c r="B11282" s="23"/>
    </row>
    <row r="11283" spans="2:2" hidden="1">
      <c r="B11283" s="23"/>
    </row>
    <row r="11284" spans="2:2" hidden="1">
      <c r="B11284" s="23"/>
    </row>
    <row r="11285" spans="2:2" hidden="1">
      <c r="B11285" s="23"/>
    </row>
    <row r="11286" spans="2:2" hidden="1">
      <c r="B11286" s="23"/>
    </row>
    <row r="11287" spans="2:2" hidden="1">
      <c r="B11287" s="23"/>
    </row>
    <row r="11288" spans="2:2" hidden="1">
      <c r="B11288" s="23"/>
    </row>
    <row r="11289" spans="2:2" hidden="1">
      <c r="B11289" s="23"/>
    </row>
    <row r="11290" spans="2:2" hidden="1">
      <c r="B11290" s="23"/>
    </row>
    <row r="11291" spans="2:2" hidden="1">
      <c r="B11291" s="23"/>
    </row>
    <row r="11292" spans="2:2" hidden="1">
      <c r="B11292" s="23"/>
    </row>
    <row r="11293" spans="2:2" hidden="1">
      <c r="B11293" s="23"/>
    </row>
    <row r="11294" spans="2:2" hidden="1">
      <c r="B11294" s="23"/>
    </row>
    <row r="11295" spans="2:2" hidden="1">
      <c r="B11295" s="23"/>
    </row>
    <row r="11296" spans="2:2" hidden="1">
      <c r="B11296" s="23"/>
    </row>
    <row r="11297" spans="2:2" hidden="1">
      <c r="B11297" s="23"/>
    </row>
    <row r="11298" spans="2:2" hidden="1">
      <c r="B11298" s="23"/>
    </row>
    <row r="11299" spans="2:2" hidden="1">
      <c r="B11299" s="23"/>
    </row>
    <row r="11300" spans="2:2" hidden="1">
      <c r="B11300" s="23"/>
    </row>
    <row r="11301" spans="2:2" hidden="1">
      <c r="B11301" s="23"/>
    </row>
    <row r="11302" spans="2:2" hidden="1">
      <c r="B11302" s="23"/>
    </row>
    <row r="11303" spans="2:2" hidden="1">
      <c r="B11303" s="23"/>
    </row>
    <row r="11304" spans="2:2" hidden="1">
      <c r="B11304" s="23"/>
    </row>
    <row r="11305" spans="2:2" hidden="1">
      <c r="B11305" s="23"/>
    </row>
    <row r="11306" spans="2:2" hidden="1">
      <c r="B11306" s="23"/>
    </row>
    <row r="11307" spans="2:2" hidden="1">
      <c r="B11307" s="23"/>
    </row>
    <row r="11308" spans="2:2" hidden="1">
      <c r="B11308" s="23"/>
    </row>
    <row r="11309" spans="2:2" hidden="1">
      <c r="B11309" s="23"/>
    </row>
    <row r="11310" spans="2:2" hidden="1">
      <c r="B11310" s="23"/>
    </row>
    <row r="11311" spans="2:2" hidden="1">
      <c r="B11311" s="23"/>
    </row>
    <row r="11312" spans="2:2" hidden="1">
      <c r="B11312" s="23"/>
    </row>
    <row r="11313" spans="2:2" hidden="1">
      <c r="B11313" s="23"/>
    </row>
    <row r="11314" spans="2:2" hidden="1">
      <c r="B11314" s="23"/>
    </row>
    <row r="11315" spans="2:2" hidden="1">
      <c r="B11315" s="23"/>
    </row>
    <row r="11316" spans="2:2" hidden="1">
      <c r="B11316" s="23"/>
    </row>
    <row r="11317" spans="2:2" hidden="1">
      <c r="B11317" s="23"/>
    </row>
    <row r="11318" spans="2:2" hidden="1">
      <c r="B11318" s="23"/>
    </row>
    <row r="11319" spans="2:2" hidden="1">
      <c r="B11319" s="23"/>
    </row>
    <row r="11320" spans="2:2" hidden="1">
      <c r="B11320" s="23"/>
    </row>
    <row r="11321" spans="2:2" hidden="1">
      <c r="B11321" s="23"/>
    </row>
    <row r="11322" spans="2:2" hidden="1">
      <c r="B11322" s="23"/>
    </row>
    <row r="11323" spans="2:2" hidden="1">
      <c r="B11323" s="23"/>
    </row>
    <row r="11324" spans="2:2" hidden="1">
      <c r="B11324" s="23"/>
    </row>
    <row r="11325" spans="2:2" hidden="1">
      <c r="B11325" s="23"/>
    </row>
    <row r="11326" spans="2:2" hidden="1">
      <c r="B11326" s="23"/>
    </row>
    <row r="11327" spans="2:2" hidden="1">
      <c r="B11327" s="23"/>
    </row>
    <row r="11328" spans="2:2" hidden="1">
      <c r="B11328" s="23"/>
    </row>
    <row r="11329" spans="2:2" hidden="1">
      <c r="B11329" s="23"/>
    </row>
    <row r="11330" spans="2:2" hidden="1">
      <c r="B11330" s="23"/>
    </row>
    <row r="11331" spans="2:2" hidden="1">
      <c r="B11331" s="23"/>
    </row>
    <row r="11332" spans="2:2" hidden="1">
      <c r="B11332" s="23"/>
    </row>
    <row r="11333" spans="2:2" hidden="1">
      <c r="B11333" s="23"/>
    </row>
    <row r="11334" spans="2:2" hidden="1">
      <c r="B11334" s="23"/>
    </row>
    <row r="11335" spans="2:2" hidden="1">
      <c r="B11335" s="23"/>
    </row>
    <row r="11336" spans="2:2" hidden="1">
      <c r="B11336" s="23"/>
    </row>
    <row r="11337" spans="2:2" hidden="1">
      <c r="B11337" s="23"/>
    </row>
    <row r="11338" spans="2:2" hidden="1">
      <c r="B11338" s="23"/>
    </row>
    <row r="11339" spans="2:2" hidden="1">
      <c r="B11339" s="23"/>
    </row>
    <row r="11340" spans="2:2" hidden="1">
      <c r="B11340" s="23"/>
    </row>
    <row r="11341" spans="2:2" hidden="1">
      <c r="B11341" s="23"/>
    </row>
    <row r="11342" spans="2:2" hidden="1">
      <c r="B11342" s="23"/>
    </row>
    <row r="11343" spans="2:2" hidden="1">
      <c r="B11343" s="23"/>
    </row>
    <row r="11344" spans="2:2" hidden="1">
      <c r="B11344" s="23"/>
    </row>
    <row r="11345" spans="2:2" hidden="1">
      <c r="B11345" s="23"/>
    </row>
    <row r="11346" spans="2:2" hidden="1">
      <c r="B11346" s="23"/>
    </row>
    <row r="11347" spans="2:2" hidden="1">
      <c r="B11347" s="23"/>
    </row>
    <row r="11348" spans="2:2" hidden="1">
      <c r="B11348" s="23"/>
    </row>
    <row r="11349" spans="2:2" hidden="1">
      <c r="B11349" s="23"/>
    </row>
    <row r="11350" spans="2:2" hidden="1">
      <c r="B11350" s="23"/>
    </row>
    <row r="11351" spans="2:2" hidden="1">
      <c r="B11351" s="23"/>
    </row>
    <row r="11352" spans="2:2" hidden="1">
      <c r="B11352" s="23"/>
    </row>
    <row r="11353" spans="2:2" hidden="1">
      <c r="B11353" s="23"/>
    </row>
    <row r="11354" spans="2:2" hidden="1">
      <c r="B11354" s="23"/>
    </row>
    <row r="11355" spans="2:2" hidden="1">
      <c r="B11355" s="23"/>
    </row>
    <row r="11356" spans="2:2" hidden="1">
      <c r="B11356" s="23"/>
    </row>
    <row r="11357" spans="2:2" hidden="1">
      <c r="B11357" s="23"/>
    </row>
    <row r="11358" spans="2:2" hidden="1">
      <c r="B11358" s="23"/>
    </row>
    <row r="11359" spans="2:2" hidden="1">
      <c r="B11359" s="23"/>
    </row>
    <row r="11360" spans="2:2" hidden="1">
      <c r="B11360" s="23"/>
    </row>
    <row r="11361" spans="2:2" hidden="1">
      <c r="B11361" s="23"/>
    </row>
    <row r="11362" spans="2:2" hidden="1">
      <c r="B11362" s="23"/>
    </row>
    <row r="11363" spans="2:2" hidden="1">
      <c r="B11363" s="23"/>
    </row>
    <row r="11364" spans="2:2" hidden="1">
      <c r="B11364" s="23"/>
    </row>
    <row r="11365" spans="2:2" hidden="1">
      <c r="B11365" s="23"/>
    </row>
    <row r="11366" spans="2:2" hidden="1">
      <c r="B11366" s="23"/>
    </row>
    <row r="11367" spans="2:2" hidden="1">
      <c r="B11367" s="23"/>
    </row>
    <row r="11368" spans="2:2" hidden="1">
      <c r="B11368" s="23"/>
    </row>
    <row r="11369" spans="2:2" hidden="1">
      <c r="B11369" s="23"/>
    </row>
    <row r="11370" spans="2:2" hidden="1">
      <c r="B11370" s="23"/>
    </row>
    <row r="11371" spans="2:2" hidden="1">
      <c r="B11371" s="23"/>
    </row>
    <row r="11372" spans="2:2" hidden="1">
      <c r="B11372" s="23"/>
    </row>
    <row r="11373" spans="2:2" hidden="1">
      <c r="B11373" s="23"/>
    </row>
    <row r="11374" spans="2:2" hidden="1">
      <c r="B11374" s="23"/>
    </row>
    <row r="11375" spans="2:2" hidden="1">
      <c r="B11375" s="23"/>
    </row>
    <row r="11376" spans="2:2" hidden="1">
      <c r="B11376" s="23"/>
    </row>
    <row r="11377" spans="2:2" hidden="1">
      <c r="B11377" s="23"/>
    </row>
    <row r="11378" spans="2:2" hidden="1">
      <c r="B11378" s="23"/>
    </row>
    <row r="11379" spans="2:2" hidden="1">
      <c r="B11379" s="23"/>
    </row>
    <row r="11380" spans="2:2" hidden="1">
      <c r="B11380" s="23"/>
    </row>
    <row r="11381" spans="2:2" hidden="1">
      <c r="B11381" s="23"/>
    </row>
    <row r="11382" spans="2:2" hidden="1">
      <c r="B11382" s="23"/>
    </row>
    <row r="11383" spans="2:2" hidden="1">
      <c r="B11383" s="23"/>
    </row>
    <row r="11384" spans="2:2" hidden="1">
      <c r="B11384" s="23"/>
    </row>
    <row r="11385" spans="2:2" hidden="1">
      <c r="B11385" s="23"/>
    </row>
    <row r="11386" spans="2:2" hidden="1">
      <c r="B11386" s="23"/>
    </row>
    <row r="11387" spans="2:2" hidden="1">
      <c r="B11387" s="23"/>
    </row>
    <row r="11388" spans="2:2" hidden="1">
      <c r="B11388" s="23"/>
    </row>
    <row r="11389" spans="2:2" hidden="1">
      <c r="B11389" s="23"/>
    </row>
    <row r="11390" spans="2:2" hidden="1">
      <c r="B11390" s="23"/>
    </row>
    <row r="11391" spans="2:2" hidden="1">
      <c r="B11391" s="23"/>
    </row>
    <row r="11392" spans="2:2" hidden="1">
      <c r="B11392" s="23"/>
    </row>
    <row r="11393" spans="2:2" hidden="1">
      <c r="B11393" s="23"/>
    </row>
    <row r="11394" spans="2:2" hidden="1">
      <c r="B11394" s="23"/>
    </row>
    <row r="11395" spans="2:2" hidden="1">
      <c r="B11395" s="23"/>
    </row>
    <row r="11396" spans="2:2" hidden="1">
      <c r="B11396" s="23"/>
    </row>
    <row r="11397" spans="2:2" hidden="1">
      <c r="B11397" s="23"/>
    </row>
    <row r="11398" spans="2:2" hidden="1">
      <c r="B11398" s="23"/>
    </row>
    <row r="11399" spans="2:2" hidden="1">
      <c r="B11399" s="23"/>
    </row>
    <row r="11400" spans="2:2" hidden="1">
      <c r="B11400" s="23"/>
    </row>
    <row r="11401" spans="2:2" hidden="1">
      <c r="B11401" s="23"/>
    </row>
    <row r="11402" spans="2:2" hidden="1">
      <c r="B11402" s="23"/>
    </row>
    <row r="11403" spans="2:2" hidden="1">
      <c r="B11403" s="23"/>
    </row>
    <row r="11404" spans="2:2" hidden="1">
      <c r="B11404" s="23"/>
    </row>
    <row r="11405" spans="2:2" hidden="1">
      <c r="B11405" s="23"/>
    </row>
    <row r="11406" spans="2:2" hidden="1">
      <c r="B11406" s="23"/>
    </row>
    <row r="11407" spans="2:2" hidden="1">
      <c r="B11407" s="23"/>
    </row>
    <row r="11408" spans="2:2" hidden="1">
      <c r="B11408" s="23"/>
    </row>
    <row r="11409" spans="2:2" hidden="1">
      <c r="B11409" s="23"/>
    </row>
    <row r="11410" spans="2:2" hidden="1">
      <c r="B11410" s="23"/>
    </row>
    <row r="11411" spans="2:2" hidden="1">
      <c r="B11411" s="23"/>
    </row>
    <row r="11412" spans="2:2" hidden="1">
      <c r="B11412" s="23"/>
    </row>
    <row r="11413" spans="2:2" hidden="1">
      <c r="B11413" s="23"/>
    </row>
    <row r="11414" spans="2:2" hidden="1">
      <c r="B11414" s="23"/>
    </row>
    <row r="11415" spans="2:2" hidden="1">
      <c r="B11415" s="23"/>
    </row>
    <row r="11416" spans="2:2" hidden="1">
      <c r="B11416" s="23"/>
    </row>
    <row r="11417" spans="2:2" hidden="1">
      <c r="B11417" s="23"/>
    </row>
    <row r="11418" spans="2:2" hidden="1">
      <c r="B11418" s="23"/>
    </row>
    <row r="11419" spans="2:2" hidden="1">
      <c r="B11419" s="23"/>
    </row>
    <row r="11420" spans="2:2" hidden="1">
      <c r="B11420" s="23"/>
    </row>
    <row r="11421" spans="2:2" hidden="1">
      <c r="B11421" s="23"/>
    </row>
    <row r="11422" spans="2:2" hidden="1">
      <c r="B11422" s="23"/>
    </row>
    <row r="11423" spans="2:2" hidden="1">
      <c r="B11423" s="23"/>
    </row>
    <row r="11424" spans="2:2" hidden="1">
      <c r="B11424" s="23"/>
    </row>
    <row r="11425" spans="2:2" hidden="1">
      <c r="B11425" s="23"/>
    </row>
    <row r="11426" spans="2:2" hidden="1">
      <c r="B11426" s="23"/>
    </row>
    <row r="11427" spans="2:2" hidden="1">
      <c r="B11427" s="23"/>
    </row>
    <row r="11428" spans="2:2" hidden="1">
      <c r="B11428" s="23"/>
    </row>
    <row r="11429" spans="2:2" hidden="1">
      <c r="B11429" s="23"/>
    </row>
    <row r="11430" spans="2:2" hidden="1">
      <c r="B11430" s="23"/>
    </row>
    <row r="11431" spans="2:2" hidden="1">
      <c r="B11431" s="23"/>
    </row>
    <row r="11432" spans="2:2" hidden="1">
      <c r="B11432" s="23"/>
    </row>
    <row r="11433" spans="2:2" hidden="1">
      <c r="B11433" s="23"/>
    </row>
    <row r="11434" spans="2:2" hidden="1">
      <c r="B11434" s="23"/>
    </row>
    <row r="11435" spans="2:2" hidden="1">
      <c r="B11435" s="23"/>
    </row>
    <row r="11436" spans="2:2" hidden="1">
      <c r="B11436" s="23"/>
    </row>
    <row r="11437" spans="2:2" hidden="1">
      <c r="B11437" s="23"/>
    </row>
    <row r="11438" spans="2:2" hidden="1">
      <c r="B11438" s="23"/>
    </row>
    <row r="11439" spans="2:2" hidden="1">
      <c r="B11439" s="23"/>
    </row>
    <row r="11440" spans="2:2" hidden="1">
      <c r="B11440" s="23"/>
    </row>
    <row r="11441" spans="2:2" hidden="1">
      <c r="B11441" s="23"/>
    </row>
    <row r="11442" spans="2:2" hidden="1">
      <c r="B11442" s="23"/>
    </row>
    <row r="11443" spans="2:2" hidden="1">
      <c r="B11443" s="23"/>
    </row>
    <row r="11444" spans="2:2" hidden="1">
      <c r="B11444" s="23"/>
    </row>
    <row r="11445" spans="2:2" hidden="1">
      <c r="B11445" s="23"/>
    </row>
    <row r="11446" spans="2:2" hidden="1">
      <c r="B11446" s="23"/>
    </row>
    <row r="11447" spans="2:2" hidden="1">
      <c r="B11447" s="23"/>
    </row>
    <row r="11448" spans="2:2" hidden="1">
      <c r="B11448" s="23"/>
    </row>
    <row r="11449" spans="2:2" hidden="1">
      <c r="B11449" s="23"/>
    </row>
    <row r="11450" spans="2:2" hidden="1">
      <c r="B11450" s="23"/>
    </row>
    <row r="11451" spans="2:2" hidden="1">
      <c r="B11451" s="23"/>
    </row>
    <row r="11452" spans="2:2" hidden="1">
      <c r="B11452" s="23"/>
    </row>
    <row r="11453" spans="2:2" hidden="1">
      <c r="B11453" s="23"/>
    </row>
    <row r="11454" spans="2:2" hidden="1">
      <c r="B11454" s="23"/>
    </row>
    <row r="11455" spans="2:2" hidden="1">
      <c r="B11455" s="23"/>
    </row>
    <row r="11456" spans="2:2" hidden="1">
      <c r="B11456" s="23"/>
    </row>
    <row r="11457" spans="2:2" hidden="1">
      <c r="B11457" s="23"/>
    </row>
    <row r="11458" spans="2:2" hidden="1">
      <c r="B11458" s="23"/>
    </row>
    <row r="11459" spans="2:2" hidden="1">
      <c r="B11459" s="23"/>
    </row>
    <row r="11460" spans="2:2" hidden="1">
      <c r="B11460" s="23"/>
    </row>
    <row r="11461" spans="2:2" hidden="1">
      <c r="B11461" s="23"/>
    </row>
    <row r="11462" spans="2:2" hidden="1">
      <c r="B11462" s="23"/>
    </row>
    <row r="11463" spans="2:2" hidden="1">
      <c r="B11463" s="23"/>
    </row>
    <row r="11464" spans="2:2" hidden="1">
      <c r="B11464" s="23"/>
    </row>
    <row r="11465" spans="2:2" hidden="1">
      <c r="B11465" s="23"/>
    </row>
    <row r="11466" spans="2:2" hidden="1">
      <c r="B11466" s="23"/>
    </row>
    <row r="11467" spans="2:2" hidden="1">
      <c r="B11467" s="23"/>
    </row>
    <row r="11468" spans="2:2" hidden="1">
      <c r="B11468" s="23"/>
    </row>
    <row r="11469" spans="2:2" hidden="1">
      <c r="B11469" s="23"/>
    </row>
    <row r="11470" spans="2:2" hidden="1">
      <c r="B11470" s="23"/>
    </row>
    <row r="11471" spans="2:2" hidden="1">
      <c r="B11471" s="23"/>
    </row>
    <row r="11472" spans="2:2" hidden="1">
      <c r="B11472" s="23"/>
    </row>
    <row r="11473" spans="2:2" hidden="1">
      <c r="B11473" s="23"/>
    </row>
    <row r="11474" spans="2:2" hidden="1">
      <c r="B11474" s="23"/>
    </row>
    <row r="11475" spans="2:2" hidden="1">
      <c r="B11475" s="23"/>
    </row>
    <row r="11476" spans="2:2" hidden="1">
      <c r="B11476" s="23"/>
    </row>
    <row r="11477" spans="2:2" hidden="1">
      <c r="B11477" s="23"/>
    </row>
    <row r="11478" spans="2:2" hidden="1">
      <c r="B11478" s="23"/>
    </row>
    <row r="11479" spans="2:2" hidden="1">
      <c r="B11479" s="23"/>
    </row>
    <row r="11480" spans="2:2" hidden="1">
      <c r="B11480" s="23"/>
    </row>
    <row r="11481" spans="2:2" hidden="1">
      <c r="B11481" s="23"/>
    </row>
    <row r="11482" spans="2:2" hidden="1">
      <c r="B11482" s="23"/>
    </row>
    <row r="11483" spans="2:2" hidden="1">
      <c r="B11483" s="23"/>
    </row>
    <row r="11484" spans="2:2" hidden="1">
      <c r="B11484" s="23"/>
    </row>
    <row r="11485" spans="2:2" hidden="1">
      <c r="B11485" s="23"/>
    </row>
    <row r="11486" spans="2:2" hidden="1">
      <c r="B11486" s="23"/>
    </row>
    <row r="11487" spans="2:2" hidden="1">
      <c r="B11487" s="23"/>
    </row>
    <row r="11488" spans="2:2" hidden="1">
      <c r="B11488" s="23"/>
    </row>
    <row r="11489" spans="2:2" hidden="1">
      <c r="B11489" s="23"/>
    </row>
    <row r="11490" spans="2:2" hidden="1">
      <c r="B11490" s="23"/>
    </row>
    <row r="11491" spans="2:2" hidden="1">
      <c r="B11491" s="23"/>
    </row>
    <row r="11492" spans="2:2" hidden="1">
      <c r="B11492" s="23"/>
    </row>
    <row r="11493" spans="2:2" hidden="1">
      <c r="B11493" s="23"/>
    </row>
    <row r="11494" spans="2:2" hidden="1">
      <c r="B11494" s="23"/>
    </row>
    <row r="11495" spans="2:2" hidden="1">
      <c r="B11495" s="23"/>
    </row>
    <row r="11496" spans="2:2" hidden="1">
      <c r="B11496" s="23"/>
    </row>
    <row r="11497" spans="2:2" hidden="1">
      <c r="B11497" s="23"/>
    </row>
    <row r="11498" spans="2:2" hidden="1">
      <c r="B11498" s="23"/>
    </row>
    <row r="11499" spans="2:2" hidden="1">
      <c r="B11499" s="23"/>
    </row>
    <row r="11500" spans="2:2" hidden="1">
      <c r="B11500" s="23"/>
    </row>
    <row r="11501" spans="2:2" hidden="1">
      <c r="B11501" s="23"/>
    </row>
    <row r="11502" spans="2:2" hidden="1">
      <c r="B11502" s="23"/>
    </row>
    <row r="11503" spans="2:2" hidden="1">
      <c r="B11503" s="23"/>
    </row>
    <row r="11504" spans="2:2" hidden="1">
      <c r="B11504" s="23"/>
    </row>
    <row r="11505" spans="2:2" hidden="1">
      <c r="B11505" s="23"/>
    </row>
    <row r="11506" spans="2:2" hidden="1">
      <c r="B11506" s="23"/>
    </row>
    <row r="11507" spans="2:2" hidden="1">
      <c r="B11507" s="23"/>
    </row>
    <row r="11508" spans="2:2" hidden="1">
      <c r="B11508" s="23"/>
    </row>
    <row r="11509" spans="2:2" hidden="1">
      <c r="B11509" s="23"/>
    </row>
    <row r="11510" spans="2:2" hidden="1">
      <c r="B11510" s="23"/>
    </row>
    <row r="11511" spans="2:2" hidden="1">
      <c r="B11511" s="23"/>
    </row>
    <row r="11512" spans="2:2" hidden="1">
      <c r="B11512" s="23"/>
    </row>
    <row r="11513" spans="2:2" hidden="1">
      <c r="B11513" s="23"/>
    </row>
    <row r="11514" spans="2:2" hidden="1">
      <c r="B11514" s="23"/>
    </row>
    <row r="11515" spans="2:2" hidden="1">
      <c r="B11515" s="23"/>
    </row>
    <row r="11516" spans="2:2" hidden="1">
      <c r="B11516" s="23"/>
    </row>
    <row r="11517" spans="2:2" hidden="1">
      <c r="B11517" s="23"/>
    </row>
    <row r="11518" spans="2:2" hidden="1">
      <c r="B11518" s="23"/>
    </row>
    <row r="11519" spans="2:2" hidden="1">
      <c r="B11519" s="23"/>
    </row>
    <row r="11520" spans="2:2" hidden="1">
      <c r="B11520" s="23"/>
    </row>
    <row r="11521" spans="2:2" hidden="1">
      <c r="B11521" s="23"/>
    </row>
    <row r="11522" spans="2:2" hidden="1">
      <c r="B11522" s="23"/>
    </row>
    <row r="11523" spans="2:2" hidden="1">
      <c r="B11523" s="23"/>
    </row>
    <row r="11524" spans="2:2" hidden="1">
      <c r="B11524" s="23"/>
    </row>
    <row r="11525" spans="2:2" hidden="1">
      <c r="B11525" s="23"/>
    </row>
    <row r="11526" spans="2:2" hidden="1">
      <c r="B11526" s="23"/>
    </row>
    <row r="11527" spans="2:2" hidden="1">
      <c r="B11527" s="23"/>
    </row>
    <row r="11528" spans="2:2" hidden="1">
      <c r="B11528" s="23"/>
    </row>
    <row r="11529" spans="2:2" hidden="1">
      <c r="B11529" s="23"/>
    </row>
    <row r="11530" spans="2:2" hidden="1">
      <c r="B11530" s="23"/>
    </row>
    <row r="11531" spans="2:2" hidden="1">
      <c r="B11531" s="23"/>
    </row>
    <row r="11532" spans="2:2" hidden="1">
      <c r="B11532" s="23"/>
    </row>
    <row r="11533" spans="2:2" hidden="1">
      <c r="B11533" s="23"/>
    </row>
    <row r="11534" spans="2:2" hidden="1">
      <c r="B11534" s="23"/>
    </row>
    <row r="11535" spans="2:2" hidden="1">
      <c r="B11535" s="23"/>
    </row>
    <row r="11536" spans="2:2" hidden="1">
      <c r="B11536" s="23"/>
    </row>
    <row r="11537" spans="2:2" hidden="1">
      <c r="B11537" s="23"/>
    </row>
    <row r="11538" spans="2:2" hidden="1">
      <c r="B11538" s="23"/>
    </row>
    <row r="11539" spans="2:2" hidden="1">
      <c r="B11539" s="23"/>
    </row>
    <row r="11540" spans="2:2" hidden="1">
      <c r="B11540" s="23"/>
    </row>
    <row r="11541" spans="2:2" hidden="1">
      <c r="B11541" s="23"/>
    </row>
    <row r="11542" spans="2:2" hidden="1">
      <c r="B11542" s="23"/>
    </row>
    <row r="11543" spans="2:2" hidden="1">
      <c r="B11543" s="23"/>
    </row>
    <row r="11544" spans="2:2" hidden="1">
      <c r="B11544" s="23"/>
    </row>
    <row r="11545" spans="2:2" hidden="1">
      <c r="B11545" s="23"/>
    </row>
    <row r="11546" spans="2:2" hidden="1">
      <c r="B11546" s="23"/>
    </row>
    <row r="11547" spans="2:2" hidden="1">
      <c r="B11547" s="23"/>
    </row>
    <row r="11548" spans="2:2" hidden="1">
      <c r="B11548" s="23"/>
    </row>
    <row r="11549" spans="2:2" hidden="1">
      <c r="B11549" s="23"/>
    </row>
    <row r="11550" spans="2:2" hidden="1">
      <c r="B11550" s="23"/>
    </row>
    <row r="11551" spans="2:2" hidden="1">
      <c r="B11551" s="23"/>
    </row>
    <row r="11552" spans="2:2" hidden="1">
      <c r="B11552" s="23"/>
    </row>
    <row r="11553" spans="2:2" hidden="1">
      <c r="B11553" s="23"/>
    </row>
    <row r="11554" spans="2:2" hidden="1">
      <c r="B11554" s="23"/>
    </row>
    <row r="11555" spans="2:2" hidden="1">
      <c r="B11555" s="23"/>
    </row>
    <row r="11556" spans="2:2" hidden="1">
      <c r="B11556" s="23"/>
    </row>
    <row r="11557" spans="2:2" hidden="1">
      <c r="B11557" s="23"/>
    </row>
    <row r="11558" spans="2:2" hidden="1">
      <c r="B11558" s="23"/>
    </row>
    <row r="11559" spans="2:2" hidden="1">
      <c r="B11559" s="23"/>
    </row>
    <row r="11560" spans="2:2" hidden="1">
      <c r="B11560" s="23"/>
    </row>
    <row r="11561" spans="2:2" hidden="1">
      <c r="B11561" s="23"/>
    </row>
    <row r="11562" spans="2:2" hidden="1">
      <c r="B11562" s="23"/>
    </row>
    <row r="11563" spans="2:2" hidden="1">
      <c r="B11563" s="23"/>
    </row>
    <row r="11564" spans="2:2" hidden="1">
      <c r="B11564" s="23"/>
    </row>
    <row r="11565" spans="2:2" hidden="1">
      <c r="B11565" s="23"/>
    </row>
    <row r="11566" spans="2:2" hidden="1">
      <c r="B11566" s="23"/>
    </row>
    <row r="11567" spans="2:2" hidden="1">
      <c r="B11567" s="23"/>
    </row>
    <row r="11568" spans="2:2" hidden="1">
      <c r="B11568" s="23"/>
    </row>
    <row r="11569" spans="2:2" hidden="1">
      <c r="B11569" s="23"/>
    </row>
    <row r="11570" spans="2:2" hidden="1">
      <c r="B11570" s="23"/>
    </row>
    <row r="11571" spans="2:2" hidden="1">
      <c r="B11571" s="23"/>
    </row>
    <row r="11572" spans="2:2" hidden="1">
      <c r="B11572" s="23"/>
    </row>
    <row r="11573" spans="2:2" hidden="1">
      <c r="B11573" s="23"/>
    </row>
    <row r="11574" spans="2:2" hidden="1">
      <c r="B11574" s="23"/>
    </row>
    <row r="11575" spans="2:2" hidden="1">
      <c r="B11575" s="23"/>
    </row>
    <row r="11576" spans="2:2" hidden="1">
      <c r="B11576" s="23"/>
    </row>
    <row r="11577" spans="2:2" hidden="1">
      <c r="B11577" s="23"/>
    </row>
    <row r="11578" spans="2:2" hidden="1">
      <c r="B11578" s="23"/>
    </row>
    <row r="11579" spans="2:2" hidden="1">
      <c r="B11579" s="23"/>
    </row>
    <row r="11580" spans="2:2" hidden="1">
      <c r="B11580" s="23"/>
    </row>
    <row r="11581" spans="2:2" hidden="1">
      <c r="B11581" s="23"/>
    </row>
    <row r="11582" spans="2:2" hidden="1">
      <c r="B11582" s="23"/>
    </row>
    <row r="11583" spans="2:2" hidden="1">
      <c r="B11583" s="23"/>
    </row>
    <row r="11584" spans="2:2" hidden="1">
      <c r="B11584" s="23"/>
    </row>
    <row r="11585" spans="2:2" hidden="1">
      <c r="B11585" s="23"/>
    </row>
    <row r="11586" spans="2:2" hidden="1">
      <c r="B11586" s="23"/>
    </row>
    <row r="11587" spans="2:2" hidden="1">
      <c r="B11587" s="23"/>
    </row>
    <row r="11588" spans="2:2" hidden="1">
      <c r="B11588" s="23"/>
    </row>
    <row r="11589" spans="2:2" hidden="1">
      <c r="B11589" s="23"/>
    </row>
    <row r="11590" spans="2:2" hidden="1">
      <c r="B11590" s="23"/>
    </row>
    <row r="11591" spans="2:2" hidden="1">
      <c r="B11591" s="23"/>
    </row>
    <row r="11592" spans="2:2" hidden="1">
      <c r="B11592" s="23"/>
    </row>
    <row r="11593" spans="2:2" hidden="1">
      <c r="B11593" s="23"/>
    </row>
    <row r="11594" spans="2:2" hidden="1">
      <c r="B11594" s="23"/>
    </row>
    <row r="11595" spans="2:2" hidden="1">
      <c r="B11595" s="23"/>
    </row>
    <row r="11596" spans="2:2" hidden="1">
      <c r="B11596" s="23"/>
    </row>
    <row r="11597" spans="2:2" hidden="1">
      <c r="B11597" s="23"/>
    </row>
    <row r="11598" spans="2:2" hidden="1">
      <c r="B11598" s="23"/>
    </row>
    <row r="11599" spans="2:2" hidden="1">
      <c r="B11599" s="23"/>
    </row>
    <row r="11600" spans="2:2" hidden="1">
      <c r="B11600" s="23"/>
    </row>
    <row r="11601" spans="2:2" hidden="1">
      <c r="B11601" s="23"/>
    </row>
    <row r="11602" spans="2:2" hidden="1">
      <c r="B11602" s="23"/>
    </row>
    <row r="11603" spans="2:2" hidden="1">
      <c r="B11603" s="23"/>
    </row>
    <row r="11604" spans="2:2" hidden="1">
      <c r="B11604" s="23"/>
    </row>
    <row r="11605" spans="2:2" hidden="1">
      <c r="B11605" s="23"/>
    </row>
    <row r="11606" spans="2:2" hidden="1">
      <c r="B11606" s="23"/>
    </row>
    <row r="11607" spans="2:2" hidden="1">
      <c r="B11607" s="23"/>
    </row>
    <row r="11608" spans="2:2" hidden="1">
      <c r="B11608" s="23"/>
    </row>
    <row r="11609" spans="2:2" hidden="1">
      <c r="B11609" s="23"/>
    </row>
    <row r="11610" spans="2:2" hidden="1">
      <c r="B11610" s="23"/>
    </row>
    <row r="11611" spans="2:2" hidden="1">
      <c r="B11611" s="23"/>
    </row>
    <row r="11612" spans="2:2" hidden="1">
      <c r="B11612" s="23"/>
    </row>
    <row r="11613" spans="2:2" hidden="1">
      <c r="B11613" s="23"/>
    </row>
    <row r="11614" spans="2:2" hidden="1">
      <c r="B11614" s="23"/>
    </row>
    <row r="11615" spans="2:2" hidden="1">
      <c r="B11615" s="23"/>
    </row>
    <row r="11616" spans="2:2" hidden="1">
      <c r="B11616" s="23"/>
    </row>
    <row r="11617" spans="2:2" hidden="1">
      <c r="B11617" s="23"/>
    </row>
    <row r="11618" spans="2:2" hidden="1">
      <c r="B11618" s="23"/>
    </row>
    <row r="11619" spans="2:2" hidden="1">
      <c r="B11619" s="23"/>
    </row>
    <row r="11620" spans="2:2" hidden="1">
      <c r="B11620" s="23"/>
    </row>
    <row r="11621" spans="2:2" hidden="1">
      <c r="B11621" s="23"/>
    </row>
    <row r="11622" spans="2:2" hidden="1">
      <c r="B11622" s="23"/>
    </row>
    <row r="11623" spans="2:2" hidden="1">
      <c r="B11623" s="23"/>
    </row>
    <row r="11624" spans="2:2" hidden="1">
      <c r="B11624" s="23"/>
    </row>
    <row r="11625" spans="2:2" hidden="1">
      <c r="B11625" s="23"/>
    </row>
    <row r="11626" spans="2:2" hidden="1">
      <c r="B11626" s="23"/>
    </row>
    <row r="11627" spans="2:2" hidden="1">
      <c r="B11627" s="23"/>
    </row>
    <row r="11628" spans="2:2" hidden="1">
      <c r="B11628" s="23"/>
    </row>
    <row r="11629" spans="2:2" hidden="1">
      <c r="B11629" s="23"/>
    </row>
    <row r="11630" spans="2:2" hidden="1">
      <c r="B11630" s="23"/>
    </row>
    <row r="11631" spans="2:2" hidden="1">
      <c r="B11631" s="23"/>
    </row>
    <row r="11632" spans="2:2" hidden="1">
      <c r="B11632" s="23"/>
    </row>
    <row r="11633" spans="2:2" hidden="1">
      <c r="B11633" s="23"/>
    </row>
    <row r="11634" spans="2:2" hidden="1">
      <c r="B11634" s="23"/>
    </row>
    <row r="11635" spans="2:2" hidden="1">
      <c r="B11635" s="23"/>
    </row>
    <row r="11636" spans="2:2" hidden="1">
      <c r="B11636" s="23"/>
    </row>
    <row r="11637" spans="2:2" hidden="1">
      <c r="B11637" s="23"/>
    </row>
    <row r="11638" spans="2:2" hidden="1">
      <c r="B11638" s="23"/>
    </row>
    <row r="11639" spans="2:2" hidden="1">
      <c r="B11639" s="23"/>
    </row>
    <row r="11640" spans="2:2" hidden="1">
      <c r="B11640" s="23"/>
    </row>
    <row r="11641" spans="2:2" hidden="1">
      <c r="B11641" s="23"/>
    </row>
    <row r="11642" spans="2:2" hidden="1">
      <c r="B11642" s="23"/>
    </row>
    <row r="11643" spans="2:2" hidden="1">
      <c r="B11643" s="23"/>
    </row>
    <row r="11644" spans="2:2" hidden="1">
      <c r="B11644" s="23"/>
    </row>
    <row r="11645" spans="2:2" hidden="1">
      <c r="B11645" s="23"/>
    </row>
    <row r="11646" spans="2:2" hidden="1">
      <c r="B11646" s="23"/>
    </row>
    <row r="11647" spans="2:2" hidden="1">
      <c r="B11647" s="23"/>
    </row>
    <row r="11648" spans="2:2" hidden="1">
      <c r="B11648" s="23"/>
    </row>
    <row r="11649" spans="2:2" hidden="1">
      <c r="B11649" s="23"/>
    </row>
    <row r="11650" spans="2:2" hidden="1">
      <c r="B11650" s="23"/>
    </row>
    <row r="11651" spans="2:2" hidden="1">
      <c r="B11651" s="23"/>
    </row>
    <row r="11652" spans="2:2" hidden="1">
      <c r="B11652" s="23"/>
    </row>
    <row r="11653" spans="2:2" hidden="1">
      <c r="B11653" s="23"/>
    </row>
    <row r="11654" spans="2:2" hidden="1">
      <c r="B11654" s="23"/>
    </row>
    <row r="11655" spans="2:2" hidden="1">
      <c r="B11655" s="23"/>
    </row>
    <row r="11656" spans="2:2" hidden="1">
      <c r="B11656" s="23"/>
    </row>
    <row r="11657" spans="2:2" hidden="1">
      <c r="B11657" s="23"/>
    </row>
    <row r="11658" spans="2:2" hidden="1">
      <c r="B11658" s="23"/>
    </row>
    <row r="11659" spans="2:2" hidden="1">
      <c r="B11659" s="23"/>
    </row>
    <row r="11660" spans="2:2" hidden="1">
      <c r="B11660" s="23"/>
    </row>
    <row r="11661" spans="2:2" hidden="1">
      <c r="B11661" s="23"/>
    </row>
    <row r="11662" spans="2:2" hidden="1">
      <c r="B11662" s="23"/>
    </row>
    <row r="11663" spans="2:2" hidden="1">
      <c r="B11663" s="23"/>
    </row>
    <row r="11664" spans="2:2" hidden="1">
      <c r="B11664" s="23"/>
    </row>
    <row r="11665" spans="2:2" hidden="1">
      <c r="B11665" s="23"/>
    </row>
    <row r="11666" spans="2:2" hidden="1">
      <c r="B11666" s="23"/>
    </row>
    <row r="11667" spans="2:2" hidden="1">
      <c r="B11667" s="23"/>
    </row>
    <row r="11668" spans="2:2" hidden="1">
      <c r="B11668" s="23"/>
    </row>
    <row r="11669" spans="2:2" hidden="1">
      <c r="B11669" s="23"/>
    </row>
    <row r="11670" spans="2:2" hidden="1">
      <c r="B11670" s="23"/>
    </row>
    <row r="11671" spans="2:2" hidden="1">
      <c r="B11671" s="23"/>
    </row>
    <row r="11672" spans="2:2" hidden="1">
      <c r="B11672" s="23"/>
    </row>
    <row r="11673" spans="2:2" hidden="1">
      <c r="B11673" s="23"/>
    </row>
    <row r="11674" spans="2:2" hidden="1">
      <c r="B11674" s="23"/>
    </row>
    <row r="11675" spans="2:2" hidden="1">
      <c r="B11675" s="23"/>
    </row>
    <row r="11676" spans="2:2" hidden="1">
      <c r="B11676" s="23"/>
    </row>
    <row r="11677" spans="2:2" hidden="1">
      <c r="B11677" s="23"/>
    </row>
    <row r="11678" spans="2:2" hidden="1">
      <c r="B11678" s="23"/>
    </row>
    <row r="11679" spans="2:2" hidden="1">
      <c r="B11679" s="23"/>
    </row>
    <row r="11680" spans="2:2" hidden="1">
      <c r="B11680" s="23"/>
    </row>
    <row r="11681" spans="2:2" hidden="1">
      <c r="B11681" s="23"/>
    </row>
    <row r="11682" spans="2:2" hidden="1">
      <c r="B11682" s="23"/>
    </row>
    <row r="11683" spans="2:2" hidden="1">
      <c r="B11683" s="23"/>
    </row>
    <row r="11684" spans="2:2" hidden="1">
      <c r="B11684" s="23"/>
    </row>
    <row r="11685" spans="2:2" hidden="1">
      <c r="B11685" s="23"/>
    </row>
    <row r="11686" spans="2:2" hidden="1">
      <c r="B11686" s="23"/>
    </row>
    <row r="11687" spans="2:2" hidden="1">
      <c r="B11687" s="23"/>
    </row>
    <row r="11688" spans="2:2" hidden="1">
      <c r="B11688" s="23"/>
    </row>
    <row r="11689" spans="2:2" hidden="1">
      <c r="B11689" s="23"/>
    </row>
    <row r="11690" spans="2:2" hidden="1">
      <c r="B11690" s="23"/>
    </row>
    <row r="11691" spans="2:2" hidden="1">
      <c r="B11691" s="23"/>
    </row>
    <row r="11692" spans="2:2" hidden="1">
      <c r="B11692" s="23"/>
    </row>
    <row r="11693" spans="2:2" hidden="1">
      <c r="B11693" s="23"/>
    </row>
    <row r="11694" spans="2:2" hidden="1">
      <c r="B11694" s="23"/>
    </row>
    <row r="11695" spans="2:2" hidden="1">
      <c r="B11695" s="23"/>
    </row>
    <row r="11696" spans="2:2" hidden="1">
      <c r="B11696" s="23"/>
    </row>
    <row r="11697" spans="2:2" hidden="1">
      <c r="B11697" s="23"/>
    </row>
    <row r="11698" spans="2:2" hidden="1">
      <c r="B11698" s="23"/>
    </row>
    <row r="11699" spans="2:2" hidden="1">
      <c r="B11699" s="23"/>
    </row>
    <row r="11700" spans="2:2" hidden="1">
      <c r="B11700" s="23"/>
    </row>
    <row r="11701" spans="2:2" hidden="1">
      <c r="B11701" s="23"/>
    </row>
    <row r="11702" spans="2:2" hidden="1">
      <c r="B11702" s="23"/>
    </row>
    <row r="11703" spans="2:2" hidden="1">
      <c r="B11703" s="23"/>
    </row>
    <row r="11704" spans="2:2" hidden="1">
      <c r="B11704" s="23"/>
    </row>
    <row r="11705" spans="2:2" hidden="1">
      <c r="B11705" s="23"/>
    </row>
    <row r="11706" spans="2:2" hidden="1">
      <c r="B11706" s="23"/>
    </row>
    <row r="11707" spans="2:2" hidden="1">
      <c r="B11707" s="23"/>
    </row>
    <row r="11708" spans="2:2" hidden="1">
      <c r="B11708" s="23"/>
    </row>
    <row r="11709" spans="2:2" hidden="1">
      <c r="B11709" s="23"/>
    </row>
    <row r="11710" spans="2:2" hidden="1">
      <c r="B11710" s="23"/>
    </row>
    <row r="11711" spans="2:2" hidden="1">
      <c r="B11711" s="23"/>
    </row>
    <row r="11712" spans="2:2" hidden="1">
      <c r="B11712" s="23"/>
    </row>
    <row r="11713" spans="2:2" hidden="1">
      <c r="B11713" s="23"/>
    </row>
    <row r="11714" spans="2:2" hidden="1">
      <c r="B11714" s="23"/>
    </row>
    <row r="11715" spans="2:2" hidden="1">
      <c r="B11715" s="23"/>
    </row>
    <row r="11716" spans="2:2" hidden="1">
      <c r="B11716" s="23"/>
    </row>
    <row r="11717" spans="2:2" hidden="1">
      <c r="B11717" s="23"/>
    </row>
    <row r="11718" spans="2:2" hidden="1">
      <c r="B11718" s="23"/>
    </row>
    <row r="11719" spans="2:2" hidden="1">
      <c r="B11719" s="23"/>
    </row>
    <row r="11720" spans="2:2" hidden="1">
      <c r="B11720" s="23"/>
    </row>
    <row r="11721" spans="2:2" hidden="1">
      <c r="B11721" s="23"/>
    </row>
    <row r="11722" spans="2:2" hidden="1">
      <c r="B11722" s="23"/>
    </row>
    <row r="11723" spans="2:2" hidden="1">
      <c r="B11723" s="23"/>
    </row>
    <row r="11724" spans="2:2" hidden="1">
      <c r="B11724" s="23"/>
    </row>
    <row r="11725" spans="2:2" hidden="1">
      <c r="B11725" s="23"/>
    </row>
    <row r="11726" spans="2:2" hidden="1">
      <c r="B11726" s="23"/>
    </row>
    <row r="11727" spans="2:2" hidden="1">
      <c r="B11727" s="23"/>
    </row>
    <row r="11728" spans="2:2" hidden="1">
      <c r="B11728" s="23"/>
    </row>
    <row r="11729" spans="2:2" hidden="1">
      <c r="B11729" s="23"/>
    </row>
    <row r="11730" spans="2:2" hidden="1">
      <c r="B11730" s="23"/>
    </row>
    <row r="11731" spans="2:2" hidden="1">
      <c r="B11731" s="23"/>
    </row>
    <row r="11732" spans="2:2" hidden="1">
      <c r="B11732" s="23"/>
    </row>
    <row r="11733" spans="2:2" hidden="1">
      <c r="B11733" s="23"/>
    </row>
    <row r="11734" spans="2:2" hidden="1">
      <c r="B11734" s="23"/>
    </row>
    <row r="11735" spans="2:2" hidden="1">
      <c r="B11735" s="23"/>
    </row>
    <row r="11736" spans="2:2" hidden="1">
      <c r="B11736" s="23"/>
    </row>
    <row r="11737" spans="2:2" hidden="1">
      <c r="B11737" s="23"/>
    </row>
    <row r="11738" spans="2:2" hidden="1">
      <c r="B11738" s="23"/>
    </row>
    <row r="11739" spans="2:2" hidden="1">
      <c r="B11739" s="23"/>
    </row>
    <row r="11740" spans="2:2" hidden="1">
      <c r="B11740" s="23"/>
    </row>
    <row r="11741" spans="2:2" hidden="1">
      <c r="B11741" s="23"/>
    </row>
    <row r="11742" spans="2:2" hidden="1">
      <c r="B11742" s="23"/>
    </row>
    <row r="11743" spans="2:2" hidden="1">
      <c r="B11743" s="23"/>
    </row>
    <row r="11744" spans="2:2" hidden="1">
      <c r="B11744" s="23"/>
    </row>
    <row r="11745" spans="2:2" hidden="1">
      <c r="B11745" s="23"/>
    </row>
    <row r="11746" spans="2:2" hidden="1">
      <c r="B11746" s="23"/>
    </row>
    <row r="11747" spans="2:2" hidden="1">
      <c r="B11747" s="23"/>
    </row>
    <row r="11748" spans="2:2" hidden="1">
      <c r="B11748" s="23"/>
    </row>
    <row r="11749" spans="2:2" hidden="1">
      <c r="B11749" s="23"/>
    </row>
    <row r="11750" spans="2:2" hidden="1">
      <c r="B11750" s="23"/>
    </row>
    <row r="11751" spans="2:2" hidden="1">
      <c r="B11751" s="23"/>
    </row>
    <row r="11752" spans="2:2" hidden="1">
      <c r="B11752" s="23"/>
    </row>
    <row r="11753" spans="2:2" hidden="1">
      <c r="B11753" s="23"/>
    </row>
    <row r="11754" spans="2:2" hidden="1">
      <c r="B11754" s="23"/>
    </row>
    <row r="11755" spans="2:2" hidden="1">
      <c r="B11755" s="23"/>
    </row>
    <row r="11756" spans="2:2" hidden="1">
      <c r="B11756" s="23"/>
    </row>
    <row r="11757" spans="2:2" hidden="1">
      <c r="B11757" s="23"/>
    </row>
    <row r="11758" spans="2:2" hidden="1">
      <c r="B11758" s="23"/>
    </row>
    <row r="11759" spans="2:2" hidden="1">
      <c r="B11759" s="23"/>
    </row>
    <row r="11760" spans="2:2" hidden="1">
      <c r="B11760" s="23"/>
    </row>
    <row r="11761" spans="2:2" hidden="1">
      <c r="B11761" s="23"/>
    </row>
    <row r="11762" spans="2:2" hidden="1">
      <c r="B11762" s="23"/>
    </row>
    <row r="11763" spans="2:2" hidden="1">
      <c r="B11763" s="23"/>
    </row>
    <row r="11764" spans="2:2" hidden="1">
      <c r="B11764" s="23"/>
    </row>
    <row r="11765" spans="2:2" hidden="1">
      <c r="B11765" s="23"/>
    </row>
    <row r="11766" spans="2:2" hidden="1">
      <c r="B11766" s="23"/>
    </row>
    <row r="11767" spans="2:2" hidden="1">
      <c r="B11767" s="23"/>
    </row>
    <row r="11768" spans="2:2" hidden="1">
      <c r="B11768" s="23"/>
    </row>
    <row r="11769" spans="2:2" hidden="1">
      <c r="B11769" s="23"/>
    </row>
    <row r="11770" spans="2:2" hidden="1">
      <c r="B11770" s="23"/>
    </row>
    <row r="11771" spans="2:2" hidden="1">
      <c r="B11771" s="23"/>
    </row>
    <row r="11772" spans="2:2" hidden="1">
      <c r="B11772" s="23"/>
    </row>
    <row r="11773" spans="2:2" hidden="1">
      <c r="B11773" s="23"/>
    </row>
    <row r="11774" spans="2:2" hidden="1">
      <c r="B11774" s="23"/>
    </row>
    <row r="11775" spans="2:2" hidden="1">
      <c r="B11775" s="23"/>
    </row>
    <row r="11776" spans="2:2" hidden="1">
      <c r="B11776" s="23"/>
    </row>
    <row r="11777" spans="2:2" hidden="1">
      <c r="B11777" s="23"/>
    </row>
    <row r="11778" spans="2:2" hidden="1">
      <c r="B11778" s="23"/>
    </row>
    <row r="11779" spans="2:2" hidden="1">
      <c r="B11779" s="23"/>
    </row>
    <row r="11780" spans="2:2" hidden="1">
      <c r="B11780" s="23"/>
    </row>
    <row r="11781" spans="2:2" hidden="1">
      <c r="B11781" s="23"/>
    </row>
    <row r="11782" spans="2:2" hidden="1">
      <c r="B11782" s="23"/>
    </row>
    <row r="11783" spans="2:2" hidden="1">
      <c r="B11783" s="23"/>
    </row>
    <row r="11784" spans="2:2" hidden="1">
      <c r="B11784" s="23"/>
    </row>
    <row r="11785" spans="2:2" hidden="1">
      <c r="B11785" s="23"/>
    </row>
    <row r="11786" spans="2:2" hidden="1">
      <c r="B11786" s="23"/>
    </row>
    <row r="11787" spans="2:2" hidden="1">
      <c r="B11787" s="23"/>
    </row>
    <row r="11788" spans="2:2" hidden="1">
      <c r="B11788" s="23"/>
    </row>
    <row r="11789" spans="2:2" hidden="1">
      <c r="B11789" s="23"/>
    </row>
    <row r="11790" spans="2:2" hidden="1">
      <c r="B11790" s="23"/>
    </row>
    <row r="11791" spans="2:2" hidden="1">
      <c r="B11791" s="23"/>
    </row>
    <row r="11792" spans="2:2" hidden="1">
      <c r="B11792" s="23"/>
    </row>
    <row r="11793" spans="2:2" hidden="1">
      <c r="B11793" s="23"/>
    </row>
    <row r="11794" spans="2:2" hidden="1">
      <c r="B11794" s="23"/>
    </row>
    <row r="11795" spans="2:2" hidden="1">
      <c r="B11795" s="23"/>
    </row>
    <row r="11796" spans="2:2" hidden="1">
      <c r="B11796" s="23"/>
    </row>
    <row r="11797" spans="2:2" hidden="1">
      <c r="B11797" s="23"/>
    </row>
    <row r="11798" spans="2:2" hidden="1">
      <c r="B11798" s="23"/>
    </row>
    <row r="11799" spans="2:2" hidden="1">
      <c r="B11799" s="23"/>
    </row>
    <row r="11800" spans="2:2" hidden="1">
      <c r="B11800" s="23"/>
    </row>
    <row r="11801" spans="2:2" hidden="1">
      <c r="B11801" s="23"/>
    </row>
    <row r="11802" spans="2:2" hidden="1">
      <c r="B11802" s="23"/>
    </row>
    <row r="11803" spans="2:2" hidden="1">
      <c r="B11803" s="23"/>
    </row>
    <row r="11804" spans="2:2" hidden="1">
      <c r="B11804" s="23"/>
    </row>
    <row r="11805" spans="2:2" hidden="1">
      <c r="B11805" s="23"/>
    </row>
    <row r="11806" spans="2:2" hidden="1">
      <c r="B11806" s="23"/>
    </row>
    <row r="11807" spans="2:2" hidden="1">
      <c r="B11807" s="23"/>
    </row>
    <row r="11808" spans="2:2" hidden="1">
      <c r="B11808" s="23"/>
    </row>
    <row r="11809" spans="2:2" hidden="1">
      <c r="B11809" s="23"/>
    </row>
    <row r="11810" spans="2:2" hidden="1">
      <c r="B11810" s="23"/>
    </row>
    <row r="11811" spans="2:2" hidden="1">
      <c r="B11811" s="23"/>
    </row>
    <row r="11812" spans="2:2" hidden="1">
      <c r="B11812" s="23"/>
    </row>
    <row r="11813" spans="2:2" hidden="1">
      <c r="B11813" s="23"/>
    </row>
    <row r="11814" spans="2:2" hidden="1">
      <c r="B11814" s="23"/>
    </row>
    <row r="11815" spans="2:2" hidden="1">
      <c r="B11815" s="23"/>
    </row>
    <row r="11816" spans="2:2" hidden="1">
      <c r="B11816" s="23"/>
    </row>
    <row r="11817" spans="2:2" hidden="1">
      <c r="B11817" s="23"/>
    </row>
    <row r="11818" spans="2:2" hidden="1">
      <c r="B11818" s="23"/>
    </row>
    <row r="11819" spans="2:2" hidden="1">
      <c r="B11819" s="23"/>
    </row>
    <row r="11820" spans="2:2" hidden="1">
      <c r="B11820" s="23"/>
    </row>
    <row r="11821" spans="2:2" hidden="1">
      <c r="B11821" s="23"/>
    </row>
    <row r="11822" spans="2:2" hidden="1">
      <c r="B11822" s="23"/>
    </row>
    <row r="11823" spans="2:2" hidden="1">
      <c r="B11823" s="23"/>
    </row>
    <row r="11824" spans="2:2" hidden="1">
      <c r="B11824" s="23"/>
    </row>
    <row r="11825" spans="2:2" hidden="1">
      <c r="B11825" s="23"/>
    </row>
    <row r="11826" spans="2:2" hidden="1">
      <c r="B11826" s="23"/>
    </row>
    <row r="11827" spans="2:2" hidden="1">
      <c r="B11827" s="23"/>
    </row>
    <row r="11828" spans="2:2" hidden="1">
      <c r="B11828" s="23"/>
    </row>
    <row r="11829" spans="2:2" hidden="1">
      <c r="B11829" s="23"/>
    </row>
    <row r="11830" spans="2:2" hidden="1">
      <c r="B11830" s="23"/>
    </row>
    <row r="11831" spans="2:2" hidden="1">
      <c r="B11831" s="23"/>
    </row>
    <row r="11832" spans="2:2" hidden="1">
      <c r="B11832" s="23"/>
    </row>
    <row r="11833" spans="2:2" hidden="1">
      <c r="B11833" s="23"/>
    </row>
    <row r="11834" spans="2:2" hidden="1">
      <c r="B11834" s="23"/>
    </row>
    <row r="11835" spans="2:2" hidden="1">
      <c r="B11835" s="23"/>
    </row>
    <row r="11836" spans="2:2" hidden="1">
      <c r="B11836" s="23"/>
    </row>
    <row r="11837" spans="2:2" hidden="1">
      <c r="B11837" s="23"/>
    </row>
    <row r="11838" spans="2:2" hidden="1">
      <c r="B11838" s="23"/>
    </row>
    <row r="11839" spans="2:2" hidden="1">
      <c r="B11839" s="23"/>
    </row>
    <row r="11840" spans="2:2" hidden="1">
      <c r="B11840" s="23"/>
    </row>
    <row r="11841" spans="2:2" hidden="1">
      <c r="B11841" s="23"/>
    </row>
    <row r="11842" spans="2:2" hidden="1">
      <c r="B11842" s="23"/>
    </row>
    <row r="11843" spans="2:2" hidden="1">
      <c r="B11843" s="23"/>
    </row>
    <row r="11844" spans="2:2" hidden="1">
      <c r="B11844" s="23"/>
    </row>
    <row r="11845" spans="2:2" hidden="1">
      <c r="B11845" s="23"/>
    </row>
    <row r="11846" spans="2:2" hidden="1">
      <c r="B11846" s="23"/>
    </row>
    <row r="11847" spans="2:2" hidden="1">
      <c r="B11847" s="23"/>
    </row>
    <row r="11848" spans="2:2" hidden="1">
      <c r="B11848" s="23"/>
    </row>
    <row r="11849" spans="2:2" hidden="1">
      <c r="B11849" s="23"/>
    </row>
    <row r="11850" spans="2:2" hidden="1">
      <c r="B11850" s="23"/>
    </row>
    <row r="11851" spans="2:2" hidden="1">
      <c r="B11851" s="23"/>
    </row>
    <row r="11852" spans="2:2" hidden="1">
      <c r="B11852" s="23"/>
    </row>
    <row r="11853" spans="2:2" hidden="1">
      <c r="B11853" s="23"/>
    </row>
    <row r="11854" spans="2:2" hidden="1">
      <c r="B11854" s="23"/>
    </row>
    <row r="11855" spans="2:2" hidden="1">
      <c r="B11855" s="23"/>
    </row>
    <row r="11856" spans="2:2" hidden="1">
      <c r="B11856" s="23"/>
    </row>
    <row r="11857" spans="2:2" hidden="1">
      <c r="B11857" s="23"/>
    </row>
    <row r="11858" spans="2:2" hidden="1">
      <c r="B11858" s="23"/>
    </row>
    <row r="11859" spans="2:2" hidden="1">
      <c r="B11859" s="23"/>
    </row>
    <row r="11860" spans="2:2" hidden="1">
      <c r="B11860" s="23"/>
    </row>
    <row r="11861" spans="2:2" hidden="1">
      <c r="B11861" s="23"/>
    </row>
    <row r="11862" spans="2:2" hidden="1">
      <c r="B11862" s="23"/>
    </row>
    <row r="11863" spans="2:2" hidden="1">
      <c r="B11863" s="23"/>
    </row>
    <row r="11864" spans="2:2" hidden="1">
      <c r="B11864" s="23"/>
    </row>
    <row r="11865" spans="2:2" hidden="1">
      <c r="B11865" s="23"/>
    </row>
    <row r="11866" spans="2:2" hidden="1">
      <c r="B11866" s="23"/>
    </row>
    <row r="11867" spans="2:2" hidden="1">
      <c r="B11867" s="23"/>
    </row>
    <row r="11868" spans="2:2" hidden="1">
      <c r="B11868" s="23"/>
    </row>
    <row r="11869" spans="2:2" hidden="1">
      <c r="B11869" s="23"/>
    </row>
    <row r="11870" spans="2:2" hidden="1">
      <c r="B11870" s="23"/>
    </row>
    <row r="11871" spans="2:2" hidden="1">
      <c r="B11871" s="23"/>
    </row>
    <row r="11872" spans="2:2" hidden="1">
      <c r="B11872" s="23"/>
    </row>
    <row r="11873" spans="2:2" hidden="1">
      <c r="B11873" s="23"/>
    </row>
    <row r="11874" spans="2:2" hidden="1">
      <c r="B11874" s="23"/>
    </row>
    <row r="11875" spans="2:2" hidden="1">
      <c r="B11875" s="23"/>
    </row>
    <row r="11876" spans="2:2" hidden="1">
      <c r="B11876" s="23"/>
    </row>
    <row r="11877" spans="2:2" hidden="1">
      <c r="B11877" s="23"/>
    </row>
    <row r="11878" spans="2:2" hidden="1">
      <c r="B11878" s="23"/>
    </row>
    <row r="11879" spans="2:2" hidden="1">
      <c r="B11879" s="23"/>
    </row>
    <row r="11880" spans="2:2" hidden="1">
      <c r="B11880" s="23"/>
    </row>
    <row r="11881" spans="2:2" hidden="1">
      <c r="B11881" s="23"/>
    </row>
    <row r="11882" spans="2:2" hidden="1">
      <c r="B11882" s="23"/>
    </row>
    <row r="11883" spans="2:2" hidden="1">
      <c r="B11883" s="23"/>
    </row>
    <row r="11884" spans="2:2" hidden="1">
      <c r="B11884" s="23"/>
    </row>
    <row r="11885" spans="2:2" hidden="1">
      <c r="B11885" s="23"/>
    </row>
    <row r="11886" spans="2:2" hidden="1">
      <c r="B11886" s="23"/>
    </row>
    <row r="11887" spans="2:2" hidden="1">
      <c r="B11887" s="23"/>
    </row>
    <row r="11888" spans="2:2" hidden="1">
      <c r="B11888" s="23"/>
    </row>
    <row r="11889" spans="2:2" hidden="1">
      <c r="B11889" s="23"/>
    </row>
    <row r="11890" spans="2:2" hidden="1">
      <c r="B11890" s="23"/>
    </row>
    <row r="11891" spans="2:2" hidden="1">
      <c r="B11891" s="23"/>
    </row>
    <row r="11892" spans="2:2" hidden="1">
      <c r="B11892" s="23"/>
    </row>
    <row r="11893" spans="2:2" hidden="1">
      <c r="B11893" s="23"/>
    </row>
    <row r="11894" spans="2:2" hidden="1">
      <c r="B11894" s="23"/>
    </row>
    <row r="11895" spans="2:2" hidden="1">
      <c r="B11895" s="23"/>
    </row>
    <row r="11896" spans="2:2" hidden="1">
      <c r="B11896" s="23"/>
    </row>
    <row r="11897" spans="2:2" hidden="1">
      <c r="B11897" s="23"/>
    </row>
    <row r="11898" spans="2:2" hidden="1">
      <c r="B11898" s="23"/>
    </row>
    <row r="11899" spans="2:2" hidden="1">
      <c r="B11899" s="23"/>
    </row>
    <row r="11900" spans="2:2" hidden="1">
      <c r="B11900" s="23"/>
    </row>
    <row r="11901" spans="2:2" hidden="1">
      <c r="B11901" s="23"/>
    </row>
    <row r="11902" spans="2:2" hidden="1">
      <c r="B11902" s="23"/>
    </row>
    <row r="11903" spans="2:2" hidden="1">
      <c r="B11903" s="23"/>
    </row>
    <row r="11904" spans="2:2" hidden="1">
      <c r="B11904" s="23"/>
    </row>
    <row r="11905" spans="2:2" hidden="1">
      <c r="B11905" s="23"/>
    </row>
    <row r="11906" spans="2:2" hidden="1">
      <c r="B11906" s="23"/>
    </row>
    <row r="11907" spans="2:2" hidden="1">
      <c r="B11907" s="23"/>
    </row>
    <row r="11908" spans="2:2" hidden="1">
      <c r="B11908" s="23"/>
    </row>
    <row r="11909" spans="2:2" hidden="1">
      <c r="B11909" s="23"/>
    </row>
    <row r="11910" spans="2:2" hidden="1">
      <c r="B11910" s="23"/>
    </row>
    <row r="11911" spans="2:2" hidden="1">
      <c r="B11911" s="23"/>
    </row>
    <row r="11912" spans="2:2" hidden="1">
      <c r="B11912" s="23"/>
    </row>
    <row r="11913" spans="2:2" hidden="1">
      <c r="B11913" s="23"/>
    </row>
    <row r="11914" spans="2:2" hidden="1">
      <c r="B11914" s="23"/>
    </row>
    <row r="11915" spans="2:2" hidden="1">
      <c r="B11915" s="23"/>
    </row>
    <row r="11916" spans="2:2" hidden="1">
      <c r="B11916" s="23"/>
    </row>
    <row r="11917" spans="2:2" hidden="1">
      <c r="B11917" s="23"/>
    </row>
    <row r="11918" spans="2:2" hidden="1">
      <c r="B11918" s="23"/>
    </row>
    <row r="11919" spans="2:2" hidden="1">
      <c r="B11919" s="23"/>
    </row>
    <row r="11920" spans="2:2" hidden="1">
      <c r="B11920" s="23"/>
    </row>
    <row r="11921" spans="2:2" hidden="1">
      <c r="B11921" s="23"/>
    </row>
    <row r="11922" spans="2:2" hidden="1">
      <c r="B11922" s="23"/>
    </row>
    <row r="11923" spans="2:2" hidden="1">
      <c r="B11923" s="23"/>
    </row>
    <row r="11924" spans="2:2" hidden="1">
      <c r="B11924" s="23"/>
    </row>
    <row r="11925" spans="2:2" hidden="1">
      <c r="B11925" s="23"/>
    </row>
    <row r="11926" spans="2:2" hidden="1">
      <c r="B11926" s="23"/>
    </row>
    <row r="11927" spans="2:2" hidden="1">
      <c r="B11927" s="23"/>
    </row>
    <row r="11928" spans="2:2" hidden="1">
      <c r="B11928" s="23"/>
    </row>
    <row r="11929" spans="2:2" hidden="1">
      <c r="B11929" s="23"/>
    </row>
    <row r="11930" spans="2:2" hidden="1">
      <c r="B11930" s="23"/>
    </row>
    <row r="11931" spans="2:2" hidden="1">
      <c r="B11931" s="23"/>
    </row>
    <row r="11932" spans="2:2" hidden="1">
      <c r="B11932" s="23"/>
    </row>
    <row r="11933" spans="2:2" hidden="1">
      <c r="B11933" s="23"/>
    </row>
    <row r="11934" spans="2:2" hidden="1">
      <c r="B11934" s="23"/>
    </row>
    <row r="11935" spans="2:2" hidden="1">
      <c r="B11935" s="23"/>
    </row>
    <row r="11936" spans="2:2" hidden="1">
      <c r="B11936" s="23"/>
    </row>
    <row r="11937" spans="2:2" hidden="1">
      <c r="B11937" s="23"/>
    </row>
    <row r="11938" spans="2:2" hidden="1">
      <c r="B11938" s="23"/>
    </row>
    <row r="11939" spans="2:2" hidden="1">
      <c r="B11939" s="23"/>
    </row>
    <row r="11940" spans="2:2" hidden="1">
      <c r="B11940" s="23"/>
    </row>
    <row r="11941" spans="2:2" hidden="1">
      <c r="B11941" s="23"/>
    </row>
    <row r="11942" spans="2:2" hidden="1">
      <c r="B11942" s="23"/>
    </row>
    <row r="11943" spans="2:2" hidden="1">
      <c r="B11943" s="23"/>
    </row>
    <row r="11944" spans="2:2" hidden="1">
      <c r="B11944" s="23"/>
    </row>
    <row r="11945" spans="2:2" hidden="1">
      <c r="B11945" s="23"/>
    </row>
    <row r="11946" spans="2:2" hidden="1">
      <c r="B11946" s="23"/>
    </row>
    <row r="11947" spans="2:2" hidden="1">
      <c r="B11947" s="23"/>
    </row>
    <row r="11948" spans="2:2" hidden="1">
      <c r="B11948" s="23"/>
    </row>
    <row r="11949" spans="2:2" hidden="1">
      <c r="B11949" s="23"/>
    </row>
    <row r="11950" spans="2:2" hidden="1">
      <c r="B11950" s="23"/>
    </row>
    <row r="11951" spans="2:2" hidden="1">
      <c r="B11951" s="23"/>
    </row>
    <row r="11952" spans="2:2" hidden="1">
      <c r="B11952" s="23"/>
    </row>
    <row r="11953" spans="2:2" hidden="1">
      <c r="B11953" s="23"/>
    </row>
    <row r="11954" spans="2:2" hidden="1">
      <c r="B11954" s="23"/>
    </row>
    <row r="11955" spans="2:2" hidden="1">
      <c r="B11955" s="23"/>
    </row>
    <row r="11956" spans="2:2" hidden="1">
      <c r="B11956" s="23"/>
    </row>
    <row r="11957" spans="2:2" hidden="1">
      <c r="B11957" s="23"/>
    </row>
    <row r="11958" spans="2:2" hidden="1">
      <c r="B11958" s="23"/>
    </row>
    <row r="11959" spans="2:2" hidden="1">
      <c r="B11959" s="23"/>
    </row>
    <row r="11960" spans="2:2" hidden="1">
      <c r="B11960" s="23"/>
    </row>
    <row r="11961" spans="2:2" hidden="1">
      <c r="B11961" s="23"/>
    </row>
    <row r="11962" spans="2:2" hidden="1">
      <c r="B11962" s="23"/>
    </row>
    <row r="11963" spans="2:2" hidden="1">
      <c r="B11963" s="23"/>
    </row>
    <row r="11964" spans="2:2" hidden="1">
      <c r="B11964" s="23"/>
    </row>
    <row r="11965" spans="2:2" hidden="1">
      <c r="B11965" s="23"/>
    </row>
    <row r="11966" spans="2:2" hidden="1">
      <c r="B11966" s="23"/>
    </row>
    <row r="11967" spans="2:2" hidden="1">
      <c r="B11967" s="23"/>
    </row>
    <row r="11968" spans="2:2" hidden="1">
      <c r="B11968" s="23"/>
    </row>
    <row r="11969" spans="2:2" hidden="1">
      <c r="B11969" s="23"/>
    </row>
    <row r="11970" spans="2:2" hidden="1">
      <c r="B11970" s="23"/>
    </row>
    <row r="11971" spans="2:2" hidden="1">
      <c r="B11971" s="23"/>
    </row>
    <row r="11972" spans="2:2" hidden="1">
      <c r="B11972" s="23"/>
    </row>
    <row r="11973" spans="2:2" hidden="1">
      <c r="B11973" s="23"/>
    </row>
    <row r="11974" spans="2:2" hidden="1">
      <c r="B11974" s="23"/>
    </row>
    <row r="11975" spans="2:2" hidden="1">
      <c r="B11975" s="23"/>
    </row>
    <row r="11976" spans="2:2" hidden="1">
      <c r="B11976" s="23"/>
    </row>
    <row r="11977" spans="2:2" hidden="1">
      <c r="B11977" s="23"/>
    </row>
    <row r="11978" spans="2:2" hidden="1">
      <c r="B11978" s="23"/>
    </row>
    <row r="11979" spans="2:2" hidden="1">
      <c r="B11979" s="23"/>
    </row>
    <row r="11980" spans="2:2" hidden="1">
      <c r="B11980" s="23"/>
    </row>
    <row r="11981" spans="2:2" hidden="1">
      <c r="B11981" s="23"/>
    </row>
    <row r="11982" spans="2:2" hidden="1">
      <c r="B11982" s="23"/>
    </row>
    <row r="11983" spans="2:2" hidden="1">
      <c r="B11983" s="23"/>
    </row>
    <row r="11984" spans="2:2" hidden="1">
      <c r="B11984" s="23"/>
    </row>
    <row r="11985" spans="2:2" hidden="1">
      <c r="B11985" s="23"/>
    </row>
    <row r="11986" spans="2:2" hidden="1">
      <c r="B11986" s="23"/>
    </row>
    <row r="11987" spans="2:2" hidden="1">
      <c r="B11987" s="23"/>
    </row>
    <row r="11988" spans="2:2" hidden="1">
      <c r="B11988" s="23"/>
    </row>
    <row r="11989" spans="2:2" hidden="1">
      <c r="B11989" s="23"/>
    </row>
    <row r="11990" spans="2:2" hidden="1">
      <c r="B11990" s="23"/>
    </row>
    <row r="11991" spans="2:2" hidden="1">
      <c r="B11991" s="23"/>
    </row>
    <row r="11992" spans="2:2" hidden="1">
      <c r="B11992" s="23"/>
    </row>
    <row r="11993" spans="2:2" hidden="1">
      <c r="B11993" s="23"/>
    </row>
    <row r="11994" spans="2:2" hidden="1">
      <c r="B11994" s="23"/>
    </row>
    <row r="11995" spans="2:2" hidden="1">
      <c r="B11995" s="23"/>
    </row>
    <row r="11996" spans="2:2" hidden="1">
      <c r="B11996" s="23"/>
    </row>
    <row r="11997" spans="2:2" hidden="1">
      <c r="B11997" s="23"/>
    </row>
    <row r="11998" spans="2:2" hidden="1">
      <c r="B11998" s="23"/>
    </row>
    <row r="11999" spans="2:2" hidden="1">
      <c r="B11999" s="23"/>
    </row>
    <row r="12000" spans="2:2" hidden="1">
      <c r="B12000" s="23"/>
    </row>
    <row r="12001" spans="2:2" hidden="1">
      <c r="B12001" s="23"/>
    </row>
    <row r="12002" spans="2:2" hidden="1">
      <c r="B12002" s="23"/>
    </row>
    <row r="12003" spans="2:2" hidden="1">
      <c r="B12003" s="23"/>
    </row>
    <row r="12004" spans="2:2" hidden="1">
      <c r="B12004" s="23"/>
    </row>
    <row r="12005" spans="2:2" hidden="1">
      <c r="B12005" s="23"/>
    </row>
    <row r="12006" spans="2:2" hidden="1">
      <c r="B12006" s="23"/>
    </row>
    <row r="12007" spans="2:2" hidden="1">
      <c r="B12007" s="23"/>
    </row>
    <row r="12008" spans="2:2" hidden="1">
      <c r="B12008" s="23"/>
    </row>
    <row r="12009" spans="2:2" hidden="1">
      <c r="B12009" s="23"/>
    </row>
    <row r="12010" spans="2:2" hidden="1">
      <c r="B12010" s="23"/>
    </row>
    <row r="12011" spans="2:2" hidden="1">
      <c r="B12011" s="23"/>
    </row>
    <row r="12012" spans="2:2" hidden="1">
      <c r="B12012" s="23"/>
    </row>
    <row r="12013" spans="2:2" hidden="1">
      <c r="B12013" s="23"/>
    </row>
    <row r="12014" spans="2:2" hidden="1">
      <c r="B12014" s="23"/>
    </row>
    <row r="12015" spans="2:2" hidden="1">
      <c r="B12015" s="23"/>
    </row>
    <row r="12016" spans="2:2" hidden="1">
      <c r="B12016" s="23"/>
    </row>
    <row r="12017" spans="2:2" hidden="1">
      <c r="B12017" s="23"/>
    </row>
    <row r="12018" spans="2:2" hidden="1">
      <c r="B12018" s="23"/>
    </row>
    <row r="12019" spans="2:2" hidden="1">
      <c r="B12019" s="23"/>
    </row>
    <row r="12020" spans="2:2" hidden="1">
      <c r="B12020" s="23"/>
    </row>
    <row r="12021" spans="2:2" hidden="1">
      <c r="B12021" s="23"/>
    </row>
    <row r="12022" spans="2:2" hidden="1">
      <c r="B12022" s="23"/>
    </row>
    <row r="12023" spans="2:2" hidden="1">
      <c r="B12023" s="23"/>
    </row>
    <row r="12024" spans="2:2" hidden="1">
      <c r="B12024" s="23"/>
    </row>
    <row r="12025" spans="2:2" hidden="1">
      <c r="B12025" s="23"/>
    </row>
    <row r="12026" spans="2:2" hidden="1">
      <c r="B12026" s="23"/>
    </row>
    <row r="12027" spans="2:2" hidden="1">
      <c r="B12027" s="23"/>
    </row>
    <row r="12028" spans="2:2" hidden="1">
      <c r="B12028" s="23"/>
    </row>
    <row r="12029" spans="2:2" hidden="1">
      <c r="B12029" s="23"/>
    </row>
    <row r="12030" spans="2:2" hidden="1">
      <c r="B12030" s="23"/>
    </row>
    <row r="12031" spans="2:2" hidden="1">
      <c r="B12031" s="23"/>
    </row>
    <row r="12032" spans="2:2" hidden="1">
      <c r="B12032" s="23"/>
    </row>
    <row r="12033" spans="2:2" hidden="1">
      <c r="B12033" s="23"/>
    </row>
    <row r="12034" spans="2:2" hidden="1">
      <c r="B12034" s="23"/>
    </row>
    <row r="12035" spans="2:2" hidden="1">
      <c r="B12035" s="23"/>
    </row>
    <row r="12036" spans="2:2" hidden="1">
      <c r="B12036" s="23"/>
    </row>
    <row r="12037" spans="2:2" hidden="1">
      <c r="B12037" s="23"/>
    </row>
    <row r="12038" spans="2:2" hidden="1">
      <c r="B12038" s="23"/>
    </row>
    <row r="12039" spans="2:2" hidden="1">
      <c r="B12039" s="23"/>
    </row>
    <row r="12040" spans="2:2" hidden="1">
      <c r="B12040" s="23"/>
    </row>
    <row r="12041" spans="2:2" hidden="1">
      <c r="B12041" s="23"/>
    </row>
    <row r="12042" spans="2:2" hidden="1">
      <c r="B12042" s="23"/>
    </row>
    <row r="12043" spans="2:2" hidden="1">
      <c r="B12043" s="23"/>
    </row>
    <row r="12044" spans="2:2" hidden="1">
      <c r="B12044" s="23"/>
    </row>
    <row r="12045" spans="2:2" hidden="1">
      <c r="B12045" s="23"/>
    </row>
    <row r="12046" spans="2:2" hidden="1">
      <c r="B12046" s="23"/>
    </row>
    <row r="12047" spans="2:2" hidden="1">
      <c r="B12047" s="23"/>
    </row>
    <row r="12048" spans="2:2" hidden="1">
      <c r="B12048" s="23"/>
    </row>
    <row r="12049" spans="2:2" hidden="1">
      <c r="B12049" s="23"/>
    </row>
    <row r="12050" spans="2:2" hidden="1">
      <c r="B12050" s="23"/>
    </row>
    <row r="12051" spans="2:2" hidden="1">
      <c r="B12051" s="23"/>
    </row>
    <row r="12052" spans="2:2" hidden="1">
      <c r="B12052" s="23"/>
    </row>
    <row r="12053" spans="2:2" hidden="1">
      <c r="B12053" s="23"/>
    </row>
    <row r="12054" spans="2:2" hidden="1">
      <c r="B12054" s="23"/>
    </row>
    <row r="12055" spans="2:2" hidden="1">
      <c r="B12055" s="23"/>
    </row>
    <row r="12056" spans="2:2" hidden="1">
      <c r="B12056" s="23"/>
    </row>
    <row r="12057" spans="2:2" hidden="1">
      <c r="B12057" s="23"/>
    </row>
    <row r="12058" spans="2:2" hidden="1">
      <c r="B12058" s="23"/>
    </row>
    <row r="12059" spans="2:2" hidden="1">
      <c r="B12059" s="23"/>
    </row>
    <row r="12060" spans="2:2" hidden="1">
      <c r="B12060" s="23"/>
    </row>
    <row r="12061" spans="2:2" hidden="1">
      <c r="B12061" s="23"/>
    </row>
    <row r="12062" spans="2:2" hidden="1">
      <c r="B12062" s="23"/>
    </row>
    <row r="12063" spans="2:2" hidden="1">
      <c r="B12063" s="23"/>
    </row>
    <row r="12064" spans="2:2" hidden="1">
      <c r="B12064" s="23"/>
    </row>
    <row r="12065" spans="2:2" hidden="1">
      <c r="B12065" s="23"/>
    </row>
    <row r="12066" spans="2:2" hidden="1">
      <c r="B12066" s="23"/>
    </row>
    <row r="12067" spans="2:2" hidden="1">
      <c r="B12067" s="23"/>
    </row>
    <row r="12068" spans="2:2" hidden="1">
      <c r="B12068" s="23"/>
    </row>
    <row r="12069" spans="2:2" hidden="1">
      <c r="B12069" s="23"/>
    </row>
    <row r="12070" spans="2:2" hidden="1">
      <c r="B12070" s="23"/>
    </row>
    <row r="12071" spans="2:2" hidden="1">
      <c r="B12071" s="23"/>
    </row>
    <row r="12072" spans="2:2" hidden="1">
      <c r="B12072" s="23"/>
    </row>
    <row r="12073" spans="2:2" hidden="1">
      <c r="B12073" s="23"/>
    </row>
    <row r="12074" spans="2:2" hidden="1">
      <c r="B12074" s="23"/>
    </row>
    <row r="12075" spans="2:2" hidden="1">
      <c r="B12075" s="23"/>
    </row>
    <row r="12076" spans="2:2" hidden="1">
      <c r="B12076" s="23"/>
    </row>
    <row r="12077" spans="2:2" hidden="1">
      <c r="B12077" s="23"/>
    </row>
    <row r="12078" spans="2:2" hidden="1">
      <c r="B12078" s="23"/>
    </row>
    <row r="12079" spans="2:2" hidden="1">
      <c r="B12079" s="23"/>
    </row>
    <row r="12080" spans="2:2" hidden="1">
      <c r="B12080" s="23"/>
    </row>
    <row r="12081" spans="2:2" hidden="1">
      <c r="B12081" s="23"/>
    </row>
    <row r="12082" spans="2:2" hidden="1">
      <c r="B12082" s="23"/>
    </row>
    <row r="12083" spans="2:2" hidden="1">
      <c r="B12083" s="23"/>
    </row>
    <row r="12084" spans="2:2" hidden="1">
      <c r="B12084" s="23"/>
    </row>
    <row r="12085" spans="2:2" hidden="1">
      <c r="B12085" s="23"/>
    </row>
    <row r="12086" spans="2:2" hidden="1">
      <c r="B12086" s="23"/>
    </row>
    <row r="12087" spans="2:2" hidden="1">
      <c r="B12087" s="23"/>
    </row>
    <row r="12088" spans="2:2" hidden="1">
      <c r="B12088" s="23"/>
    </row>
    <row r="12089" spans="2:2" hidden="1">
      <c r="B12089" s="23"/>
    </row>
    <row r="12090" spans="2:2" hidden="1">
      <c r="B12090" s="23"/>
    </row>
    <row r="12091" spans="2:2" hidden="1">
      <c r="B12091" s="23"/>
    </row>
    <row r="12092" spans="2:2" hidden="1">
      <c r="B12092" s="23"/>
    </row>
    <row r="12093" spans="2:2" hidden="1">
      <c r="B12093" s="23"/>
    </row>
    <row r="12094" spans="2:2" hidden="1">
      <c r="B12094" s="23"/>
    </row>
    <row r="12095" spans="2:2" hidden="1">
      <c r="B12095" s="23"/>
    </row>
    <row r="12096" spans="2:2" hidden="1">
      <c r="B12096" s="23"/>
    </row>
    <row r="12097" spans="2:2" hidden="1">
      <c r="B12097" s="23"/>
    </row>
    <row r="12098" spans="2:2" hidden="1">
      <c r="B12098" s="23"/>
    </row>
    <row r="12099" spans="2:2" hidden="1">
      <c r="B12099" s="23"/>
    </row>
    <row r="12100" spans="2:2" hidden="1">
      <c r="B12100" s="23"/>
    </row>
    <row r="12101" spans="2:2" hidden="1">
      <c r="B12101" s="23"/>
    </row>
    <row r="12102" spans="2:2" hidden="1">
      <c r="B12102" s="23"/>
    </row>
    <row r="12103" spans="2:2" hidden="1">
      <c r="B12103" s="23"/>
    </row>
    <row r="12104" spans="2:2" hidden="1">
      <c r="B12104" s="23"/>
    </row>
    <row r="12105" spans="2:2" hidden="1">
      <c r="B12105" s="23"/>
    </row>
    <row r="12106" spans="2:2" hidden="1">
      <c r="B12106" s="23"/>
    </row>
    <row r="12107" spans="2:2" hidden="1">
      <c r="B12107" s="23"/>
    </row>
    <row r="12108" spans="2:2" hidden="1">
      <c r="B12108" s="23"/>
    </row>
    <row r="12109" spans="2:2" hidden="1">
      <c r="B12109" s="23"/>
    </row>
    <row r="12110" spans="2:2" hidden="1">
      <c r="B12110" s="23"/>
    </row>
    <row r="12111" spans="2:2" hidden="1">
      <c r="B12111" s="23"/>
    </row>
    <row r="12112" spans="2:2" hidden="1">
      <c r="B12112" s="23"/>
    </row>
    <row r="12113" spans="2:2" hidden="1">
      <c r="B12113" s="23"/>
    </row>
    <row r="12114" spans="2:2" hidden="1">
      <c r="B12114" s="23"/>
    </row>
    <row r="12115" spans="2:2" hidden="1">
      <c r="B12115" s="23"/>
    </row>
    <row r="12116" spans="2:2" hidden="1">
      <c r="B12116" s="23"/>
    </row>
    <row r="12117" spans="2:2" hidden="1">
      <c r="B12117" s="23"/>
    </row>
    <row r="12118" spans="2:2" hidden="1">
      <c r="B12118" s="23"/>
    </row>
    <row r="12119" spans="2:2" hidden="1">
      <c r="B12119" s="23"/>
    </row>
    <row r="12120" spans="2:2" hidden="1">
      <c r="B12120" s="23"/>
    </row>
    <row r="12121" spans="2:2" hidden="1">
      <c r="B12121" s="23"/>
    </row>
    <row r="12122" spans="2:2" hidden="1">
      <c r="B12122" s="23"/>
    </row>
    <row r="12123" spans="2:2" hidden="1">
      <c r="B12123" s="23"/>
    </row>
    <row r="12124" spans="2:2" hidden="1">
      <c r="B12124" s="23"/>
    </row>
    <row r="12125" spans="2:2" hidden="1">
      <c r="B12125" s="23"/>
    </row>
    <row r="12126" spans="2:2" hidden="1">
      <c r="B12126" s="23"/>
    </row>
    <row r="12127" spans="2:2" hidden="1">
      <c r="B12127" s="23"/>
    </row>
    <row r="12128" spans="2:2" hidden="1">
      <c r="B12128" s="23"/>
    </row>
    <row r="12129" spans="2:2" hidden="1">
      <c r="B12129" s="23"/>
    </row>
    <row r="12130" spans="2:2" hidden="1">
      <c r="B12130" s="23"/>
    </row>
    <row r="12131" spans="2:2" hidden="1">
      <c r="B12131" s="23"/>
    </row>
    <row r="12132" spans="2:2" hidden="1">
      <c r="B12132" s="23"/>
    </row>
    <row r="12133" spans="2:2" hidden="1">
      <c r="B12133" s="23"/>
    </row>
    <row r="12134" spans="2:2" hidden="1">
      <c r="B12134" s="23"/>
    </row>
    <row r="12135" spans="2:2" hidden="1">
      <c r="B12135" s="23"/>
    </row>
    <row r="12136" spans="2:2" hidden="1">
      <c r="B12136" s="23"/>
    </row>
    <row r="12137" spans="2:2" hidden="1">
      <c r="B12137" s="23"/>
    </row>
    <row r="12138" spans="2:2" hidden="1">
      <c r="B12138" s="23"/>
    </row>
    <row r="12139" spans="2:2" hidden="1">
      <c r="B12139" s="23"/>
    </row>
    <row r="12140" spans="2:2" hidden="1">
      <c r="B12140" s="23"/>
    </row>
    <row r="12141" spans="2:2" hidden="1">
      <c r="B12141" s="23"/>
    </row>
    <row r="12142" spans="2:2" hidden="1">
      <c r="B12142" s="23"/>
    </row>
    <row r="12143" spans="2:2" hidden="1">
      <c r="B12143" s="23"/>
    </row>
    <row r="12144" spans="2:2" hidden="1">
      <c r="B12144" s="23"/>
    </row>
    <row r="12145" spans="2:2" hidden="1">
      <c r="B12145" s="23"/>
    </row>
    <row r="12146" spans="2:2" hidden="1">
      <c r="B12146" s="23"/>
    </row>
    <row r="12147" spans="2:2" hidden="1">
      <c r="B12147" s="23"/>
    </row>
    <row r="12148" spans="2:2" hidden="1">
      <c r="B12148" s="23"/>
    </row>
    <row r="12149" spans="2:2" hidden="1">
      <c r="B12149" s="23"/>
    </row>
    <row r="12150" spans="2:2" hidden="1">
      <c r="B12150" s="23"/>
    </row>
    <row r="12151" spans="2:2" hidden="1">
      <c r="B12151" s="23"/>
    </row>
    <row r="12152" spans="2:2" hidden="1">
      <c r="B12152" s="23"/>
    </row>
    <row r="12153" spans="2:2" hidden="1">
      <c r="B12153" s="23"/>
    </row>
    <row r="12154" spans="2:2" hidden="1">
      <c r="B12154" s="23"/>
    </row>
    <row r="12155" spans="2:2" hidden="1">
      <c r="B12155" s="23"/>
    </row>
    <row r="12156" spans="2:2" hidden="1">
      <c r="B12156" s="23"/>
    </row>
    <row r="12157" spans="2:2" hidden="1">
      <c r="B12157" s="23"/>
    </row>
    <row r="12158" spans="2:2" hidden="1">
      <c r="B12158" s="23"/>
    </row>
    <row r="12159" spans="2:2" hidden="1">
      <c r="B12159" s="23"/>
    </row>
    <row r="12160" spans="2:2" hidden="1">
      <c r="B12160" s="23"/>
    </row>
    <row r="12161" spans="2:2" hidden="1">
      <c r="B12161" s="23"/>
    </row>
    <row r="12162" spans="2:2" hidden="1">
      <c r="B12162" s="23"/>
    </row>
    <row r="12163" spans="2:2" hidden="1">
      <c r="B12163" s="23"/>
    </row>
    <row r="12164" spans="2:2" hidden="1">
      <c r="B12164" s="23"/>
    </row>
    <row r="12165" spans="2:2" hidden="1">
      <c r="B12165" s="23"/>
    </row>
    <row r="12166" spans="2:2" hidden="1">
      <c r="B12166" s="23"/>
    </row>
    <row r="12167" spans="2:2" hidden="1">
      <c r="B12167" s="23"/>
    </row>
    <row r="12168" spans="2:2" hidden="1">
      <c r="B12168" s="23"/>
    </row>
    <row r="12169" spans="2:2" hidden="1">
      <c r="B12169" s="23"/>
    </row>
    <row r="12170" spans="2:2" hidden="1">
      <c r="B12170" s="23"/>
    </row>
    <row r="12171" spans="2:2" hidden="1">
      <c r="B12171" s="23"/>
    </row>
    <row r="12172" spans="2:2" hidden="1">
      <c r="B12172" s="23"/>
    </row>
    <row r="12173" spans="2:2" hidden="1">
      <c r="B12173" s="23"/>
    </row>
    <row r="12174" spans="2:2" hidden="1">
      <c r="B12174" s="23"/>
    </row>
    <row r="12175" spans="2:2" hidden="1">
      <c r="B12175" s="23"/>
    </row>
    <row r="12176" spans="2:2" hidden="1">
      <c r="B12176" s="23"/>
    </row>
    <row r="12177" spans="2:2" hidden="1">
      <c r="B12177" s="23"/>
    </row>
    <row r="12178" spans="2:2" hidden="1">
      <c r="B12178" s="23"/>
    </row>
    <row r="12179" spans="2:2" hidden="1">
      <c r="B12179" s="23"/>
    </row>
    <row r="12180" spans="2:2" hidden="1">
      <c r="B12180" s="23"/>
    </row>
    <row r="12181" spans="2:2" hidden="1">
      <c r="B12181" s="23"/>
    </row>
    <row r="12182" spans="2:2" hidden="1">
      <c r="B12182" s="23"/>
    </row>
    <row r="12183" spans="2:2" hidden="1">
      <c r="B12183" s="23"/>
    </row>
    <row r="12184" spans="2:2" hidden="1">
      <c r="B12184" s="23"/>
    </row>
    <row r="12185" spans="2:2" hidden="1">
      <c r="B12185" s="23"/>
    </row>
    <row r="12186" spans="2:2" hidden="1">
      <c r="B12186" s="23"/>
    </row>
    <row r="12187" spans="2:2" hidden="1">
      <c r="B12187" s="23"/>
    </row>
    <row r="12188" spans="2:2" hidden="1">
      <c r="B12188" s="23"/>
    </row>
    <row r="12189" spans="2:2" hidden="1">
      <c r="B12189" s="23"/>
    </row>
    <row r="12190" spans="2:2" hidden="1">
      <c r="B12190" s="23"/>
    </row>
    <row r="12191" spans="2:2" hidden="1">
      <c r="B12191" s="23"/>
    </row>
    <row r="12192" spans="2:2" hidden="1">
      <c r="B12192" s="23"/>
    </row>
    <row r="12193" spans="2:2" hidden="1">
      <c r="B12193" s="23"/>
    </row>
    <row r="12194" spans="2:2" hidden="1">
      <c r="B12194" s="23"/>
    </row>
    <row r="12195" spans="2:2" hidden="1">
      <c r="B12195" s="23"/>
    </row>
    <row r="12196" spans="2:2" hidden="1">
      <c r="B12196" s="23"/>
    </row>
    <row r="12197" spans="2:2" hidden="1">
      <c r="B12197" s="23"/>
    </row>
    <row r="12198" spans="2:2" hidden="1">
      <c r="B12198" s="23"/>
    </row>
    <row r="12199" spans="2:2" hidden="1">
      <c r="B12199" s="23"/>
    </row>
    <row r="12200" spans="2:2" hidden="1">
      <c r="B12200" s="23"/>
    </row>
    <row r="12201" spans="2:2" hidden="1">
      <c r="B12201" s="23"/>
    </row>
    <row r="12202" spans="2:2" hidden="1">
      <c r="B12202" s="23"/>
    </row>
    <row r="12203" spans="2:2" hidden="1">
      <c r="B12203" s="23"/>
    </row>
    <row r="12204" spans="2:2" hidden="1">
      <c r="B12204" s="23"/>
    </row>
    <row r="12205" spans="2:2" hidden="1">
      <c r="B12205" s="23"/>
    </row>
    <row r="12206" spans="2:2" hidden="1">
      <c r="B12206" s="23"/>
    </row>
    <row r="12207" spans="2:2" hidden="1">
      <c r="B12207" s="23"/>
    </row>
    <row r="12208" spans="2:2" hidden="1">
      <c r="B12208" s="23"/>
    </row>
    <row r="12209" spans="2:2" hidden="1">
      <c r="B12209" s="23"/>
    </row>
    <row r="12210" spans="2:2" hidden="1">
      <c r="B12210" s="23"/>
    </row>
    <row r="12211" spans="2:2" hidden="1">
      <c r="B12211" s="23"/>
    </row>
    <row r="12212" spans="2:2" hidden="1">
      <c r="B12212" s="23"/>
    </row>
    <row r="12213" spans="2:2" hidden="1">
      <c r="B12213" s="23"/>
    </row>
    <row r="12214" spans="2:2" hidden="1">
      <c r="B12214" s="23"/>
    </row>
    <row r="12215" spans="2:2" hidden="1">
      <c r="B12215" s="23"/>
    </row>
    <row r="12216" spans="2:2" hidden="1">
      <c r="B12216" s="23"/>
    </row>
    <row r="12217" spans="2:2" hidden="1">
      <c r="B12217" s="23"/>
    </row>
    <row r="12218" spans="2:2" hidden="1">
      <c r="B12218" s="23"/>
    </row>
    <row r="12219" spans="2:2" hidden="1">
      <c r="B12219" s="23"/>
    </row>
    <row r="12220" spans="2:2" hidden="1">
      <c r="B12220" s="23"/>
    </row>
    <row r="12221" spans="2:2" hidden="1">
      <c r="B12221" s="23"/>
    </row>
    <row r="12222" spans="2:2" hidden="1">
      <c r="B12222" s="23"/>
    </row>
    <row r="12223" spans="2:2" hidden="1">
      <c r="B12223" s="23"/>
    </row>
    <row r="12224" spans="2:2" hidden="1">
      <c r="B12224" s="23"/>
    </row>
    <row r="12225" spans="2:2" hidden="1">
      <c r="B12225" s="23"/>
    </row>
    <row r="12226" spans="2:2" hidden="1">
      <c r="B12226" s="23"/>
    </row>
    <row r="12227" spans="2:2" hidden="1">
      <c r="B12227" s="23"/>
    </row>
    <row r="12228" spans="2:2" hidden="1">
      <c r="B12228" s="23"/>
    </row>
    <row r="12229" spans="2:2" hidden="1">
      <c r="B12229" s="23"/>
    </row>
    <row r="12230" spans="2:2" hidden="1">
      <c r="B12230" s="23"/>
    </row>
    <row r="12231" spans="2:2" hidden="1">
      <c r="B12231" s="23"/>
    </row>
    <row r="12232" spans="2:2" hidden="1">
      <c r="B12232" s="23"/>
    </row>
    <row r="12233" spans="2:2" hidden="1">
      <c r="B12233" s="23"/>
    </row>
    <row r="12234" spans="2:2" hidden="1">
      <c r="B12234" s="23"/>
    </row>
    <row r="12235" spans="2:2" hidden="1">
      <c r="B12235" s="23"/>
    </row>
    <row r="12236" spans="2:2" hidden="1">
      <c r="B12236" s="23"/>
    </row>
    <row r="12237" spans="2:2" hidden="1">
      <c r="B12237" s="23"/>
    </row>
    <row r="12238" spans="2:2" hidden="1">
      <c r="B12238" s="23"/>
    </row>
    <row r="12239" spans="2:2" hidden="1">
      <c r="B12239" s="23"/>
    </row>
    <row r="12240" spans="2:2" hidden="1">
      <c r="B12240" s="23"/>
    </row>
    <row r="12241" spans="2:2" hidden="1">
      <c r="B12241" s="23"/>
    </row>
    <row r="12242" spans="2:2" hidden="1">
      <c r="B12242" s="23"/>
    </row>
    <row r="12243" spans="2:2" hidden="1">
      <c r="B12243" s="23"/>
    </row>
    <row r="12244" spans="2:2" hidden="1">
      <c r="B12244" s="23"/>
    </row>
    <row r="12245" spans="2:2" hidden="1">
      <c r="B12245" s="23"/>
    </row>
    <row r="12246" spans="2:2" hidden="1">
      <c r="B12246" s="23"/>
    </row>
    <row r="12247" spans="2:2" hidden="1">
      <c r="B12247" s="23"/>
    </row>
    <row r="12248" spans="2:2" hidden="1">
      <c r="B12248" s="23"/>
    </row>
    <row r="12249" spans="2:2" hidden="1">
      <c r="B12249" s="23"/>
    </row>
    <row r="12250" spans="2:2" hidden="1">
      <c r="B12250" s="23"/>
    </row>
    <row r="12251" spans="2:2" hidden="1">
      <c r="B12251" s="23"/>
    </row>
    <row r="12252" spans="2:2" hidden="1">
      <c r="B12252" s="23"/>
    </row>
    <row r="12253" spans="2:2" hidden="1">
      <c r="B12253" s="23"/>
    </row>
    <row r="12254" spans="2:2" hidden="1">
      <c r="B12254" s="23"/>
    </row>
    <row r="12255" spans="2:2" hidden="1">
      <c r="B12255" s="23"/>
    </row>
    <row r="12256" spans="2:2" hidden="1">
      <c r="B12256" s="23"/>
    </row>
    <row r="12257" spans="2:2" hidden="1">
      <c r="B12257" s="23"/>
    </row>
    <row r="12258" spans="2:2" hidden="1">
      <c r="B12258" s="23"/>
    </row>
    <row r="12259" spans="2:2" hidden="1">
      <c r="B12259" s="23"/>
    </row>
    <row r="12260" spans="2:2" hidden="1">
      <c r="B12260" s="23"/>
    </row>
    <row r="12261" spans="2:2" hidden="1">
      <c r="B12261" s="23"/>
    </row>
    <row r="12262" spans="2:2" hidden="1">
      <c r="B12262" s="23"/>
    </row>
    <row r="12263" spans="2:2" hidden="1">
      <c r="B12263" s="23"/>
    </row>
    <row r="12264" spans="2:2" hidden="1">
      <c r="B12264" s="23"/>
    </row>
    <row r="12265" spans="2:2" hidden="1">
      <c r="B12265" s="23"/>
    </row>
    <row r="12266" spans="2:2" hidden="1">
      <c r="B12266" s="23"/>
    </row>
    <row r="12267" spans="2:2" hidden="1">
      <c r="B12267" s="23"/>
    </row>
    <row r="12268" spans="2:2" hidden="1">
      <c r="B12268" s="23"/>
    </row>
    <row r="12269" spans="2:2" hidden="1">
      <c r="B12269" s="23"/>
    </row>
    <row r="12270" spans="2:2" hidden="1">
      <c r="B12270" s="23"/>
    </row>
    <row r="12271" spans="2:2" hidden="1">
      <c r="B12271" s="23"/>
    </row>
    <row r="12272" spans="2:2" hidden="1">
      <c r="B12272" s="23"/>
    </row>
    <row r="12273" spans="2:2" hidden="1">
      <c r="B12273" s="23"/>
    </row>
    <row r="12274" spans="2:2" hidden="1">
      <c r="B12274" s="23"/>
    </row>
    <row r="12275" spans="2:2" hidden="1">
      <c r="B12275" s="23"/>
    </row>
    <row r="12276" spans="2:2" hidden="1">
      <c r="B12276" s="23"/>
    </row>
    <row r="12277" spans="2:2" hidden="1">
      <c r="B12277" s="23"/>
    </row>
    <row r="12278" spans="2:2" hidden="1">
      <c r="B12278" s="23"/>
    </row>
    <row r="12279" spans="2:2" hidden="1">
      <c r="B12279" s="23"/>
    </row>
    <row r="12280" spans="2:2" hidden="1">
      <c r="B12280" s="23"/>
    </row>
    <row r="12281" spans="2:2" hidden="1">
      <c r="B12281" s="23"/>
    </row>
    <row r="12282" spans="2:2" hidden="1">
      <c r="B12282" s="23"/>
    </row>
    <row r="12283" spans="2:2" hidden="1">
      <c r="B12283" s="23"/>
    </row>
    <row r="12284" spans="2:2" hidden="1">
      <c r="B12284" s="23"/>
    </row>
    <row r="12285" spans="2:2" hidden="1">
      <c r="B12285" s="23"/>
    </row>
    <row r="12286" spans="2:2" hidden="1">
      <c r="B12286" s="23"/>
    </row>
    <row r="12287" spans="2:2" hidden="1">
      <c r="B12287" s="23"/>
    </row>
    <row r="12288" spans="2:2" hidden="1">
      <c r="B12288" s="23"/>
    </row>
    <row r="12289" spans="2:2" hidden="1">
      <c r="B12289" s="23"/>
    </row>
    <row r="12290" spans="2:2" hidden="1">
      <c r="B12290" s="23"/>
    </row>
    <row r="12291" spans="2:2" hidden="1">
      <c r="B12291" s="23"/>
    </row>
    <row r="12292" spans="2:2" hidden="1">
      <c r="B12292" s="23"/>
    </row>
    <row r="12293" spans="2:2" hidden="1">
      <c r="B12293" s="23"/>
    </row>
    <row r="12294" spans="2:2" hidden="1">
      <c r="B12294" s="23"/>
    </row>
    <row r="12295" spans="2:2" hidden="1">
      <c r="B12295" s="23"/>
    </row>
    <row r="12296" spans="2:2" hidden="1">
      <c r="B12296" s="23"/>
    </row>
    <row r="12297" spans="2:2" hidden="1">
      <c r="B12297" s="23"/>
    </row>
    <row r="12298" spans="2:2" hidden="1">
      <c r="B12298" s="23"/>
    </row>
    <row r="12299" spans="2:2" hidden="1">
      <c r="B12299" s="23"/>
    </row>
    <row r="12300" spans="2:2" hidden="1">
      <c r="B12300" s="23"/>
    </row>
    <row r="12301" spans="2:2" hidden="1">
      <c r="B12301" s="23"/>
    </row>
    <row r="12302" spans="2:2" hidden="1">
      <c r="B12302" s="23"/>
    </row>
    <row r="12303" spans="2:2" hidden="1">
      <c r="B12303" s="23"/>
    </row>
    <row r="12304" spans="2:2" hidden="1">
      <c r="B12304" s="23"/>
    </row>
    <row r="12305" spans="2:2" hidden="1">
      <c r="B12305" s="23"/>
    </row>
    <row r="12306" spans="2:2" hidden="1">
      <c r="B12306" s="23"/>
    </row>
    <row r="12307" spans="2:2" hidden="1">
      <c r="B12307" s="23"/>
    </row>
    <row r="12308" spans="2:2" hidden="1">
      <c r="B12308" s="23"/>
    </row>
    <row r="12309" spans="2:2" hidden="1">
      <c r="B12309" s="23"/>
    </row>
    <row r="12310" spans="2:2" hidden="1">
      <c r="B12310" s="23"/>
    </row>
    <row r="12311" spans="2:2" hidden="1">
      <c r="B12311" s="23"/>
    </row>
    <row r="12312" spans="2:2" hidden="1">
      <c r="B12312" s="23"/>
    </row>
    <row r="12313" spans="2:2" hidden="1">
      <c r="B12313" s="23"/>
    </row>
    <row r="12314" spans="2:2" hidden="1">
      <c r="B12314" s="23"/>
    </row>
    <row r="12315" spans="2:2" hidden="1">
      <c r="B12315" s="23"/>
    </row>
    <row r="12316" spans="2:2" hidden="1">
      <c r="B12316" s="23"/>
    </row>
    <row r="12317" spans="2:2" hidden="1">
      <c r="B12317" s="23"/>
    </row>
    <row r="12318" spans="2:2" hidden="1">
      <c r="B12318" s="23"/>
    </row>
    <row r="12319" spans="2:2" hidden="1">
      <c r="B12319" s="23"/>
    </row>
    <row r="12320" spans="2:2" hidden="1">
      <c r="B12320" s="23"/>
    </row>
    <row r="12321" spans="2:2" hidden="1">
      <c r="B12321" s="23"/>
    </row>
    <row r="12322" spans="2:2" hidden="1">
      <c r="B12322" s="23"/>
    </row>
    <row r="12323" spans="2:2" hidden="1">
      <c r="B12323" s="23"/>
    </row>
    <row r="12324" spans="2:2" hidden="1">
      <c r="B12324" s="23"/>
    </row>
    <row r="12325" spans="2:2" hidden="1">
      <c r="B12325" s="23"/>
    </row>
    <row r="12326" spans="2:2" hidden="1">
      <c r="B12326" s="23"/>
    </row>
    <row r="12327" spans="2:2" hidden="1">
      <c r="B12327" s="23"/>
    </row>
    <row r="12328" spans="2:2" hidden="1">
      <c r="B12328" s="23"/>
    </row>
    <row r="12329" spans="2:2" hidden="1">
      <c r="B12329" s="23"/>
    </row>
    <row r="12330" spans="2:2" hidden="1">
      <c r="B12330" s="23"/>
    </row>
    <row r="12331" spans="2:2" hidden="1">
      <c r="B12331" s="23"/>
    </row>
    <row r="12332" spans="2:2" hidden="1">
      <c r="B12332" s="23"/>
    </row>
    <row r="12333" spans="2:2" hidden="1">
      <c r="B12333" s="23"/>
    </row>
    <row r="12334" spans="2:2" hidden="1">
      <c r="B12334" s="23"/>
    </row>
    <row r="12335" spans="2:2" hidden="1">
      <c r="B12335" s="23"/>
    </row>
    <row r="12336" spans="2:2" hidden="1">
      <c r="B12336" s="23"/>
    </row>
    <row r="12337" spans="2:2" hidden="1">
      <c r="B12337" s="23"/>
    </row>
    <row r="12338" spans="2:2" hidden="1">
      <c r="B12338" s="23"/>
    </row>
    <row r="12339" spans="2:2" hidden="1">
      <c r="B12339" s="23"/>
    </row>
    <row r="12340" spans="2:2" hidden="1">
      <c r="B12340" s="23"/>
    </row>
    <row r="12341" spans="2:2" hidden="1">
      <c r="B12341" s="23"/>
    </row>
    <row r="12342" spans="2:2" hidden="1">
      <c r="B12342" s="23"/>
    </row>
    <row r="12343" spans="2:2" hidden="1">
      <c r="B12343" s="23"/>
    </row>
    <row r="12344" spans="2:2" hidden="1">
      <c r="B12344" s="23"/>
    </row>
    <row r="12345" spans="2:2" hidden="1">
      <c r="B12345" s="23"/>
    </row>
    <row r="12346" spans="2:2" hidden="1">
      <c r="B12346" s="23"/>
    </row>
    <row r="12347" spans="2:2" hidden="1">
      <c r="B12347" s="23"/>
    </row>
    <row r="12348" spans="2:2" hidden="1">
      <c r="B12348" s="23"/>
    </row>
    <row r="12349" spans="2:2" hidden="1">
      <c r="B12349" s="23"/>
    </row>
    <row r="12350" spans="2:2" hidden="1">
      <c r="B12350" s="23"/>
    </row>
    <row r="12351" spans="2:2" hidden="1">
      <c r="B12351" s="23"/>
    </row>
    <row r="12352" spans="2:2" hidden="1">
      <c r="B12352" s="23"/>
    </row>
    <row r="12353" spans="2:2" hidden="1">
      <c r="B12353" s="23"/>
    </row>
    <row r="12354" spans="2:2" hidden="1">
      <c r="B12354" s="23"/>
    </row>
    <row r="12355" spans="2:2" hidden="1">
      <c r="B12355" s="23"/>
    </row>
    <row r="12356" spans="2:2" hidden="1">
      <c r="B12356" s="23"/>
    </row>
    <row r="12357" spans="2:2" hidden="1">
      <c r="B12357" s="23"/>
    </row>
    <row r="12358" spans="2:2" hidden="1">
      <c r="B12358" s="23"/>
    </row>
    <row r="12359" spans="2:2" hidden="1">
      <c r="B12359" s="23"/>
    </row>
    <row r="12360" spans="2:2" hidden="1">
      <c r="B12360" s="23"/>
    </row>
    <row r="12361" spans="2:2" hidden="1">
      <c r="B12361" s="23"/>
    </row>
    <row r="12362" spans="2:2" hidden="1">
      <c r="B12362" s="23"/>
    </row>
    <row r="12363" spans="2:2" hidden="1">
      <c r="B12363" s="23"/>
    </row>
    <row r="12364" spans="2:2" hidden="1">
      <c r="B12364" s="23"/>
    </row>
    <row r="12365" spans="2:2" hidden="1">
      <c r="B12365" s="23"/>
    </row>
    <row r="12366" spans="2:2" hidden="1">
      <c r="B12366" s="23"/>
    </row>
    <row r="12367" spans="2:2" hidden="1">
      <c r="B12367" s="23"/>
    </row>
    <row r="12368" spans="2:2" hidden="1">
      <c r="B12368" s="23"/>
    </row>
    <row r="12369" spans="2:2" hidden="1">
      <c r="B12369" s="23"/>
    </row>
    <row r="12370" spans="2:2" hidden="1">
      <c r="B12370" s="23"/>
    </row>
    <row r="12371" spans="2:2" hidden="1">
      <c r="B12371" s="23"/>
    </row>
    <row r="12372" spans="2:2" hidden="1">
      <c r="B12372" s="23"/>
    </row>
    <row r="12373" spans="2:2" hidden="1">
      <c r="B12373" s="23"/>
    </row>
    <row r="12374" spans="2:2" hidden="1">
      <c r="B12374" s="23"/>
    </row>
    <row r="12375" spans="2:2" hidden="1">
      <c r="B12375" s="23"/>
    </row>
    <row r="12376" spans="2:2" hidden="1">
      <c r="B12376" s="23"/>
    </row>
    <row r="12377" spans="2:2" hidden="1">
      <c r="B12377" s="23"/>
    </row>
    <row r="12378" spans="2:2" hidden="1">
      <c r="B12378" s="23"/>
    </row>
    <row r="12379" spans="2:2" hidden="1">
      <c r="B12379" s="23"/>
    </row>
    <row r="12380" spans="2:2" hidden="1">
      <c r="B12380" s="23"/>
    </row>
    <row r="12381" spans="2:2" hidden="1">
      <c r="B12381" s="23"/>
    </row>
    <row r="12382" spans="2:2" hidden="1">
      <c r="B12382" s="23"/>
    </row>
    <row r="12383" spans="2:2" hidden="1">
      <c r="B12383" s="23"/>
    </row>
    <row r="12384" spans="2:2" hidden="1">
      <c r="B12384" s="23"/>
    </row>
    <row r="12385" spans="2:2" hidden="1">
      <c r="B12385" s="23"/>
    </row>
    <row r="12386" spans="2:2" hidden="1">
      <c r="B12386" s="23"/>
    </row>
    <row r="12387" spans="2:2" hidden="1">
      <c r="B12387" s="23"/>
    </row>
    <row r="12388" spans="2:2" hidden="1">
      <c r="B12388" s="23"/>
    </row>
    <row r="12389" spans="2:2" hidden="1">
      <c r="B12389" s="23"/>
    </row>
    <row r="12390" spans="2:2" hidden="1">
      <c r="B12390" s="23"/>
    </row>
    <row r="12391" spans="2:2" hidden="1">
      <c r="B12391" s="23"/>
    </row>
    <row r="12392" spans="2:2" hidden="1">
      <c r="B12392" s="23"/>
    </row>
    <row r="12393" spans="2:2" hidden="1">
      <c r="B12393" s="23"/>
    </row>
    <row r="12394" spans="2:2" hidden="1">
      <c r="B12394" s="23"/>
    </row>
    <row r="12395" spans="2:2" hidden="1">
      <c r="B12395" s="23"/>
    </row>
    <row r="12396" spans="2:2" hidden="1">
      <c r="B12396" s="23"/>
    </row>
    <row r="12397" spans="2:2" hidden="1">
      <c r="B12397" s="23"/>
    </row>
    <row r="12398" spans="2:2" hidden="1">
      <c r="B12398" s="23"/>
    </row>
    <row r="12399" spans="2:2" hidden="1">
      <c r="B12399" s="23"/>
    </row>
    <row r="12400" spans="2:2" hidden="1">
      <c r="B12400" s="23"/>
    </row>
    <row r="12401" spans="2:2" hidden="1">
      <c r="B12401" s="23"/>
    </row>
    <row r="12402" spans="2:2" hidden="1">
      <c r="B12402" s="23"/>
    </row>
    <row r="12403" spans="2:2" hidden="1">
      <c r="B12403" s="23"/>
    </row>
    <row r="12404" spans="2:2" hidden="1">
      <c r="B12404" s="23"/>
    </row>
    <row r="12405" spans="2:2" hidden="1">
      <c r="B12405" s="23"/>
    </row>
    <row r="12406" spans="2:2" hidden="1">
      <c r="B12406" s="23"/>
    </row>
    <row r="12407" spans="2:2" hidden="1">
      <c r="B12407" s="23"/>
    </row>
    <row r="12408" spans="2:2" hidden="1">
      <c r="B12408" s="23"/>
    </row>
    <row r="12409" spans="2:2" hidden="1">
      <c r="B12409" s="23"/>
    </row>
    <row r="12410" spans="2:2" hidden="1">
      <c r="B12410" s="23"/>
    </row>
    <row r="12411" spans="2:2" hidden="1">
      <c r="B12411" s="23"/>
    </row>
    <row r="12412" spans="2:2" hidden="1">
      <c r="B12412" s="23"/>
    </row>
    <row r="12413" spans="2:2" hidden="1">
      <c r="B12413" s="23"/>
    </row>
    <row r="12414" spans="2:2" hidden="1">
      <c r="B12414" s="23"/>
    </row>
    <row r="12415" spans="2:2" hidden="1">
      <c r="B12415" s="23"/>
    </row>
    <row r="12416" spans="2:2" hidden="1">
      <c r="B12416" s="23"/>
    </row>
    <row r="12417" spans="2:2" hidden="1">
      <c r="B12417" s="23"/>
    </row>
    <row r="12418" spans="2:2" hidden="1">
      <c r="B12418" s="23"/>
    </row>
    <row r="12419" spans="2:2" hidden="1">
      <c r="B12419" s="23"/>
    </row>
    <row r="12420" spans="2:2" hidden="1">
      <c r="B12420" s="23"/>
    </row>
    <row r="12421" spans="2:2" hidden="1">
      <c r="B12421" s="23"/>
    </row>
    <row r="12422" spans="2:2" hidden="1">
      <c r="B12422" s="23"/>
    </row>
    <row r="12423" spans="2:2" hidden="1">
      <c r="B12423" s="23"/>
    </row>
    <row r="12424" spans="2:2" hidden="1">
      <c r="B12424" s="23"/>
    </row>
    <row r="12425" spans="2:2" hidden="1">
      <c r="B12425" s="23"/>
    </row>
    <row r="12426" spans="2:2" hidden="1">
      <c r="B12426" s="23"/>
    </row>
    <row r="12427" spans="2:2" hidden="1">
      <c r="B12427" s="23"/>
    </row>
    <row r="12428" spans="2:2" hidden="1">
      <c r="B12428" s="23"/>
    </row>
    <row r="12429" spans="2:2" hidden="1">
      <c r="B12429" s="23"/>
    </row>
    <row r="12430" spans="2:2" hidden="1">
      <c r="B12430" s="23"/>
    </row>
    <row r="12431" spans="2:2" hidden="1">
      <c r="B12431" s="23"/>
    </row>
    <row r="12432" spans="2:2" hidden="1">
      <c r="B12432" s="23"/>
    </row>
    <row r="12433" spans="2:2" hidden="1">
      <c r="B12433" s="23"/>
    </row>
    <row r="12434" spans="2:2" hidden="1">
      <c r="B12434" s="23"/>
    </row>
    <row r="12435" spans="2:2" hidden="1">
      <c r="B12435" s="23"/>
    </row>
    <row r="12436" spans="2:2" hidden="1">
      <c r="B12436" s="23"/>
    </row>
    <row r="12437" spans="2:2" hidden="1">
      <c r="B12437" s="23"/>
    </row>
    <row r="12438" spans="2:2" hidden="1">
      <c r="B12438" s="23"/>
    </row>
    <row r="12439" spans="2:2" hidden="1">
      <c r="B12439" s="23"/>
    </row>
    <row r="12440" spans="2:2" hidden="1">
      <c r="B12440" s="23"/>
    </row>
    <row r="12441" spans="2:2" hidden="1">
      <c r="B12441" s="23"/>
    </row>
    <row r="12442" spans="2:2" hidden="1">
      <c r="B12442" s="23"/>
    </row>
    <row r="12443" spans="2:2" hidden="1">
      <c r="B12443" s="23"/>
    </row>
    <row r="12444" spans="2:2" hidden="1">
      <c r="B12444" s="23"/>
    </row>
    <row r="12445" spans="2:2" hidden="1">
      <c r="B12445" s="23"/>
    </row>
    <row r="12446" spans="2:2" hidden="1">
      <c r="B12446" s="23"/>
    </row>
    <row r="12447" spans="2:2" hidden="1">
      <c r="B12447" s="23"/>
    </row>
    <row r="12448" spans="2:2" hidden="1">
      <c r="B12448" s="23"/>
    </row>
    <row r="12449" spans="2:2" hidden="1">
      <c r="B12449" s="23"/>
    </row>
    <row r="12450" spans="2:2" hidden="1">
      <c r="B12450" s="23"/>
    </row>
    <row r="12451" spans="2:2" hidden="1">
      <c r="B12451" s="23"/>
    </row>
    <row r="12452" spans="2:2" hidden="1">
      <c r="B12452" s="23"/>
    </row>
    <row r="12453" spans="2:2" hidden="1">
      <c r="B12453" s="23"/>
    </row>
    <row r="12454" spans="2:2" hidden="1">
      <c r="B12454" s="23"/>
    </row>
    <row r="12455" spans="2:2" hidden="1">
      <c r="B12455" s="23"/>
    </row>
    <row r="12456" spans="2:2" hidden="1">
      <c r="B12456" s="23"/>
    </row>
    <row r="12457" spans="2:2" hidden="1">
      <c r="B12457" s="23"/>
    </row>
    <row r="12458" spans="2:2" hidden="1">
      <c r="B12458" s="23"/>
    </row>
    <row r="12459" spans="2:2" hidden="1">
      <c r="B12459" s="23"/>
    </row>
    <row r="12460" spans="2:2" hidden="1">
      <c r="B12460" s="23"/>
    </row>
    <row r="12461" spans="2:2" hidden="1">
      <c r="B12461" s="23"/>
    </row>
    <row r="12462" spans="2:2" hidden="1">
      <c r="B12462" s="23"/>
    </row>
    <row r="12463" spans="2:2" hidden="1">
      <c r="B12463" s="23"/>
    </row>
    <row r="12464" spans="2:2" hidden="1">
      <c r="B12464" s="23"/>
    </row>
    <row r="12465" spans="2:2" hidden="1">
      <c r="B12465" s="23"/>
    </row>
    <row r="12466" spans="2:2" hidden="1">
      <c r="B12466" s="23"/>
    </row>
    <row r="12467" spans="2:2" hidden="1">
      <c r="B12467" s="23"/>
    </row>
    <row r="12468" spans="2:2" hidden="1">
      <c r="B12468" s="23"/>
    </row>
    <row r="12469" spans="2:2" hidden="1">
      <c r="B12469" s="23"/>
    </row>
    <row r="12470" spans="2:2" hidden="1">
      <c r="B12470" s="23"/>
    </row>
    <row r="12471" spans="2:2" hidden="1">
      <c r="B12471" s="23"/>
    </row>
    <row r="12472" spans="2:2" hidden="1">
      <c r="B12472" s="23"/>
    </row>
    <row r="12473" spans="2:2" hidden="1">
      <c r="B12473" s="23"/>
    </row>
    <row r="12474" spans="2:2" hidden="1">
      <c r="B12474" s="23"/>
    </row>
    <row r="12475" spans="2:2" hidden="1">
      <c r="B12475" s="23"/>
    </row>
    <row r="12476" spans="2:2" hidden="1">
      <c r="B12476" s="23"/>
    </row>
    <row r="12477" spans="2:2" hidden="1">
      <c r="B12477" s="23"/>
    </row>
    <row r="12478" spans="2:2" hidden="1">
      <c r="B12478" s="23"/>
    </row>
    <row r="12479" spans="2:2" hidden="1">
      <c r="B12479" s="23"/>
    </row>
    <row r="12480" spans="2:2" hidden="1">
      <c r="B12480" s="23"/>
    </row>
    <row r="12481" spans="2:2" hidden="1">
      <c r="B12481" s="23"/>
    </row>
    <row r="12482" spans="2:2" hidden="1">
      <c r="B12482" s="23"/>
    </row>
    <row r="12483" spans="2:2" hidden="1">
      <c r="B12483" s="23"/>
    </row>
    <row r="12484" spans="2:2" hidden="1">
      <c r="B12484" s="23"/>
    </row>
    <row r="12485" spans="2:2" hidden="1">
      <c r="B12485" s="23"/>
    </row>
    <row r="12486" spans="2:2" hidden="1">
      <c r="B12486" s="23"/>
    </row>
    <row r="12487" spans="2:2" hidden="1">
      <c r="B12487" s="23"/>
    </row>
    <row r="12488" spans="2:2" hidden="1">
      <c r="B12488" s="23"/>
    </row>
    <row r="12489" spans="2:2" hidden="1">
      <c r="B12489" s="23"/>
    </row>
    <row r="12490" spans="2:2" hidden="1">
      <c r="B12490" s="23"/>
    </row>
    <row r="12491" spans="2:2" hidden="1">
      <c r="B12491" s="23"/>
    </row>
    <row r="12492" spans="2:2" hidden="1">
      <c r="B12492" s="23"/>
    </row>
    <row r="12493" spans="2:2" hidden="1">
      <c r="B12493" s="23"/>
    </row>
    <row r="12494" spans="2:2" hidden="1">
      <c r="B12494" s="23"/>
    </row>
    <row r="12495" spans="2:2" hidden="1">
      <c r="B12495" s="23"/>
    </row>
    <row r="12496" spans="2:2" hidden="1">
      <c r="B12496" s="23"/>
    </row>
    <row r="12497" spans="2:2" hidden="1">
      <c r="B12497" s="23"/>
    </row>
    <row r="12498" spans="2:2" hidden="1">
      <c r="B12498" s="23"/>
    </row>
    <row r="12499" spans="2:2" hidden="1">
      <c r="B12499" s="23"/>
    </row>
    <row r="12500" spans="2:2" hidden="1">
      <c r="B12500" s="23"/>
    </row>
    <row r="12501" spans="2:2" hidden="1">
      <c r="B12501" s="23"/>
    </row>
    <row r="12502" spans="2:2" hidden="1">
      <c r="B12502" s="23"/>
    </row>
    <row r="12503" spans="2:2" hidden="1">
      <c r="B12503" s="23"/>
    </row>
    <row r="12504" spans="2:2" hidden="1">
      <c r="B12504" s="23"/>
    </row>
    <row r="12505" spans="2:2" hidden="1">
      <c r="B12505" s="23"/>
    </row>
    <row r="12506" spans="2:2" hidden="1">
      <c r="B12506" s="23"/>
    </row>
    <row r="12507" spans="2:2" hidden="1">
      <c r="B12507" s="23"/>
    </row>
    <row r="12508" spans="2:2" hidden="1">
      <c r="B12508" s="23"/>
    </row>
    <row r="12509" spans="2:2" hidden="1">
      <c r="B12509" s="23"/>
    </row>
    <row r="12510" spans="2:2" hidden="1">
      <c r="B12510" s="23"/>
    </row>
    <row r="12511" spans="2:2" hidden="1">
      <c r="B12511" s="23"/>
    </row>
    <row r="12512" spans="2:2" hidden="1">
      <c r="B12512" s="23"/>
    </row>
    <row r="12513" spans="2:2" hidden="1">
      <c r="B12513" s="23"/>
    </row>
    <row r="12514" spans="2:2" hidden="1">
      <c r="B12514" s="23"/>
    </row>
    <row r="12515" spans="2:2" hidden="1">
      <c r="B12515" s="23"/>
    </row>
    <row r="12516" spans="2:2" hidden="1">
      <c r="B12516" s="23"/>
    </row>
    <row r="12517" spans="2:2" hidden="1">
      <c r="B12517" s="23"/>
    </row>
    <row r="12518" spans="2:2" hidden="1">
      <c r="B12518" s="23"/>
    </row>
    <row r="12519" spans="2:2" hidden="1">
      <c r="B12519" s="23"/>
    </row>
    <row r="12520" spans="2:2" hidden="1">
      <c r="B12520" s="23"/>
    </row>
    <row r="12521" spans="2:2" hidden="1">
      <c r="B12521" s="23"/>
    </row>
    <row r="12522" spans="2:2" hidden="1">
      <c r="B12522" s="23"/>
    </row>
    <row r="12523" spans="2:2" hidden="1">
      <c r="B12523" s="23"/>
    </row>
    <row r="12524" spans="2:2" hidden="1">
      <c r="B12524" s="23"/>
    </row>
    <row r="12525" spans="2:2" hidden="1">
      <c r="B12525" s="23"/>
    </row>
    <row r="12526" spans="2:2" hidden="1">
      <c r="B12526" s="23"/>
    </row>
    <row r="12527" spans="2:2" hidden="1">
      <c r="B12527" s="23"/>
    </row>
    <row r="12528" spans="2:2" hidden="1">
      <c r="B12528" s="23"/>
    </row>
    <row r="12529" spans="2:2" hidden="1">
      <c r="B12529" s="23"/>
    </row>
    <row r="12530" spans="2:2" hidden="1">
      <c r="B12530" s="23"/>
    </row>
    <row r="12531" spans="2:2" hidden="1">
      <c r="B12531" s="23"/>
    </row>
    <row r="12532" spans="2:2" hidden="1">
      <c r="B12532" s="23"/>
    </row>
    <row r="12533" spans="2:2" hidden="1">
      <c r="B12533" s="23"/>
    </row>
    <row r="12534" spans="2:2" hidden="1">
      <c r="B12534" s="23"/>
    </row>
    <row r="12535" spans="2:2" hidden="1">
      <c r="B12535" s="23"/>
    </row>
    <row r="12536" spans="2:2" hidden="1">
      <c r="B12536" s="23"/>
    </row>
    <row r="12537" spans="2:2" hidden="1">
      <c r="B12537" s="23"/>
    </row>
    <row r="12538" spans="2:2" hidden="1">
      <c r="B12538" s="23"/>
    </row>
    <row r="12539" spans="2:2" hidden="1">
      <c r="B12539" s="23"/>
    </row>
    <row r="12540" spans="2:2" hidden="1">
      <c r="B12540" s="23"/>
    </row>
    <row r="12541" spans="2:2" hidden="1">
      <c r="B12541" s="23"/>
    </row>
    <row r="12542" spans="2:2" hidden="1">
      <c r="B12542" s="23"/>
    </row>
    <row r="12543" spans="2:2" hidden="1">
      <c r="B12543" s="23"/>
    </row>
    <row r="12544" spans="2:2" hidden="1">
      <c r="B12544" s="23"/>
    </row>
    <row r="12545" spans="2:2" hidden="1">
      <c r="B12545" s="23"/>
    </row>
    <row r="12546" spans="2:2" hidden="1">
      <c r="B12546" s="23"/>
    </row>
    <row r="12547" spans="2:2" hidden="1">
      <c r="B12547" s="23"/>
    </row>
    <row r="12548" spans="2:2" hidden="1">
      <c r="B12548" s="23"/>
    </row>
    <row r="12549" spans="2:2" hidden="1">
      <c r="B12549" s="23"/>
    </row>
    <row r="12550" spans="2:2" hidden="1">
      <c r="B12550" s="23"/>
    </row>
    <row r="12551" spans="2:2" hidden="1">
      <c r="B12551" s="23"/>
    </row>
    <row r="12552" spans="2:2" hidden="1">
      <c r="B12552" s="23"/>
    </row>
    <row r="12553" spans="2:2" hidden="1">
      <c r="B12553" s="23"/>
    </row>
    <row r="12554" spans="2:2" hidden="1">
      <c r="B12554" s="23"/>
    </row>
    <row r="12555" spans="2:2" hidden="1">
      <c r="B12555" s="23"/>
    </row>
    <row r="12556" spans="2:2" hidden="1">
      <c r="B12556" s="23"/>
    </row>
    <row r="12557" spans="2:2" hidden="1">
      <c r="B12557" s="23"/>
    </row>
    <row r="12558" spans="2:2" hidden="1">
      <c r="B12558" s="23"/>
    </row>
    <row r="12559" spans="2:2" hidden="1">
      <c r="B12559" s="23"/>
    </row>
    <row r="12560" spans="2:2" hidden="1">
      <c r="B12560" s="23"/>
    </row>
    <row r="12561" spans="2:2" hidden="1">
      <c r="B12561" s="23"/>
    </row>
    <row r="12562" spans="2:2" hidden="1">
      <c r="B12562" s="23"/>
    </row>
    <row r="12563" spans="2:2" hidden="1">
      <c r="B12563" s="23"/>
    </row>
    <row r="12564" spans="2:2" hidden="1">
      <c r="B12564" s="23"/>
    </row>
    <row r="12565" spans="2:2" hidden="1">
      <c r="B12565" s="23"/>
    </row>
    <row r="12566" spans="2:2" hidden="1">
      <c r="B12566" s="23"/>
    </row>
    <row r="12567" spans="2:2" hidden="1">
      <c r="B12567" s="23"/>
    </row>
    <row r="12568" spans="2:2" hidden="1">
      <c r="B12568" s="23"/>
    </row>
    <row r="12569" spans="2:2" hidden="1">
      <c r="B12569" s="23"/>
    </row>
    <row r="12570" spans="2:2" hidden="1">
      <c r="B12570" s="23"/>
    </row>
    <row r="12571" spans="2:2" hidden="1">
      <c r="B12571" s="23"/>
    </row>
    <row r="12572" spans="2:2" hidden="1">
      <c r="B12572" s="23"/>
    </row>
    <row r="12573" spans="2:2" hidden="1">
      <c r="B12573" s="23"/>
    </row>
    <row r="12574" spans="2:2" hidden="1">
      <c r="B12574" s="23"/>
    </row>
    <row r="12575" spans="2:2" hidden="1">
      <c r="B12575" s="23"/>
    </row>
    <row r="12576" spans="2:2" hidden="1">
      <c r="B12576" s="23"/>
    </row>
    <row r="12577" spans="2:2" hidden="1">
      <c r="B12577" s="23"/>
    </row>
    <row r="12578" spans="2:2" hidden="1">
      <c r="B12578" s="23"/>
    </row>
    <row r="12579" spans="2:2" hidden="1">
      <c r="B12579" s="23"/>
    </row>
    <row r="12580" spans="2:2" hidden="1">
      <c r="B12580" s="23"/>
    </row>
    <row r="12581" spans="2:2" hidden="1">
      <c r="B12581" s="23"/>
    </row>
    <row r="12582" spans="2:2" hidden="1">
      <c r="B12582" s="23"/>
    </row>
    <row r="12583" spans="2:2" hidden="1">
      <c r="B12583" s="23"/>
    </row>
    <row r="12584" spans="2:2" hidden="1">
      <c r="B12584" s="23"/>
    </row>
    <row r="12585" spans="2:2" hidden="1">
      <c r="B12585" s="23"/>
    </row>
    <row r="12586" spans="2:2" hidden="1">
      <c r="B12586" s="23"/>
    </row>
    <row r="12587" spans="2:2" hidden="1">
      <c r="B12587" s="23"/>
    </row>
    <row r="12588" spans="2:2" hidden="1">
      <c r="B12588" s="23"/>
    </row>
    <row r="12589" spans="2:2" hidden="1">
      <c r="B12589" s="23"/>
    </row>
    <row r="12590" spans="2:2" hidden="1">
      <c r="B12590" s="23"/>
    </row>
    <row r="12591" spans="2:2" hidden="1">
      <c r="B12591" s="23"/>
    </row>
    <row r="12592" spans="2:2" hidden="1">
      <c r="B12592" s="23"/>
    </row>
    <row r="12593" spans="2:2" hidden="1">
      <c r="B12593" s="23"/>
    </row>
    <row r="12594" spans="2:2" hidden="1">
      <c r="B12594" s="23"/>
    </row>
    <row r="12595" spans="2:2" hidden="1">
      <c r="B12595" s="23"/>
    </row>
    <row r="12596" spans="2:2" hidden="1">
      <c r="B12596" s="23"/>
    </row>
    <row r="12597" spans="2:2" hidden="1">
      <c r="B12597" s="23"/>
    </row>
    <row r="12598" spans="2:2" hidden="1">
      <c r="B12598" s="23"/>
    </row>
    <row r="12599" spans="2:2" hidden="1">
      <c r="B12599" s="23"/>
    </row>
    <row r="12600" spans="2:2" hidden="1">
      <c r="B12600" s="23"/>
    </row>
    <row r="12601" spans="2:2" hidden="1">
      <c r="B12601" s="23"/>
    </row>
    <row r="12602" spans="2:2" hidden="1">
      <c r="B12602" s="23"/>
    </row>
    <row r="12603" spans="2:2" hidden="1">
      <c r="B12603" s="23"/>
    </row>
    <row r="12604" spans="2:2" hidden="1">
      <c r="B12604" s="23"/>
    </row>
    <row r="12605" spans="2:2" hidden="1">
      <c r="B12605" s="23"/>
    </row>
    <row r="12606" spans="2:2" hidden="1">
      <c r="B12606" s="23"/>
    </row>
    <row r="12607" spans="2:2" hidden="1">
      <c r="B12607" s="23"/>
    </row>
    <row r="12608" spans="2:2" hidden="1">
      <c r="B12608" s="23"/>
    </row>
    <row r="12609" spans="2:2" hidden="1">
      <c r="B12609" s="23"/>
    </row>
    <row r="12610" spans="2:2" hidden="1">
      <c r="B12610" s="23"/>
    </row>
    <row r="12611" spans="2:2" hidden="1">
      <c r="B12611" s="23"/>
    </row>
    <row r="12612" spans="2:2" hidden="1">
      <c r="B12612" s="23"/>
    </row>
    <row r="12613" spans="2:2" hidden="1">
      <c r="B12613" s="23"/>
    </row>
    <row r="12614" spans="2:2" hidden="1">
      <c r="B12614" s="23"/>
    </row>
    <row r="12615" spans="2:2" hidden="1">
      <c r="B12615" s="23"/>
    </row>
    <row r="12616" spans="2:2" hidden="1">
      <c r="B12616" s="23"/>
    </row>
    <row r="12617" spans="2:2" hidden="1">
      <c r="B12617" s="23"/>
    </row>
    <row r="12618" spans="2:2" hidden="1">
      <c r="B12618" s="23"/>
    </row>
    <row r="12619" spans="2:2" hidden="1">
      <c r="B12619" s="23"/>
    </row>
    <row r="12620" spans="2:2" hidden="1">
      <c r="B12620" s="23"/>
    </row>
    <row r="12621" spans="2:2" hidden="1">
      <c r="B12621" s="23"/>
    </row>
    <row r="12622" spans="2:2" hidden="1">
      <c r="B12622" s="23"/>
    </row>
    <row r="12623" spans="2:2" hidden="1">
      <c r="B12623" s="23"/>
    </row>
    <row r="12624" spans="2:2" hidden="1">
      <c r="B12624" s="23"/>
    </row>
    <row r="12625" spans="2:2" hidden="1">
      <c r="B12625" s="23"/>
    </row>
    <row r="12626" spans="2:2" hidden="1">
      <c r="B12626" s="23"/>
    </row>
    <row r="12627" spans="2:2" hidden="1">
      <c r="B12627" s="23"/>
    </row>
    <row r="12628" spans="2:2" hidden="1">
      <c r="B12628" s="23"/>
    </row>
    <row r="12629" spans="2:2" hidden="1">
      <c r="B12629" s="23"/>
    </row>
    <row r="12630" spans="2:2" hidden="1">
      <c r="B12630" s="23"/>
    </row>
    <row r="12631" spans="2:2" hidden="1">
      <c r="B12631" s="23"/>
    </row>
    <row r="12632" spans="2:2" hidden="1">
      <c r="B12632" s="23"/>
    </row>
    <row r="12633" spans="2:2" hidden="1">
      <c r="B12633" s="23"/>
    </row>
    <row r="12634" spans="2:2" hidden="1">
      <c r="B12634" s="23"/>
    </row>
    <row r="12635" spans="2:2" hidden="1">
      <c r="B12635" s="23"/>
    </row>
    <row r="12636" spans="2:2" hidden="1">
      <c r="B12636" s="23"/>
    </row>
    <row r="12637" spans="2:2" hidden="1">
      <c r="B12637" s="23"/>
    </row>
    <row r="12638" spans="2:2" hidden="1">
      <c r="B12638" s="23"/>
    </row>
    <row r="12639" spans="2:2" hidden="1">
      <c r="B12639" s="23"/>
    </row>
    <row r="12640" spans="2:2" hidden="1">
      <c r="B12640" s="23"/>
    </row>
    <row r="12641" spans="2:2" hidden="1">
      <c r="B12641" s="23"/>
    </row>
    <row r="12642" spans="2:2" hidden="1">
      <c r="B12642" s="23"/>
    </row>
    <row r="12643" spans="2:2" hidden="1">
      <c r="B12643" s="23"/>
    </row>
    <row r="12644" spans="2:2" hidden="1">
      <c r="B12644" s="23"/>
    </row>
    <row r="12645" spans="2:2" hidden="1">
      <c r="B12645" s="23"/>
    </row>
    <row r="12646" spans="2:2" hidden="1">
      <c r="B12646" s="23"/>
    </row>
    <row r="12647" spans="2:2" hidden="1">
      <c r="B12647" s="23"/>
    </row>
    <row r="12648" spans="2:2" hidden="1">
      <c r="B12648" s="23"/>
    </row>
    <row r="12649" spans="2:2" hidden="1">
      <c r="B12649" s="23"/>
    </row>
    <row r="12650" spans="2:2" hidden="1">
      <c r="B12650" s="23"/>
    </row>
    <row r="12651" spans="2:2" hidden="1">
      <c r="B12651" s="23"/>
    </row>
    <row r="12652" spans="2:2" hidden="1">
      <c r="B12652" s="23"/>
    </row>
    <row r="12653" spans="2:2" hidden="1">
      <c r="B12653" s="23"/>
    </row>
    <row r="12654" spans="2:2" hidden="1">
      <c r="B12654" s="23"/>
    </row>
    <row r="12655" spans="2:2" hidden="1">
      <c r="B12655" s="23"/>
    </row>
    <row r="12656" spans="2:2" hidden="1">
      <c r="B12656" s="23"/>
    </row>
    <row r="12657" spans="2:2" hidden="1">
      <c r="B12657" s="23"/>
    </row>
    <row r="12658" spans="2:2" hidden="1">
      <c r="B12658" s="23"/>
    </row>
    <row r="12659" spans="2:2" hidden="1">
      <c r="B12659" s="23"/>
    </row>
    <row r="12660" spans="2:2" hidden="1">
      <c r="B12660" s="23"/>
    </row>
    <row r="12661" spans="2:2" hidden="1">
      <c r="B12661" s="23"/>
    </row>
    <row r="12662" spans="2:2" hidden="1">
      <c r="B12662" s="23"/>
    </row>
    <row r="12663" spans="2:2" hidden="1">
      <c r="B12663" s="23"/>
    </row>
    <row r="12664" spans="2:2" hidden="1">
      <c r="B12664" s="23"/>
    </row>
    <row r="12665" spans="2:2" hidden="1">
      <c r="B12665" s="23"/>
    </row>
    <row r="12666" spans="2:2" hidden="1">
      <c r="B12666" s="23"/>
    </row>
    <row r="12667" spans="2:2" hidden="1">
      <c r="B12667" s="23"/>
    </row>
    <row r="12668" spans="2:2" hidden="1">
      <c r="B12668" s="23"/>
    </row>
    <row r="12669" spans="2:2" hidden="1">
      <c r="B12669" s="23"/>
    </row>
    <row r="12670" spans="2:2" hidden="1">
      <c r="B12670" s="23"/>
    </row>
    <row r="12671" spans="2:2" hidden="1">
      <c r="B12671" s="23"/>
    </row>
    <row r="12672" spans="2:2" hidden="1">
      <c r="B12672" s="23"/>
    </row>
    <row r="12673" spans="2:2" hidden="1">
      <c r="B12673" s="23"/>
    </row>
    <row r="12674" spans="2:2" hidden="1">
      <c r="B12674" s="23"/>
    </row>
    <row r="12675" spans="2:2" hidden="1">
      <c r="B12675" s="23"/>
    </row>
    <row r="12676" spans="2:2" hidden="1">
      <c r="B12676" s="23"/>
    </row>
    <row r="12677" spans="2:2" hidden="1">
      <c r="B12677" s="23"/>
    </row>
    <row r="12678" spans="2:2" hidden="1">
      <c r="B12678" s="23"/>
    </row>
    <row r="12679" spans="2:2" hidden="1">
      <c r="B12679" s="23"/>
    </row>
    <row r="12680" spans="2:2" hidden="1">
      <c r="B12680" s="23"/>
    </row>
    <row r="12681" spans="2:2" hidden="1">
      <c r="B12681" s="23"/>
    </row>
    <row r="12682" spans="2:2" hidden="1">
      <c r="B12682" s="23"/>
    </row>
    <row r="12683" spans="2:2" hidden="1">
      <c r="B12683" s="23"/>
    </row>
    <row r="12684" spans="2:2" hidden="1">
      <c r="B12684" s="23"/>
    </row>
    <row r="12685" spans="2:2" hidden="1">
      <c r="B12685" s="23"/>
    </row>
    <row r="12686" spans="2:2" hidden="1">
      <c r="B12686" s="23"/>
    </row>
    <row r="12687" spans="2:2" hidden="1">
      <c r="B12687" s="23"/>
    </row>
    <row r="12688" spans="2:2" hidden="1">
      <c r="B12688" s="23"/>
    </row>
    <row r="12689" spans="2:2" hidden="1">
      <c r="B12689" s="23"/>
    </row>
    <row r="12690" spans="2:2" hidden="1">
      <c r="B12690" s="23"/>
    </row>
    <row r="12691" spans="2:2" hidden="1">
      <c r="B12691" s="23"/>
    </row>
    <row r="12692" spans="2:2" hidden="1">
      <c r="B12692" s="23"/>
    </row>
    <row r="12693" spans="2:2" hidden="1">
      <c r="B12693" s="23"/>
    </row>
    <row r="12694" spans="2:2" hidden="1">
      <c r="B12694" s="23"/>
    </row>
    <row r="12695" spans="2:2" hidden="1">
      <c r="B12695" s="23"/>
    </row>
    <row r="12696" spans="2:2" hidden="1">
      <c r="B12696" s="23"/>
    </row>
    <row r="12697" spans="2:2" hidden="1">
      <c r="B12697" s="23"/>
    </row>
    <row r="12698" spans="2:2" hidden="1">
      <c r="B12698" s="23"/>
    </row>
    <row r="12699" spans="2:2" hidden="1">
      <c r="B12699" s="23"/>
    </row>
    <row r="12700" spans="2:2" hidden="1">
      <c r="B12700" s="23"/>
    </row>
    <row r="12701" spans="2:2" hidden="1">
      <c r="B12701" s="23"/>
    </row>
    <row r="12702" spans="2:2" hidden="1">
      <c r="B12702" s="23"/>
    </row>
    <row r="12703" spans="2:2" hidden="1">
      <c r="B12703" s="23"/>
    </row>
    <row r="12704" spans="2:2" hidden="1">
      <c r="B12704" s="23"/>
    </row>
    <row r="12705" spans="2:2" hidden="1">
      <c r="B12705" s="23"/>
    </row>
    <row r="12706" spans="2:2" hidden="1">
      <c r="B12706" s="23"/>
    </row>
    <row r="12707" spans="2:2" hidden="1">
      <c r="B12707" s="23"/>
    </row>
    <row r="12708" spans="2:2" hidden="1">
      <c r="B12708" s="23"/>
    </row>
    <row r="12709" spans="2:2" hidden="1">
      <c r="B12709" s="23"/>
    </row>
    <row r="12710" spans="2:2" hidden="1">
      <c r="B12710" s="23"/>
    </row>
    <row r="12711" spans="2:2" hidden="1">
      <c r="B12711" s="23"/>
    </row>
    <row r="12712" spans="2:2" hidden="1">
      <c r="B12712" s="23"/>
    </row>
    <row r="12713" spans="2:2" hidden="1">
      <c r="B12713" s="23"/>
    </row>
    <row r="12714" spans="2:2" hidden="1">
      <c r="B12714" s="23"/>
    </row>
    <row r="12715" spans="2:2" hidden="1">
      <c r="B12715" s="23"/>
    </row>
    <row r="12716" spans="2:2" hidden="1">
      <c r="B12716" s="23"/>
    </row>
    <row r="12717" spans="2:2" hidden="1">
      <c r="B12717" s="23"/>
    </row>
    <row r="12718" spans="2:2" hidden="1">
      <c r="B12718" s="23"/>
    </row>
    <row r="12719" spans="2:2" hidden="1">
      <c r="B12719" s="23"/>
    </row>
    <row r="12720" spans="2:2" hidden="1">
      <c r="B12720" s="23"/>
    </row>
    <row r="12721" spans="2:2" hidden="1">
      <c r="B12721" s="23"/>
    </row>
    <row r="12722" spans="2:2" hidden="1">
      <c r="B12722" s="23"/>
    </row>
    <row r="12723" spans="2:2" hidden="1">
      <c r="B12723" s="23"/>
    </row>
    <row r="12724" spans="2:2" hidden="1">
      <c r="B12724" s="23"/>
    </row>
    <row r="12725" spans="2:2" hidden="1">
      <c r="B12725" s="23"/>
    </row>
    <row r="12726" spans="2:2" hidden="1">
      <c r="B12726" s="23"/>
    </row>
    <row r="12727" spans="2:2" hidden="1">
      <c r="B12727" s="23"/>
    </row>
    <row r="12728" spans="2:2" hidden="1">
      <c r="B12728" s="23"/>
    </row>
    <row r="12729" spans="2:2" hidden="1">
      <c r="B12729" s="23"/>
    </row>
    <row r="12730" spans="2:2" hidden="1">
      <c r="B12730" s="23"/>
    </row>
    <row r="12731" spans="2:2" hidden="1">
      <c r="B12731" s="23"/>
    </row>
    <row r="12732" spans="2:2" hidden="1">
      <c r="B12732" s="23"/>
    </row>
    <row r="12733" spans="2:2" hidden="1">
      <c r="B12733" s="23"/>
    </row>
    <row r="12734" spans="2:2" hidden="1">
      <c r="B12734" s="23"/>
    </row>
    <row r="12735" spans="2:2" hidden="1">
      <c r="B12735" s="23"/>
    </row>
    <row r="12736" spans="2:2" hidden="1">
      <c r="B12736" s="23"/>
    </row>
    <row r="12737" spans="2:2" hidden="1">
      <c r="B12737" s="23"/>
    </row>
    <row r="12738" spans="2:2" hidden="1">
      <c r="B12738" s="23"/>
    </row>
    <row r="12739" spans="2:2" hidden="1">
      <c r="B12739" s="23"/>
    </row>
    <row r="12740" spans="2:2" hidden="1">
      <c r="B12740" s="23"/>
    </row>
    <row r="12741" spans="2:2" hidden="1">
      <c r="B12741" s="23"/>
    </row>
    <row r="12742" spans="2:2" hidden="1">
      <c r="B12742" s="23"/>
    </row>
    <row r="12743" spans="2:2" hidden="1">
      <c r="B12743" s="23"/>
    </row>
    <row r="12744" spans="2:2" hidden="1">
      <c r="B12744" s="23"/>
    </row>
    <row r="12745" spans="2:2" hidden="1">
      <c r="B12745" s="23"/>
    </row>
    <row r="12746" spans="2:2" hidden="1">
      <c r="B12746" s="23"/>
    </row>
    <row r="12747" spans="2:2" hidden="1">
      <c r="B12747" s="23"/>
    </row>
    <row r="12748" spans="2:2" hidden="1">
      <c r="B12748" s="23"/>
    </row>
    <row r="12749" spans="2:2" hidden="1">
      <c r="B12749" s="23"/>
    </row>
    <row r="12750" spans="2:2" hidden="1">
      <c r="B12750" s="23"/>
    </row>
    <row r="12751" spans="2:2" hidden="1">
      <c r="B12751" s="23"/>
    </row>
    <row r="12752" spans="2:2" hidden="1">
      <c r="B12752" s="23"/>
    </row>
    <row r="12753" spans="2:2" hidden="1">
      <c r="B12753" s="23"/>
    </row>
    <row r="12754" spans="2:2" hidden="1">
      <c r="B12754" s="23"/>
    </row>
    <row r="12755" spans="2:2" hidden="1">
      <c r="B12755" s="23"/>
    </row>
    <row r="12756" spans="2:2" hidden="1">
      <c r="B12756" s="23"/>
    </row>
    <row r="12757" spans="2:2" hidden="1">
      <c r="B12757" s="23"/>
    </row>
    <row r="12758" spans="2:2" hidden="1">
      <c r="B12758" s="23"/>
    </row>
    <row r="12759" spans="2:2" hidden="1">
      <c r="B12759" s="23"/>
    </row>
    <row r="12760" spans="2:2" hidden="1">
      <c r="B12760" s="23"/>
    </row>
    <row r="12761" spans="2:2" hidden="1">
      <c r="B12761" s="23"/>
    </row>
    <row r="12762" spans="2:2" hidden="1">
      <c r="B12762" s="23"/>
    </row>
    <row r="12763" spans="2:2" hidden="1">
      <c r="B12763" s="23"/>
    </row>
    <row r="12764" spans="2:2" hidden="1">
      <c r="B12764" s="23"/>
    </row>
    <row r="12765" spans="2:2" hidden="1">
      <c r="B12765" s="23"/>
    </row>
    <row r="12766" spans="2:2" hidden="1">
      <c r="B12766" s="23"/>
    </row>
    <row r="12767" spans="2:2" hidden="1">
      <c r="B12767" s="23"/>
    </row>
    <row r="12768" spans="2:2" hidden="1">
      <c r="B12768" s="23"/>
    </row>
    <row r="12769" spans="2:2" hidden="1">
      <c r="B12769" s="23"/>
    </row>
    <row r="12770" spans="2:2" hidden="1">
      <c r="B12770" s="23"/>
    </row>
    <row r="12771" spans="2:2" hidden="1">
      <c r="B12771" s="23"/>
    </row>
    <row r="12772" spans="2:2" hidden="1">
      <c r="B12772" s="23"/>
    </row>
    <row r="12773" spans="2:2" hidden="1">
      <c r="B12773" s="23"/>
    </row>
    <row r="12774" spans="2:2" hidden="1">
      <c r="B12774" s="23"/>
    </row>
    <row r="12775" spans="2:2" hidden="1">
      <c r="B12775" s="23"/>
    </row>
    <row r="12776" spans="2:2" hidden="1">
      <c r="B12776" s="23"/>
    </row>
    <row r="12777" spans="2:2" hidden="1">
      <c r="B12777" s="23"/>
    </row>
    <row r="12778" spans="2:2" hidden="1">
      <c r="B12778" s="23"/>
    </row>
    <row r="12779" spans="2:2" hidden="1">
      <c r="B12779" s="23"/>
    </row>
    <row r="12780" spans="2:2" hidden="1">
      <c r="B12780" s="23"/>
    </row>
    <row r="12781" spans="2:2" hidden="1">
      <c r="B12781" s="23"/>
    </row>
    <row r="12782" spans="2:2" hidden="1">
      <c r="B12782" s="23"/>
    </row>
    <row r="12783" spans="2:2" hidden="1">
      <c r="B12783" s="23"/>
    </row>
    <row r="12784" spans="2:2" hidden="1">
      <c r="B12784" s="23"/>
    </row>
    <row r="12785" spans="2:2" hidden="1">
      <c r="B12785" s="23"/>
    </row>
    <row r="12786" spans="2:2" hidden="1">
      <c r="B12786" s="23"/>
    </row>
    <row r="12787" spans="2:2" hidden="1">
      <c r="B12787" s="23"/>
    </row>
    <row r="12788" spans="2:2" hidden="1">
      <c r="B12788" s="23"/>
    </row>
    <row r="12789" spans="2:2" hidden="1">
      <c r="B12789" s="23"/>
    </row>
    <row r="12790" spans="2:2" hidden="1">
      <c r="B12790" s="23"/>
    </row>
    <row r="12791" spans="2:2" hidden="1">
      <c r="B12791" s="23"/>
    </row>
    <row r="12792" spans="2:2" hidden="1">
      <c r="B12792" s="23"/>
    </row>
    <row r="12793" spans="2:2" hidden="1">
      <c r="B12793" s="23"/>
    </row>
    <row r="12794" spans="2:2" hidden="1">
      <c r="B12794" s="23"/>
    </row>
    <row r="12795" spans="2:2" hidden="1">
      <c r="B12795" s="23"/>
    </row>
    <row r="12796" spans="2:2" hidden="1">
      <c r="B12796" s="23"/>
    </row>
    <row r="12797" spans="2:2" hidden="1">
      <c r="B12797" s="23"/>
    </row>
    <row r="12798" spans="2:2" hidden="1">
      <c r="B12798" s="23"/>
    </row>
    <row r="12799" spans="2:2" hidden="1">
      <c r="B12799" s="23"/>
    </row>
    <row r="12800" spans="2:2" hidden="1">
      <c r="B12800" s="23"/>
    </row>
    <row r="12801" spans="2:2" hidden="1">
      <c r="B12801" s="23"/>
    </row>
    <row r="12802" spans="2:2" hidden="1">
      <c r="B12802" s="23"/>
    </row>
    <row r="12803" spans="2:2" hidden="1">
      <c r="B12803" s="23"/>
    </row>
    <row r="12804" spans="2:2" hidden="1">
      <c r="B12804" s="23"/>
    </row>
    <row r="12805" spans="2:2" hidden="1">
      <c r="B12805" s="23"/>
    </row>
    <row r="12806" spans="2:2" hidden="1">
      <c r="B12806" s="23"/>
    </row>
    <row r="12807" spans="2:2" hidden="1">
      <c r="B12807" s="23"/>
    </row>
    <row r="12808" spans="2:2" hidden="1">
      <c r="B12808" s="23"/>
    </row>
    <row r="12809" spans="2:2" hidden="1">
      <c r="B12809" s="23"/>
    </row>
    <row r="12810" spans="2:2" hidden="1">
      <c r="B12810" s="23"/>
    </row>
    <row r="12811" spans="2:2" hidden="1">
      <c r="B12811" s="23"/>
    </row>
    <row r="12812" spans="2:2" hidden="1">
      <c r="B12812" s="23"/>
    </row>
    <row r="12813" spans="2:2" hidden="1">
      <c r="B12813" s="23"/>
    </row>
    <row r="12814" spans="2:2" hidden="1">
      <c r="B12814" s="23"/>
    </row>
    <row r="12815" spans="2:2" hidden="1">
      <c r="B12815" s="23"/>
    </row>
    <row r="12816" spans="2:2" hidden="1">
      <c r="B12816" s="23"/>
    </row>
    <row r="12817" spans="2:2" hidden="1">
      <c r="B12817" s="23"/>
    </row>
    <row r="12818" spans="2:2" hidden="1">
      <c r="B12818" s="23"/>
    </row>
    <row r="12819" spans="2:2" hidden="1">
      <c r="B12819" s="23"/>
    </row>
    <row r="12820" spans="2:2" hidden="1">
      <c r="B12820" s="23"/>
    </row>
    <row r="12821" spans="2:2" hidden="1">
      <c r="B12821" s="23"/>
    </row>
    <row r="12822" spans="2:2" hidden="1">
      <c r="B12822" s="23"/>
    </row>
    <row r="12823" spans="2:2" hidden="1">
      <c r="B12823" s="23"/>
    </row>
    <row r="12824" spans="2:2" hidden="1">
      <c r="B12824" s="23"/>
    </row>
    <row r="12825" spans="2:2" hidden="1">
      <c r="B12825" s="23"/>
    </row>
    <row r="12826" spans="2:2" hidden="1">
      <c r="B12826" s="23"/>
    </row>
    <row r="12827" spans="2:2" hidden="1">
      <c r="B12827" s="23"/>
    </row>
    <row r="12828" spans="2:2" hidden="1">
      <c r="B12828" s="23"/>
    </row>
    <row r="12829" spans="2:2" hidden="1">
      <c r="B12829" s="23"/>
    </row>
    <row r="12830" spans="2:2" hidden="1">
      <c r="B12830" s="23"/>
    </row>
    <row r="12831" spans="2:2" hidden="1">
      <c r="B12831" s="23"/>
    </row>
    <row r="12832" spans="2:2" hidden="1">
      <c r="B12832" s="23"/>
    </row>
    <row r="12833" spans="2:2" hidden="1">
      <c r="B12833" s="23"/>
    </row>
    <row r="12834" spans="2:2" hidden="1">
      <c r="B12834" s="23"/>
    </row>
    <row r="12835" spans="2:2" hidden="1">
      <c r="B12835" s="23"/>
    </row>
    <row r="12836" spans="2:2" hidden="1">
      <c r="B12836" s="23"/>
    </row>
    <row r="12837" spans="2:2" hidden="1">
      <c r="B12837" s="23"/>
    </row>
    <row r="12838" spans="2:2" hidden="1">
      <c r="B12838" s="23"/>
    </row>
    <row r="12839" spans="2:2" hidden="1">
      <c r="B12839" s="23"/>
    </row>
    <row r="12840" spans="2:2" hidden="1">
      <c r="B12840" s="23"/>
    </row>
    <row r="12841" spans="2:2" hidden="1">
      <c r="B12841" s="23"/>
    </row>
    <row r="12842" spans="2:2" hidden="1">
      <c r="B12842" s="23"/>
    </row>
    <row r="12843" spans="2:2" hidden="1">
      <c r="B12843" s="23"/>
    </row>
    <row r="12844" spans="2:2" hidden="1">
      <c r="B12844" s="23"/>
    </row>
    <row r="12845" spans="2:2" hidden="1">
      <c r="B12845" s="23"/>
    </row>
    <row r="12846" spans="2:2" hidden="1">
      <c r="B12846" s="23"/>
    </row>
    <row r="12847" spans="2:2" hidden="1">
      <c r="B12847" s="23"/>
    </row>
    <row r="12848" spans="2:2" hidden="1">
      <c r="B12848" s="23"/>
    </row>
    <row r="12849" spans="2:2" hidden="1">
      <c r="B12849" s="23"/>
    </row>
    <row r="12850" spans="2:2" hidden="1">
      <c r="B12850" s="23"/>
    </row>
    <row r="12851" spans="2:2" hidden="1">
      <c r="B12851" s="23"/>
    </row>
    <row r="12852" spans="2:2" hidden="1">
      <c r="B12852" s="23"/>
    </row>
    <row r="12853" spans="2:2" hidden="1">
      <c r="B12853" s="23"/>
    </row>
    <row r="12854" spans="2:2" hidden="1">
      <c r="B12854" s="23"/>
    </row>
    <row r="12855" spans="2:2" hidden="1">
      <c r="B12855" s="23"/>
    </row>
    <row r="12856" spans="2:2" hidden="1">
      <c r="B12856" s="23"/>
    </row>
    <row r="12857" spans="2:2" hidden="1">
      <c r="B12857" s="23"/>
    </row>
    <row r="12858" spans="2:2" hidden="1">
      <c r="B12858" s="23"/>
    </row>
    <row r="12859" spans="2:2" hidden="1">
      <c r="B12859" s="23"/>
    </row>
    <row r="12860" spans="2:2" hidden="1">
      <c r="B12860" s="23"/>
    </row>
    <row r="12861" spans="2:2" hidden="1">
      <c r="B12861" s="23"/>
    </row>
    <row r="12862" spans="2:2" hidden="1">
      <c r="B12862" s="23"/>
    </row>
    <row r="12863" spans="2:2" hidden="1">
      <c r="B12863" s="23"/>
    </row>
    <row r="12864" spans="2:2" hidden="1">
      <c r="B12864" s="23"/>
    </row>
    <row r="12865" spans="2:2" hidden="1">
      <c r="B12865" s="23"/>
    </row>
    <row r="12866" spans="2:2" hidden="1">
      <c r="B12866" s="23"/>
    </row>
    <row r="12867" spans="2:2" hidden="1">
      <c r="B12867" s="23"/>
    </row>
    <row r="12868" spans="2:2" hidden="1">
      <c r="B12868" s="23"/>
    </row>
    <row r="12869" spans="2:2" hidden="1">
      <c r="B12869" s="23"/>
    </row>
    <row r="12870" spans="2:2" hidden="1">
      <c r="B12870" s="23"/>
    </row>
    <row r="12871" spans="2:2" hidden="1">
      <c r="B12871" s="23"/>
    </row>
    <row r="12872" spans="2:2" hidden="1">
      <c r="B12872" s="23"/>
    </row>
    <row r="12873" spans="2:2" hidden="1">
      <c r="B12873" s="23"/>
    </row>
    <row r="12874" spans="2:2" hidden="1">
      <c r="B12874" s="23"/>
    </row>
    <row r="12875" spans="2:2" hidden="1">
      <c r="B12875" s="23"/>
    </row>
    <row r="12876" spans="2:2" hidden="1">
      <c r="B12876" s="23"/>
    </row>
    <row r="12877" spans="2:2" hidden="1">
      <c r="B12877" s="23"/>
    </row>
    <row r="12878" spans="2:2" hidden="1">
      <c r="B12878" s="23"/>
    </row>
    <row r="12879" spans="2:2" hidden="1">
      <c r="B12879" s="23"/>
    </row>
    <row r="12880" spans="2:2" hidden="1">
      <c r="B12880" s="23"/>
    </row>
    <row r="12881" spans="2:2" hidden="1">
      <c r="B12881" s="23"/>
    </row>
    <row r="12882" spans="2:2" hidden="1">
      <c r="B12882" s="23"/>
    </row>
    <row r="12883" spans="2:2" hidden="1">
      <c r="B12883" s="23"/>
    </row>
    <row r="12884" spans="2:2" hidden="1">
      <c r="B12884" s="23"/>
    </row>
    <row r="12885" spans="2:2" hidden="1">
      <c r="B12885" s="23"/>
    </row>
    <row r="12886" spans="2:2" hidden="1">
      <c r="B12886" s="23"/>
    </row>
    <row r="12887" spans="2:2" hidden="1">
      <c r="B12887" s="23"/>
    </row>
    <row r="12888" spans="2:2" hidden="1">
      <c r="B12888" s="23"/>
    </row>
    <row r="12889" spans="2:2" hidden="1">
      <c r="B12889" s="23"/>
    </row>
    <row r="12890" spans="2:2" hidden="1">
      <c r="B12890" s="23"/>
    </row>
    <row r="12891" spans="2:2" hidden="1">
      <c r="B12891" s="23"/>
    </row>
    <row r="12892" spans="2:2" hidden="1">
      <c r="B12892" s="23"/>
    </row>
    <row r="12893" spans="2:2" hidden="1">
      <c r="B12893" s="23"/>
    </row>
    <row r="12894" spans="2:2" hidden="1">
      <c r="B12894" s="23"/>
    </row>
    <row r="12895" spans="2:2" hidden="1">
      <c r="B12895" s="23"/>
    </row>
    <row r="12896" spans="2:2" hidden="1">
      <c r="B12896" s="23"/>
    </row>
    <row r="12897" spans="2:2" hidden="1">
      <c r="B12897" s="23"/>
    </row>
    <row r="12898" spans="2:2" hidden="1">
      <c r="B12898" s="23"/>
    </row>
    <row r="12899" spans="2:2" hidden="1">
      <c r="B12899" s="23"/>
    </row>
    <row r="12900" spans="2:2" hidden="1">
      <c r="B12900" s="23"/>
    </row>
    <row r="12901" spans="2:2" hidden="1">
      <c r="B12901" s="23"/>
    </row>
    <row r="12902" spans="2:2" hidden="1">
      <c r="B12902" s="23"/>
    </row>
    <row r="12903" spans="2:2" hidden="1">
      <c r="B12903" s="23"/>
    </row>
    <row r="12904" spans="2:2" hidden="1">
      <c r="B12904" s="23"/>
    </row>
    <row r="12905" spans="2:2" hidden="1">
      <c r="B12905" s="23"/>
    </row>
    <row r="12906" spans="2:2" hidden="1">
      <c r="B12906" s="23"/>
    </row>
    <row r="12907" spans="2:2" hidden="1">
      <c r="B12907" s="23"/>
    </row>
    <row r="12908" spans="2:2" hidden="1">
      <c r="B12908" s="23"/>
    </row>
    <row r="12909" spans="2:2" hidden="1">
      <c r="B12909" s="23"/>
    </row>
    <row r="12910" spans="2:2" hidden="1">
      <c r="B12910" s="23"/>
    </row>
    <row r="12911" spans="2:2" hidden="1">
      <c r="B12911" s="23"/>
    </row>
    <row r="12912" spans="2:2" hidden="1">
      <c r="B12912" s="23"/>
    </row>
    <row r="12913" spans="2:2" hidden="1">
      <c r="B12913" s="23"/>
    </row>
    <row r="12914" spans="2:2" hidden="1">
      <c r="B12914" s="23"/>
    </row>
    <row r="12915" spans="2:2" hidden="1">
      <c r="B12915" s="23"/>
    </row>
    <row r="12916" spans="2:2" hidden="1">
      <c r="B12916" s="23"/>
    </row>
    <row r="12917" spans="2:2" hidden="1">
      <c r="B12917" s="23"/>
    </row>
    <row r="12918" spans="2:2" hidden="1">
      <c r="B12918" s="23"/>
    </row>
    <row r="12919" spans="2:2" hidden="1">
      <c r="B12919" s="23"/>
    </row>
    <row r="12920" spans="2:2" hidden="1">
      <c r="B12920" s="23"/>
    </row>
    <row r="12921" spans="2:2" hidden="1">
      <c r="B12921" s="23"/>
    </row>
    <row r="12922" spans="2:2" hidden="1">
      <c r="B12922" s="23"/>
    </row>
    <row r="12923" spans="2:2" hidden="1">
      <c r="B12923" s="23"/>
    </row>
    <row r="12924" spans="2:2" hidden="1">
      <c r="B12924" s="23"/>
    </row>
    <row r="12925" spans="2:2" hidden="1">
      <c r="B12925" s="23"/>
    </row>
    <row r="12926" spans="2:2" hidden="1">
      <c r="B12926" s="23"/>
    </row>
    <row r="12927" spans="2:2" hidden="1">
      <c r="B12927" s="23"/>
    </row>
    <row r="12928" spans="2:2" hidden="1">
      <c r="B12928" s="23"/>
    </row>
    <row r="12929" spans="2:2" hidden="1">
      <c r="B12929" s="23"/>
    </row>
    <row r="12930" spans="2:2" hidden="1">
      <c r="B12930" s="23"/>
    </row>
    <row r="12931" spans="2:2" hidden="1">
      <c r="B12931" s="23"/>
    </row>
    <row r="12932" spans="2:2" hidden="1">
      <c r="B12932" s="23"/>
    </row>
    <row r="12933" spans="2:2" hidden="1">
      <c r="B12933" s="23"/>
    </row>
    <row r="12934" spans="2:2" hidden="1">
      <c r="B12934" s="23"/>
    </row>
    <row r="12935" spans="2:2" hidden="1">
      <c r="B12935" s="23"/>
    </row>
    <row r="12936" spans="2:2" hidden="1">
      <c r="B12936" s="23"/>
    </row>
    <row r="12937" spans="2:2" hidden="1">
      <c r="B12937" s="23"/>
    </row>
    <row r="12938" spans="2:2" hidden="1">
      <c r="B12938" s="23"/>
    </row>
    <row r="12939" spans="2:2" hidden="1">
      <c r="B12939" s="23"/>
    </row>
    <row r="12940" spans="2:2" hidden="1">
      <c r="B12940" s="23"/>
    </row>
    <row r="12941" spans="2:2" hidden="1">
      <c r="B12941" s="23"/>
    </row>
    <row r="12942" spans="2:2" hidden="1">
      <c r="B12942" s="23"/>
    </row>
    <row r="12943" spans="2:2" hidden="1">
      <c r="B12943" s="23"/>
    </row>
    <row r="12944" spans="2:2" hidden="1">
      <c r="B12944" s="23"/>
    </row>
    <row r="12945" spans="2:2" hidden="1">
      <c r="B12945" s="23"/>
    </row>
    <row r="12946" spans="2:2" hidden="1">
      <c r="B12946" s="23"/>
    </row>
    <row r="12947" spans="2:2" hidden="1">
      <c r="B12947" s="23"/>
    </row>
    <row r="12948" spans="2:2" hidden="1">
      <c r="B12948" s="23"/>
    </row>
    <row r="12949" spans="2:2" hidden="1">
      <c r="B12949" s="23"/>
    </row>
    <row r="12950" spans="2:2" hidden="1">
      <c r="B12950" s="23"/>
    </row>
    <row r="12951" spans="2:2" hidden="1">
      <c r="B12951" s="23"/>
    </row>
    <row r="12952" spans="2:2" hidden="1">
      <c r="B12952" s="23"/>
    </row>
    <row r="12953" spans="2:2" hidden="1">
      <c r="B12953" s="23"/>
    </row>
    <row r="12954" spans="2:2" hidden="1">
      <c r="B12954" s="23"/>
    </row>
    <row r="12955" spans="2:2" hidden="1">
      <c r="B12955" s="23"/>
    </row>
    <row r="12956" spans="2:2" hidden="1">
      <c r="B12956" s="23"/>
    </row>
    <row r="12957" spans="2:2" hidden="1">
      <c r="B12957" s="23"/>
    </row>
    <row r="12958" spans="2:2" hidden="1">
      <c r="B12958" s="23"/>
    </row>
    <row r="12959" spans="2:2" hidden="1">
      <c r="B12959" s="23"/>
    </row>
    <row r="12960" spans="2:2" hidden="1">
      <c r="B12960" s="23"/>
    </row>
    <row r="12961" spans="2:2" hidden="1">
      <c r="B12961" s="23"/>
    </row>
    <row r="12962" spans="2:2" hidden="1">
      <c r="B12962" s="23"/>
    </row>
    <row r="12963" spans="2:2" hidden="1">
      <c r="B12963" s="23"/>
    </row>
    <row r="12964" spans="2:2" hidden="1">
      <c r="B12964" s="23"/>
    </row>
    <row r="12965" spans="2:2" hidden="1">
      <c r="B12965" s="23"/>
    </row>
    <row r="12966" spans="2:2" hidden="1">
      <c r="B12966" s="23"/>
    </row>
    <row r="12967" spans="2:2" hidden="1">
      <c r="B12967" s="23"/>
    </row>
    <row r="12968" spans="2:2" hidden="1">
      <c r="B12968" s="23"/>
    </row>
    <row r="12969" spans="2:2" hidden="1">
      <c r="B12969" s="23"/>
    </row>
    <row r="12970" spans="2:2" hidden="1">
      <c r="B12970" s="23"/>
    </row>
    <row r="12971" spans="2:2" hidden="1">
      <c r="B12971" s="23"/>
    </row>
    <row r="12972" spans="2:2" hidden="1">
      <c r="B12972" s="23"/>
    </row>
    <row r="12973" spans="2:2" hidden="1">
      <c r="B12973" s="23"/>
    </row>
    <row r="12974" spans="2:2" hidden="1">
      <c r="B12974" s="23"/>
    </row>
    <row r="12975" spans="2:2" hidden="1">
      <c r="B12975" s="23"/>
    </row>
    <row r="12976" spans="2:2" hidden="1">
      <c r="B12976" s="23"/>
    </row>
    <row r="12977" spans="2:2" hidden="1">
      <c r="B12977" s="23"/>
    </row>
    <row r="12978" spans="2:2" hidden="1">
      <c r="B12978" s="23"/>
    </row>
    <row r="12979" spans="2:2" hidden="1">
      <c r="B12979" s="23"/>
    </row>
    <row r="12980" spans="2:2" hidden="1">
      <c r="B12980" s="23"/>
    </row>
    <row r="12981" spans="2:2" hidden="1">
      <c r="B12981" s="23"/>
    </row>
    <row r="12982" spans="2:2" hidden="1">
      <c r="B12982" s="23"/>
    </row>
    <row r="12983" spans="2:2" hidden="1">
      <c r="B12983" s="23"/>
    </row>
    <row r="12984" spans="2:2" hidden="1">
      <c r="B12984" s="23"/>
    </row>
    <row r="12985" spans="2:2" hidden="1">
      <c r="B12985" s="23"/>
    </row>
    <row r="12986" spans="2:2" hidden="1">
      <c r="B12986" s="23"/>
    </row>
    <row r="12987" spans="2:2" hidden="1">
      <c r="B12987" s="23"/>
    </row>
    <row r="12988" spans="2:2" hidden="1">
      <c r="B12988" s="23"/>
    </row>
    <row r="12989" spans="2:2" hidden="1">
      <c r="B12989" s="23"/>
    </row>
    <row r="12990" spans="2:2" hidden="1">
      <c r="B12990" s="23"/>
    </row>
    <row r="12991" spans="2:2" hidden="1">
      <c r="B12991" s="23"/>
    </row>
    <row r="12992" spans="2:2" hidden="1">
      <c r="B12992" s="23"/>
    </row>
    <row r="12993" spans="2:2" hidden="1">
      <c r="B12993" s="23"/>
    </row>
    <row r="12994" spans="2:2" hidden="1">
      <c r="B12994" s="23"/>
    </row>
    <row r="12995" spans="2:2" hidden="1">
      <c r="B12995" s="23"/>
    </row>
    <row r="12996" spans="2:2" hidden="1">
      <c r="B12996" s="23"/>
    </row>
    <row r="12997" spans="2:2" hidden="1">
      <c r="B12997" s="23"/>
    </row>
    <row r="12998" spans="2:2" hidden="1">
      <c r="B12998" s="23"/>
    </row>
    <row r="12999" spans="2:2" hidden="1">
      <c r="B12999" s="23"/>
    </row>
    <row r="13000" spans="2:2" hidden="1">
      <c r="B13000" s="23"/>
    </row>
    <row r="13001" spans="2:2" hidden="1">
      <c r="B13001" s="23"/>
    </row>
    <row r="13002" spans="2:2" hidden="1">
      <c r="B13002" s="23"/>
    </row>
    <row r="13003" spans="2:2" hidden="1">
      <c r="B13003" s="23"/>
    </row>
    <row r="13004" spans="2:2" hidden="1">
      <c r="B13004" s="23"/>
    </row>
    <row r="13005" spans="2:2" hidden="1">
      <c r="B13005" s="23"/>
    </row>
    <row r="13006" spans="2:2" hidden="1">
      <c r="B13006" s="23"/>
    </row>
    <row r="13007" spans="2:2" hidden="1">
      <c r="B13007" s="23"/>
    </row>
    <row r="13008" spans="2:2" hidden="1">
      <c r="B13008" s="23"/>
    </row>
    <row r="13009" spans="2:2" hidden="1">
      <c r="B13009" s="23"/>
    </row>
    <row r="13010" spans="2:2" hidden="1">
      <c r="B13010" s="23"/>
    </row>
    <row r="13011" spans="2:2" hidden="1">
      <c r="B13011" s="23"/>
    </row>
    <row r="13012" spans="2:2" hidden="1">
      <c r="B13012" s="23"/>
    </row>
    <row r="13013" spans="2:2" hidden="1">
      <c r="B13013" s="23"/>
    </row>
    <row r="13014" spans="2:2" hidden="1">
      <c r="B13014" s="23"/>
    </row>
    <row r="13015" spans="2:2" hidden="1">
      <c r="B13015" s="23"/>
    </row>
    <row r="13016" spans="2:2" hidden="1">
      <c r="B13016" s="23"/>
    </row>
    <row r="13017" spans="2:2" hidden="1">
      <c r="B13017" s="23"/>
    </row>
    <row r="13018" spans="2:2" hidden="1">
      <c r="B13018" s="23"/>
    </row>
    <row r="13019" spans="2:2" hidden="1">
      <c r="B13019" s="23"/>
    </row>
    <row r="13020" spans="2:2" hidden="1">
      <c r="B13020" s="23"/>
    </row>
    <row r="13021" spans="2:2" hidden="1">
      <c r="B13021" s="23"/>
    </row>
    <row r="13022" spans="2:2" hidden="1">
      <c r="B13022" s="23"/>
    </row>
    <row r="13023" spans="2:2" hidden="1">
      <c r="B13023" s="23"/>
    </row>
    <row r="13024" spans="2:2" hidden="1">
      <c r="B13024" s="23"/>
    </row>
    <row r="13025" spans="2:2" hidden="1">
      <c r="B13025" s="23"/>
    </row>
    <row r="13026" spans="2:2" hidden="1">
      <c r="B13026" s="23"/>
    </row>
    <row r="13027" spans="2:2" hidden="1">
      <c r="B13027" s="23"/>
    </row>
    <row r="13028" spans="2:2" hidden="1">
      <c r="B13028" s="23"/>
    </row>
    <row r="13029" spans="2:2" hidden="1">
      <c r="B13029" s="23"/>
    </row>
    <row r="13030" spans="2:2" hidden="1">
      <c r="B13030" s="23"/>
    </row>
    <row r="13031" spans="2:2" hidden="1">
      <c r="B13031" s="23"/>
    </row>
    <row r="13032" spans="2:2" hidden="1">
      <c r="B13032" s="23"/>
    </row>
    <row r="13033" spans="2:2" hidden="1">
      <c r="B13033" s="23"/>
    </row>
    <row r="13034" spans="2:2" hidden="1">
      <c r="B13034" s="23"/>
    </row>
    <row r="13035" spans="2:2" hidden="1">
      <c r="B13035" s="23"/>
    </row>
    <row r="13036" spans="2:2" hidden="1">
      <c r="B13036" s="23"/>
    </row>
    <row r="13037" spans="2:2" hidden="1">
      <c r="B13037" s="23"/>
    </row>
    <row r="13038" spans="2:2" hidden="1">
      <c r="B13038" s="23"/>
    </row>
    <row r="13039" spans="2:2" hidden="1">
      <c r="B13039" s="23"/>
    </row>
    <row r="13040" spans="2:2" hidden="1">
      <c r="B13040" s="23"/>
    </row>
    <row r="13041" spans="2:2" hidden="1">
      <c r="B13041" s="23"/>
    </row>
    <row r="13042" spans="2:2" hidden="1">
      <c r="B13042" s="23"/>
    </row>
    <row r="13043" spans="2:2" hidden="1">
      <c r="B13043" s="23"/>
    </row>
    <row r="13044" spans="2:2" hidden="1">
      <c r="B13044" s="23"/>
    </row>
    <row r="13045" spans="2:2" hidden="1">
      <c r="B13045" s="23"/>
    </row>
    <row r="13046" spans="2:2" hidden="1">
      <c r="B13046" s="23"/>
    </row>
    <row r="13047" spans="2:2" hidden="1">
      <c r="B13047" s="23"/>
    </row>
    <row r="13048" spans="2:2" hidden="1">
      <c r="B13048" s="23"/>
    </row>
    <row r="13049" spans="2:2" hidden="1">
      <c r="B13049" s="23"/>
    </row>
    <row r="13050" spans="2:2" hidden="1">
      <c r="B13050" s="23"/>
    </row>
    <row r="13051" spans="2:2" hidden="1">
      <c r="B13051" s="23"/>
    </row>
    <row r="13052" spans="2:2" hidden="1">
      <c r="B13052" s="23"/>
    </row>
    <row r="13053" spans="2:2" hidden="1">
      <c r="B13053" s="23"/>
    </row>
    <row r="13054" spans="2:2" hidden="1">
      <c r="B13054" s="23"/>
    </row>
    <row r="13055" spans="2:2" hidden="1">
      <c r="B13055" s="23"/>
    </row>
    <row r="13056" spans="2:2" hidden="1">
      <c r="B13056" s="23"/>
    </row>
    <row r="13057" spans="2:2" hidden="1">
      <c r="B13057" s="23"/>
    </row>
    <row r="13058" spans="2:2" hidden="1">
      <c r="B13058" s="23"/>
    </row>
    <row r="13059" spans="2:2" hidden="1">
      <c r="B13059" s="23"/>
    </row>
    <row r="13060" spans="2:2" hidden="1">
      <c r="B13060" s="23"/>
    </row>
    <row r="13061" spans="2:2" hidden="1">
      <c r="B13061" s="23"/>
    </row>
    <row r="13062" spans="2:2" hidden="1">
      <c r="B13062" s="23"/>
    </row>
    <row r="13063" spans="2:2" hidden="1">
      <c r="B13063" s="23"/>
    </row>
    <row r="13064" spans="2:2" hidden="1">
      <c r="B13064" s="23"/>
    </row>
    <row r="13065" spans="2:2" hidden="1">
      <c r="B13065" s="23"/>
    </row>
    <row r="13066" spans="2:2" hidden="1">
      <c r="B13066" s="23"/>
    </row>
    <row r="13067" spans="2:2" hidden="1">
      <c r="B13067" s="23"/>
    </row>
    <row r="13068" spans="2:2" hidden="1">
      <c r="B13068" s="23"/>
    </row>
    <row r="13069" spans="2:2" hidden="1">
      <c r="B13069" s="23"/>
    </row>
    <row r="13070" spans="2:2" hidden="1">
      <c r="B13070" s="23"/>
    </row>
    <row r="13071" spans="2:2" hidden="1">
      <c r="B13071" s="23"/>
    </row>
    <row r="13072" spans="2:2" hidden="1">
      <c r="B13072" s="23"/>
    </row>
    <row r="13073" spans="2:2" hidden="1">
      <c r="B13073" s="23"/>
    </row>
    <row r="13074" spans="2:2" hidden="1">
      <c r="B13074" s="23"/>
    </row>
    <row r="13075" spans="2:2" hidden="1">
      <c r="B13075" s="23"/>
    </row>
    <row r="13076" spans="2:2" hidden="1">
      <c r="B13076" s="23"/>
    </row>
    <row r="13077" spans="2:2" hidden="1">
      <c r="B13077" s="23"/>
    </row>
    <row r="13078" spans="2:2" hidden="1">
      <c r="B13078" s="23"/>
    </row>
    <row r="13079" spans="2:2" hidden="1">
      <c r="B13079" s="23"/>
    </row>
    <row r="13080" spans="2:2" hidden="1">
      <c r="B13080" s="23"/>
    </row>
    <row r="13081" spans="2:2" hidden="1">
      <c r="B13081" s="23"/>
    </row>
    <row r="13082" spans="2:2" hidden="1">
      <c r="B13082" s="23"/>
    </row>
    <row r="13083" spans="2:2" hidden="1">
      <c r="B13083" s="23"/>
    </row>
    <row r="13084" spans="2:2" hidden="1">
      <c r="B13084" s="23"/>
    </row>
    <row r="13085" spans="2:2" hidden="1">
      <c r="B13085" s="23"/>
    </row>
    <row r="13086" spans="2:2" hidden="1">
      <c r="B13086" s="23"/>
    </row>
    <row r="13087" spans="2:2" hidden="1">
      <c r="B13087" s="23"/>
    </row>
    <row r="13088" spans="2:2" hidden="1">
      <c r="B13088" s="23"/>
    </row>
    <row r="13089" spans="2:2" hidden="1">
      <c r="B13089" s="23"/>
    </row>
    <row r="13090" spans="2:2" hidden="1">
      <c r="B13090" s="23"/>
    </row>
    <row r="13091" spans="2:2" hidden="1">
      <c r="B13091" s="23"/>
    </row>
    <row r="13092" spans="2:2" hidden="1">
      <c r="B13092" s="23"/>
    </row>
    <row r="13093" spans="2:2" hidden="1">
      <c r="B13093" s="23"/>
    </row>
    <row r="13094" spans="2:2" hidden="1">
      <c r="B13094" s="23"/>
    </row>
    <row r="13095" spans="2:2" hidden="1">
      <c r="B13095" s="23"/>
    </row>
    <row r="13096" spans="2:2" hidden="1">
      <c r="B13096" s="23"/>
    </row>
    <row r="13097" spans="2:2" hidden="1">
      <c r="B13097" s="23"/>
    </row>
    <row r="13098" spans="2:2" hidden="1">
      <c r="B13098" s="23"/>
    </row>
    <row r="13099" spans="2:2" hidden="1">
      <c r="B13099" s="23"/>
    </row>
    <row r="13100" spans="2:2" hidden="1">
      <c r="B13100" s="23"/>
    </row>
    <row r="13101" spans="2:2" hidden="1">
      <c r="B13101" s="23"/>
    </row>
    <row r="13102" spans="2:2" hidden="1">
      <c r="B13102" s="23"/>
    </row>
    <row r="13103" spans="2:2" hidden="1">
      <c r="B13103" s="23"/>
    </row>
    <row r="13104" spans="2:2" hidden="1">
      <c r="B13104" s="23"/>
    </row>
    <row r="13105" spans="2:2" hidden="1">
      <c r="B13105" s="23"/>
    </row>
    <row r="13106" spans="2:2" hidden="1">
      <c r="B13106" s="23"/>
    </row>
    <row r="13107" spans="2:2" hidden="1">
      <c r="B13107" s="23"/>
    </row>
    <row r="13108" spans="2:2" hidden="1">
      <c r="B13108" s="23"/>
    </row>
    <row r="13109" spans="2:2" hidden="1">
      <c r="B13109" s="23"/>
    </row>
    <row r="13110" spans="2:2" hidden="1">
      <c r="B13110" s="23"/>
    </row>
    <row r="13111" spans="2:2" hidden="1">
      <c r="B13111" s="23"/>
    </row>
    <row r="13112" spans="2:2" hidden="1">
      <c r="B13112" s="23"/>
    </row>
    <row r="13113" spans="2:2" hidden="1">
      <c r="B13113" s="23"/>
    </row>
    <row r="13114" spans="2:2" hidden="1">
      <c r="B13114" s="23"/>
    </row>
    <row r="13115" spans="2:2" hidden="1">
      <c r="B13115" s="23"/>
    </row>
    <row r="13116" spans="2:2" hidden="1">
      <c r="B13116" s="23"/>
    </row>
    <row r="13117" spans="2:2" hidden="1">
      <c r="B13117" s="23"/>
    </row>
    <row r="13118" spans="2:2" hidden="1">
      <c r="B13118" s="23"/>
    </row>
    <row r="13119" spans="2:2" hidden="1">
      <c r="B13119" s="23"/>
    </row>
    <row r="13120" spans="2:2" hidden="1">
      <c r="B13120" s="23"/>
    </row>
    <row r="13121" spans="2:2" hidden="1">
      <c r="B13121" s="23"/>
    </row>
    <row r="13122" spans="2:2" hidden="1">
      <c r="B13122" s="23"/>
    </row>
    <row r="13123" spans="2:2" hidden="1">
      <c r="B13123" s="23"/>
    </row>
    <row r="13124" spans="2:2" hidden="1">
      <c r="B13124" s="23"/>
    </row>
    <row r="13125" spans="2:2" hidden="1">
      <c r="B13125" s="23"/>
    </row>
    <row r="13126" spans="2:2" hidden="1">
      <c r="B13126" s="23"/>
    </row>
    <row r="13127" spans="2:2" hidden="1">
      <c r="B13127" s="23"/>
    </row>
    <row r="13128" spans="2:2" hidden="1">
      <c r="B13128" s="23"/>
    </row>
    <row r="13129" spans="2:2" hidden="1">
      <c r="B13129" s="23"/>
    </row>
    <row r="13130" spans="2:2" hidden="1">
      <c r="B13130" s="23"/>
    </row>
    <row r="13131" spans="2:2" hidden="1">
      <c r="B13131" s="23"/>
    </row>
    <row r="13132" spans="2:2" hidden="1">
      <c r="B13132" s="23"/>
    </row>
    <row r="13133" spans="2:2" hidden="1">
      <c r="B13133" s="23"/>
    </row>
    <row r="13134" spans="2:2" hidden="1">
      <c r="B13134" s="23"/>
    </row>
    <row r="13135" spans="2:2" hidden="1">
      <c r="B13135" s="23"/>
    </row>
    <row r="13136" spans="2:2" hidden="1">
      <c r="B13136" s="23"/>
    </row>
    <row r="13137" spans="2:2" hidden="1">
      <c r="B13137" s="23"/>
    </row>
    <row r="13138" spans="2:2" hidden="1">
      <c r="B13138" s="23"/>
    </row>
    <row r="13139" spans="2:2" hidden="1">
      <c r="B13139" s="23"/>
    </row>
    <row r="13140" spans="2:2" hidden="1">
      <c r="B13140" s="23"/>
    </row>
    <row r="13141" spans="2:2" hidden="1">
      <c r="B13141" s="23"/>
    </row>
    <row r="13142" spans="2:2" hidden="1">
      <c r="B13142" s="23"/>
    </row>
    <row r="13143" spans="2:2" hidden="1">
      <c r="B13143" s="23"/>
    </row>
    <row r="13144" spans="2:2" hidden="1">
      <c r="B13144" s="23"/>
    </row>
    <row r="13145" spans="2:2" hidden="1">
      <c r="B13145" s="23"/>
    </row>
    <row r="13146" spans="2:2" hidden="1">
      <c r="B13146" s="23"/>
    </row>
    <row r="13147" spans="2:2" hidden="1">
      <c r="B13147" s="23"/>
    </row>
    <row r="13148" spans="2:2" hidden="1">
      <c r="B13148" s="23"/>
    </row>
    <row r="13149" spans="2:2" hidden="1">
      <c r="B13149" s="23"/>
    </row>
    <row r="13150" spans="2:2" hidden="1">
      <c r="B13150" s="23"/>
    </row>
    <row r="13151" spans="2:2" hidden="1">
      <c r="B13151" s="23"/>
    </row>
    <row r="13152" spans="2:2" hidden="1">
      <c r="B13152" s="23"/>
    </row>
    <row r="13153" spans="2:2" hidden="1">
      <c r="B13153" s="23"/>
    </row>
    <row r="13154" spans="2:2" hidden="1">
      <c r="B13154" s="23"/>
    </row>
    <row r="13155" spans="2:2" hidden="1">
      <c r="B13155" s="23"/>
    </row>
    <row r="13156" spans="2:2" hidden="1">
      <c r="B13156" s="23"/>
    </row>
    <row r="13157" spans="2:2" hidden="1">
      <c r="B13157" s="23"/>
    </row>
    <row r="13158" spans="2:2" hidden="1">
      <c r="B13158" s="23"/>
    </row>
    <row r="13159" spans="2:2" hidden="1">
      <c r="B13159" s="23"/>
    </row>
    <row r="13160" spans="2:2" hidden="1">
      <c r="B13160" s="23"/>
    </row>
    <row r="13161" spans="2:2" hidden="1">
      <c r="B13161" s="23"/>
    </row>
    <row r="13162" spans="2:2" hidden="1">
      <c r="B13162" s="23"/>
    </row>
    <row r="13163" spans="2:2" hidden="1">
      <c r="B13163" s="23"/>
    </row>
    <row r="13164" spans="2:2" hidden="1">
      <c r="B13164" s="23"/>
    </row>
    <row r="13165" spans="2:2" hidden="1">
      <c r="B13165" s="23"/>
    </row>
    <row r="13166" spans="2:2" hidden="1">
      <c r="B13166" s="23"/>
    </row>
    <row r="13167" spans="2:2" hidden="1">
      <c r="B13167" s="23"/>
    </row>
    <row r="13168" spans="2:2" hidden="1">
      <c r="B13168" s="23"/>
    </row>
    <row r="13169" spans="2:2" hidden="1">
      <c r="B13169" s="23"/>
    </row>
    <row r="13170" spans="2:2" hidden="1">
      <c r="B13170" s="23"/>
    </row>
    <row r="13171" spans="2:2" hidden="1">
      <c r="B13171" s="23"/>
    </row>
    <row r="13172" spans="2:2" hidden="1">
      <c r="B13172" s="23"/>
    </row>
    <row r="13173" spans="2:2" hidden="1">
      <c r="B13173" s="23"/>
    </row>
    <row r="13174" spans="2:2" hidden="1">
      <c r="B13174" s="23"/>
    </row>
    <row r="13175" spans="2:2" hidden="1">
      <c r="B13175" s="23"/>
    </row>
    <row r="13176" spans="2:2" hidden="1">
      <c r="B13176" s="23"/>
    </row>
    <row r="13177" spans="2:2" hidden="1">
      <c r="B13177" s="23"/>
    </row>
    <row r="13178" spans="2:2" hidden="1">
      <c r="B13178" s="23"/>
    </row>
    <row r="13179" spans="2:2" hidden="1">
      <c r="B13179" s="23"/>
    </row>
    <row r="13180" spans="2:2" hidden="1">
      <c r="B13180" s="23"/>
    </row>
    <row r="13181" spans="2:2" hidden="1">
      <c r="B13181" s="23"/>
    </row>
    <row r="13182" spans="2:2" hidden="1">
      <c r="B13182" s="23"/>
    </row>
    <row r="13183" spans="2:2" hidden="1">
      <c r="B13183" s="23"/>
    </row>
    <row r="13184" spans="2:2" hidden="1">
      <c r="B13184" s="23"/>
    </row>
    <row r="13185" spans="2:2" hidden="1">
      <c r="B13185" s="23"/>
    </row>
    <row r="13186" spans="2:2" hidden="1">
      <c r="B13186" s="23"/>
    </row>
    <row r="13187" spans="2:2" hidden="1">
      <c r="B13187" s="23"/>
    </row>
    <row r="13188" spans="2:2" hidden="1">
      <c r="B13188" s="23"/>
    </row>
    <row r="13189" spans="2:2" hidden="1">
      <c r="B13189" s="23"/>
    </row>
    <row r="13190" spans="2:2" hidden="1">
      <c r="B13190" s="23"/>
    </row>
    <row r="13191" spans="2:2" hidden="1">
      <c r="B13191" s="23"/>
    </row>
    <row r="13192" spans="2:2" hidden="1">
      <c r="B13192" s="23"/>
    </row>
    <row r="13193" spans="2:2" hidden="1">
      <c r="B13193" s="23"/>
    </row>
    <row r="13194" spans="2:2" hidden="1">
      <c r="B13194" s="23"/>
    </row>
    <row r="13195" spans="2:2" hidden="1">
      <c r="B13195" s="23"/>
    </row>
    <row r="13196" spans="2:2" hidden="1">
      <c r="B13196" s="23"/>
    </row>
    <row r="13197" spans="2:2" hidden="1">
      <c r="B13197" s="23"/>
    </row>
    <row r="13198" spans="2:2" hidden="1">
      <c r="B13198" s="23"/>
    </row>
    <row r="13199" spans="2:2" hidden="1">
      <c r="B13199" s="23"/>
    </row>
    <row r="13200" spans="2:2" hidden="1">
      <c r="B13200" s="23"/>
    </row>
    <row r="13201" spans="2:2" hidden="1">
      <c r="B13201" s="23"/>
    </row>
    <row r="13202" spans="2:2" hidden="1">
      <c r="B13202" s="23"/>
    </row>
    <row r="13203" spans="2:2" hidden="1">
      <c r="B13203" s="23"/>
    </row>
    <row r="13204" spans="2:2" hidden="1">
      <c r="B13204" s="23"/>
    </row>
    <row r="13205" spans="2:2" hidden="1">
      <c r="B13205" s="23"/>
    </row>
    <row r="13206" spans="2:2" hidden="1">
      <c r="B13206" s="23"/>
    </row>
    <row r="13207" spans="2:2" hidden="1">
      <c r="B13207" s="23"/>
    </row>
    <row r="13208" spans="2:2" hidden="1">
      <c r="B13208" s="23"/>
    </row>
    <row r="13209" spans="2:2" hidden="1">
      <c r="B13209" s="23"/>
    </row>
    <row r="13210" spans="2:2" hidden="1">
      <c r="B13210" s="23"/>
    </row>
    <row r="13211" spans="2:2" hidden="1">
      <c r="B13211" s="23"/>
    </row>
    <row r="13212" spans="2:2" hidden="1">
      <c r="B13212" s="23"/>
    </row>
    <row r="13213" spans="2:2" hidden="1">
      <c r="B13213" s="23"/>
    </row>
    <row r="13214" spans="2:2" hidden="1">
      <c r="B13214" s="23"/>
    </row>
    <row r="13215" spans="2:2" hidden="1">
      <c r="B13215" s="23"/>
    </row>
    <row r="13216" spans="2:2" hidden="1">
      <c r="B13216" s="23"/>
    </row>
    <row r="13217" spans="2:2" hidden="1">
      <c r="B13217" s="23"/>
    </row>
    <row r="13218" spans="2:2" hidden="1">
      <c r="B13218" s="23"/>
    </row>
    <row r="13219" spans="2:2" hidden="1">
      <c r="B13219" s="23"/>
    </row>
    <row r="13220" spans="2:2" hidden="1">
      <c r="B13220" s="23"/>
    </row>
    <row r="13221" spans="2:2" hidden="1">
      <c r="B13221" s="23"/>
    </row>
    <row r="13222" spans="2:2" hidden="1">
      <c r="B13222" s="23"/>
    </row>
    <row r="13223" spans="2:2" hidden="1">
      <c r="B13223" s="23"/>
    </row>
    <row r="13224" spans="2:2" hidden="1">
      <c r="B13224" s="23"/>
    </row>
    <row r="13225" spans="2:2" hidden="1">
      <c r="B13225" s="23"/>
    </row>
    <row r="13226" spans="2:2" hidden="1">
      <c r="B13226" s="23"/>
    </row>
    <row r="13227" spans="2:2" hidden="1">
      <c r="B13227" s="23"/>
    </row>
    <row r="13228" spans="2:2" hidden="1">
      <c r="B13228" s="23"/>
    </row>
    <row r="13229" spans="2:2" hidden="1">
      <c r="B13229" s="23"/>
    </row>
    <row r="13230" spans="2:2" hidden="1">
      <c r="B13230" s="23"/>
    </row>
    <row r="13231" spans="2:2" hidden="1">
      <c r="B13231" s="23"/>
    </row>
    <row r="13232" spans="2:2" hidden="1">
      <c r="B13232" s="23"/>
    </row>
    <row r="13233" spans="2:2" hidden="1">
      <c r="B13233" s="23"/>
    </row>
    <row r="13234" spans="2:2" hidden="1">
      <c r="B13234" s="23"/>
    </row>
    <row r="13235" spans="2:2" hidden="1">
      <c r="B13235" s="23"/>
    </row>
    <row r="13236" spans="2:2" hidden="1">
      <c r="B13236" s="23"/>
    </row>
    <row r="13237" spans="2:2" hidden="1">
      <c r="B13237" s="23"/>
    </row>
    <row r="13238" spans="2:2" hidden="1">
      <c r="B13238" s="23"/>
    </row>
    <row r="13239" spans="2:2" hidden="1">
      <c r="B13239" s="23"/>
    </row>
    <row r="13240" spans="2:2" hidden="1">
      <c r="B13240" s="23"/>
    </row>
    <row r="13241" spans="2:2" hidden="1">
      <c r="B13241" s="23"/>
    </row>
    <row r="13242" spans="2:2" hidden="1">
      <c r="B13242" s="23"/>
    </row>
    <row r="13243" spans="2:2" hidden="1">
      <c r="B13243" s="23"/>
    </row>
    <row r="13244" spans="2:2" hidden="1">
      <c r="B13244" s="23"/>
    </row>
    <row r="13245" spans="2:2" hidden="1">
      <c r="B13245" s="23"/>
    </row>
    <row r="13246" spans="2:2" hidden="1">
      <c r="B13246" s="23"/>
    </row>
    <row r="13247" spans="2:2" hidden="1">
      <c r="B13247" s="23"/>
    </row>
    <row r="13248" spans="2:2" hidden="1">
      <c r="B13248" s="23"/>
    </row>
    <row r="13249" spans="2:2" hidden="1">
      <c r="B13249" s="23"/>
    </row>
    <row r="13250" spans="2:2" hidden="1">
      <c r="B13250" s="23"/>
    </row>
    <row r="13251" spans="2:2" hidden="1">
      <c r="B13251" s="23"/>
    </row>
    <row r="13252" spans="2:2" hidden="1">
      <c r="B13252" s="23"/>
    </row>
    <row r="13253" spans="2:2" hidden="1">
      <c r="B13253" s="23"/>
    </row>
    <row r="13254" spans="2:2" hidden="1">
      <c r="B13254" s="23"/>
    </row>
    <row r="13255" spans="2:2" hidden="1">
      <c r="B13255" s="23"/>
    </row>
    <row r="13256" spans="2:2" hidden="1">
      <c r="B13256" s="23"/>
    </row>
    <row r="13257" spans="2:2" hidden="1">
      <c r="B13257" s="23"/>
    </row>
    <row r="13258" spans="2:2" hidden="1">
      <c r="B13258" s="23"/>
    </row>
    <row r="13259" spans="2:2" hidden="1">
      <c r="B13259" s="23"/>
    </row>
    <row r="13260" spans="2:2" hidden="1">
      <c r="B13260" s="23"/>
    </row>
    <row r="13261" spans="2:2" hidden="1">
      <c r="B13261" s="23"/>
    </row>
    <row r="13262" spans="2:2" hidden="1">
      <c r="B13262" s="23"/>
    </row>
    <row r="13263" spans="2:2" hidden="1">
      <c r="B13263" s="23"/>
    </row>
    <row r="13264" spans="2:2" hidden="1">
      <c r="B13264" s="23"/>
    </row>
    <row r="13265" spans="2:2" hidden="1">
      <c r="B13265" s="23"/>
    </row>
    <row r="13266" spans="2:2" hidden="1">
      <c r="B13266" s="23"/>
    </row>
    <row r="13267" spans="2:2" hidden="1">
      <c r="B13267" s="23"/>
    </row>
    <row r="13268" spans="2:2" hidden="1">
      <c r="B13268" s="23"/>
    </row>
    <row r="13269" spans="2:2" hidden="1">
      <c r="B13269" s="23"/>
    </row>
    <row r="13270" spans="2:2" hidden="1">
      <c r="B13270" s="23"/>
    </row>
    <row r="13271" spans="2:2" hidden="1">
      <c r="B13271" s="23"/>
    </row>
    <row r="13272" spans="2:2" hidden="1">
      <c r="B13272" s="23"/>
    </row>
    <row r="13273" spans="2:2" hidden="1">
      <c r="B13273" s="23"/>
    </row>
    <row r="13274" spans="2:2" hidden="1">
      <c r="B13274" s="23"/>
    </row>
    <row r="13275" spans="2:2" hidden="1">
      <c r="B13275" s="23"/>
    </row>
    <row r="13276" spans="2:2" hidden="1">
      <c r="B13276" s="23"/>
    </row>
    <row r="13277" spans="2:2" hidden="1">
      <c r="B13277" s="23"/>
    </row>
    <row r="13278" spans="2:2" hidden="1">
      <c r="B13278" s="23"/>
    </row>
    <row r="13279" spans="2:2" hidden="1">
      <c r="B13279" s="23"/>
    </row>
    <row r="13280" spans="2:2" hidden="1">
      <c r="B13280" s="23"/>
    </row>
    <row r="13281" spans="2:2" hidden="1">
      <c r="B13281" s="23"/>
    </row>
    <row r="13282" spans="2:2" hidden="1">
      <c r="B13282" s="23"/>
    </row>
    <row r="13283" spans="2:2" hidden="1">
      <c r="B13283" s="23"/>
    </row>
    <row r="13284" spans="2:2" hidden="1">
      <c r="B13284" s="23"/>
    </row>
    <row r="13285" spans="2:2" hidden="1">
      <c r="B13285" s="23"/>
    </row>
    <row r="13286" spans="2:2" hidden="1">
      <c r="B13286" s="23"/>
    </row>
    <row r="13287" spans="2:2" hidden="1">
      <c r="B13287" s="23"/>
    </row>
    <row r="13288" spans="2:2" hidden="1">
      <c r="B13288" s="23"/>
    </row>
    <row r="13289" spans="2:2" hidden="1">
      <c r="B13289" s="23"/>
    </row>
    <row r="13290" spans="2:2" hidden="1">
      <c r="B13290" s="23"/>
    </row>
    <row r="13291" spans="2:2" hidden="1">
      <c r="B13291" s="23"/>
    </row>
    <row r="13292" spans="2:2" hidden="1">
      <c r="B13292" s="23"/>
    </row>
    <row r="13293" spans="2:2" hidden="1">
      <c r="B13293" s="23"/>
    </row>
    <row r="13294" spans="2:2" hidden="1">
      <c r="B13294" s="23"/>
    </row>
    <row r="13295" spans="2:2" hidden="1">
      <c r="B13295" s="23"/>
    </row>
    <row r="13296" spans="2:2" hidden="1">
      <c r="B13296" s="23"/>
    </row>
    <row r="13297" spans="2:2" hidden="1">
      <c r="B13297" s="23"/>
    </row>
    <row r="13298" spans="2:2" hidden="1">
      <c r="B13298" s="23"/>
    </row>
    <row r="13299" spans="2:2" hidden="1">
      <c r="B13299" s="23"/>
    </row>
    <row r="13300" spans="2:2" hidden="1">
      <c r="B13300" s="23"/>
    </row>
    <row r="13301" spans="2:2" hidden="1">
      <c r="B13301" s="23"/>
    </row>
    <row r="13302" spans="2:2" hidden="1">
      <c r="B13302" s="23"/>
    </row>
    <row r="13303" spans="2:2" hidden="1">
      <c r="B13303" s="23"/>
    </row>
    <row r="13304" spans="2:2" hidden="1">
      <c r="B13304" s="23"/>
    </row>
    <row r="13305" spans="2:2" hidden="1">
      <c r="B13305" s="23"/>
    </row>
    <row r="13306" spans="2:2" hidden="1">
      <c r="B13306" s="23"/>
    </row>
    <row r="13307" spans="2:2" hidden="1">
      <c r="B13307" s="23"/>
    </row>
    <row r="13308" spans="2:2" hidden="1">
      <c r="B13308" s="23"/>
    </row>
    <row r="13309" spans="2:2" hidden="1">
      <c r="B13309" s="23"/>
    </row>
    <row r="13310" spans="2:2" hidden="1">
      <c r="B13310" s="23"/>
    </row>
    <row r="13311" spans="2:2" hidden="1">
      <c r="B13311" s="23"/>
    </row>
    <row r="13312" spans="2:2" hidden="1">
      <c r="B13312" s="23"/>
    </row>
    <row r="13313" spans="2:2" hidden="1">
      <c r="B13313" s="23"/>
    </row>
    <row r="13314" spans="2:2" hidden="1">
      <c r="B13314" s="23"/>
    </row>
    <row r="13315" spans="2:2" hidden="1">
      <c r="B13315" s="23"/>
    </row>
    <row r="13316" spans="2:2" hidden="1">
      <c r="B13316" s="23"/>
    </row>
    <row r="13317" spans="2:2" hidden="1">
      <c r="B13317" s="23"/>
    </row>
    <row r="13318" spans="2:2" hidden="1">
      <c r="B13318" s="23"/>
    </row>
    <row r="13319" spans="2:2" hidden="1">
      <c r="B13319" s="23"/>
    </row>
    <row r="13320" spans="2:2" hidden="1">
      <c r="B13320" s="23"/>
    </row>
    <row r="13321" spans="2:2" hidden="1">
      <c r="B13321" s="23"/>
    </row>
    <row r="13322" spans="2:2" hidden="1">
      <c r="B13322" s="23"/>
    </row>
    <row r="13323" spans="2:2" hidden="1">
      <c r="B13323" s="23"/>
    </row>
    <row r="13324" spans="2:2" hidden="1">
      <c r="B13324" s="23"/>
    </row>
    <row r="13325" spans="2:2" hidden="1">
      <c r="B13325" s="23"/>
    </row>
    <row r="13326" spans="2:2" hidden="1">
      <c r="B13326" s="23"/>
    </row>
    <row r="13327" spans="2:2" hidden="1">
      <c r="B13327" s="23"/>
    </row>
    <row r="13328" spans="2:2" hidden="1">
      <c r="B13328" s="23"/>
    </row>
    <row r="13329" spans="2:2" hidden="1">
      <c r="B13329" s="23"/>
    </row>
    <row r="13330" spans="2:2" hidden="1">
      <c r="B13330" s="23"/>
    </row>
    <row r="13331" spans="2:2" hidden="1">
      <c r="B13331" s="23"/>
    </row>
    <row r="13332" spans="2:2" hidden="1">
      <c r="B13332" s="23"/>
    </row>
    <row r="13333" spans="2:2" hidden="1">
      <c r="B13333" s="23"/>
    </row>
    <row r="13334" spans="2:2" hidden="1">
      <c r="B13334" s="23"/>
    </row>
    <row r="13335" spans="2:2" hidden="1">
      <c r="B13335" s="23"/>
    </row>
    <row r="13336" spans="2:2" hidden="1">
      <c r="B13336" s="23"/>
    </row>
    <row r="13337" spans="2:2" hidden="1">
      <c r="B13337" s="23"/>
    </row>
    <row r="13338" spans="2:2" hidden="1">
      <c r="B13338" s="23"/>
    </row>
    <row r="13339" spans="2:2" hidden="1">
      <c r="B13339" s="23"/>
    </row>
    <row r="13340" spans="2:2" hidden="1">
      <c r="B13340" s="23"/>
    </row>
    <row r="13341" spans="2:2" hidden="1">
      <c r="B13341" s="23"/>
    </row>
    <row r="13342" spans="2:2" hidden="1">
      <c r="B13342" s="23"/>
    </row>
    <row r="13343" spans="2:2" hidden="1">
      <c r="B13343" s="23"/>
    </row>
    <row r="13344" spans="2:2" hidden="1">
      <c r="B13344" s="23"/>
    </row>
    <row r="13345" spans="2:2" hidden="1">
      <c r="B13345" s="23"/>
    </row>
    <row r="13346" spans="2:2" hidden="1">
      <c r="B13346" s="23"/>
    </row>
    <row r="13347" spans="2:2" hidden="1">
      <c r="B13347" s="23"/>
    </row>
    <row r="13348" spans="2:2" hidden="1">
      <c r="B13348" s="23"/>
    </row>
    <row r="13349" spans="2:2" hidden="1">
      <c r="B13349" s="23"/>
    </row>
    <row r="13350" spans="2:2" hidden="1">
      <c r="B13350" s="23"/>
    </row>
    <row r="13351" spans="2:2" hidden="1">
      <c r="B13351" s="23"/>
    </row>
    <row r="13352" spans="2:2" hidden="1">
      <c r="B13352" s="23"/>
    </row>
    <row r="13353" spans="2:2" hidden="1">
      <c r="B13353" s="23"/>
    </row>
    <row r="13354" spans="2:2" hidden="1">
      <c r="B13354" s="23"/>
    </row>
    <row r="13355" spans="2:2" hidden="1">
      <c r="B13355" s="23"/>
    </row>
    <row r="13356" spans="2:2" hidden="1">
      <c r="B13356" s="23"/>
    </row>
    <row r="13357" spans="2:2" hidden="1">
      <c r="B13357" s="23"/>
    </row>
    <row r="13358" spans="2:2" hidden="1">
      <c r="B13358" s="23"/>
    </row>
    <row r="13359" spans="2:2" hidden="1">
      <c r="B13359" s="23"/>
    </row>
    <row r="13360" spans="2:2" hidden="1">
      <c r="B13360" s="23"/>
    </row>
    <row r="13361" spans="2:2" hidden="1">
      <c r="B13361" s="23"/>
    </row>
    <row r="13362" spans="2:2" hidden="1">
      <c r="B13362" s="23"/>
    </row>
    <row r="13363" spans="2:2" hidden="1">
      <c r="B13363" s="23"/>
    </row>
    <row r="13364" spans="2:2" hidden="1">
      <c r="B13364" s="23"/>
    </row>
    <row r="13365" spans="2:2" hidden="1">
      <c r="B13365" s="23"/>
    </row>
    <row r="13366" spans="2:2" hidden="1">
      <c r="B13366" s="23"/>
    </row>
    <row r="13367" spans="2:2" hidden="1">
      <c r="B13367" s="23"/>
    </row>
    <row r="13368" spans="2:2" hidden="1">
      <c r="B13368" s="23"/>
    </row>
    <row r="13369" spans="2:2" hidden="1">
      <c r="B13369" s="23"/>
    </row>
    <row r="13370" spans="2:2" hidden="1">
      <c r="B13370" s="23"/>
    </row>
    <row r="13371" spans="2:2" hidden="1">
      <c r="B13371" s="23"/>
    </row>
    <row r="13372" spans="2:2" hidden="1">
      <c r="B13372" s="23"/>
    </row>
    <row r="13373" spans="2:2" hidden="1">
      <c r="B13373" s="23"/>
    </row>
    <row r="13374" spans="2:2" hidden="1">
      <c r="B13374" s="23"/>
    </row>
    <row r="13375" spans="2:2" hidden="1">
      <c r="B13375" s="23"/>
    </row>
    <row r="13376" spans="2:2" hidden="1">
      <c r="B13376" s="23"/>
    </row>
    <row r="13377" spans="2:2" hidden="1">
      <c r="B13377" s="23"/>
    </row>
    <row r="13378" spans="2:2" hidden="1">
      <c r="B13378" s="23"/>
    </row>
    <row r="13379" spans="2:2" hidden="1">
      <c r="B13379" s="23"/>
    </row>
    <row r="13380" spans="2:2" hidden="1">
      <c r="B13380" s="23"/>
    </row>
    <row r="13381" spans="2:2" hidden="1">
      <c r="B13381" s="23"/>
    </row>
    <row r="13382" spans="2:2" hidden="1">
      <c r="B13382" s="23"/>
    </row>
    <row r="13383" spans="2:2" hidden="1">
      <c r="B13383" s="23"/>
    </row>
    <row r="13384" spans="2:2" hidden="1">
      <c r="B13384" s="23"/>
    </row>
    <row r="13385" spans="2:2" hidden="1">
      <c r="B13385" s="23"/>
    </row>
    <row r="13386" spans="2:2" hidden="1">
      <c r="B13386" s="23"/>
    </row>
    <row r="13387" spans="2:2" hidden="1">
      <c r="B13387" s="23"/>
    </row>
    <row r="13388" spans="2:2" hidden="1">
      <c r="B13388" s="23"/>
    </row>
    <row r="13389" spans="2:2" hidden="1">
      <c r="B13389" s="23"/>
    </row>
    <row r="13390" spans="2:2" hidden="1">
      <c r="B13390" s="23"/>
    </row>
    <row r="13391" spans="2:2" hidden="1">
      <c r="B13391" s="23"/>
    </row>
    <row r="13392" spans="2:2" hidden="1">
      <c r="B13392" s="23"/>
    </row>
    <row r="13393" spans="2:2" hidden="1">
      <c r="B13393" s="23"/>
    </row>
    <row r="13394" spans="2:2" hidden="1">
      <c r="B13394" s="23"/>
    </row>
    <row r="13395" spans="2:2" hidden="1">
      <c r="B13395" s="23"/>
    </row>
    <row r="13396" spans="2:2" hidden="1">
      <c r="B13396" s="23"/>
    </row>
    <row r="13397" spans="2:2" hidden="1">
      <c r="B13397" s="23"/>
    </row>
    <row r="13398" spans="2:2" hidden="1">
      <c r="B13398" s="23"/>
    </row>
    <row r="13399" spans="2:2" hidden="1">
      <c r="B13399" s="23"/>
    </row>
    <row r="13400" spans="2:2" hidden="1">
      <c r="B13400" s="23"/>
    </row>
    <row r="13401" spans="2:2" hidden="1">
      <c r="B13401" s="23"/>
    </row>
    <row r="13402" spans="2:2" hidden="1">
      <c r="B13402" s="23"/>
    </row>
    <row r="13403" spans="2:2" hidden="1">
      <c r="B13403" s="23"/>
    </row>
    <row r="13404" spans="2:2" hidden="1">
      <c r="B13404" s="23"/>
    </row>
    <row r="13405" spans="2:2" hidden="1">
      <c r="B13405" s="23"/>
    </row>
    <row r="13406" spans="2:2" hidden="1">
      <c r="B13406" s="23"/>
    </row>
    <row r="13407" spans="2:2" hidden="1">
      <c r="B13407" s="23"/>
    </row>
    <row r="13408" spans="2:2" hidden="1">
      <c r="B13408" s="23"/>
    </row>
    <row r="13409" spans="2:2" hidden="1">
      <c r="B13409" s="23"/>
    </row>
    <row r="13410" spans="2:2" hidden="1">
      <c r="B13410" s="23"/>
    </row>
    <row r="13411" spans="2:2" hidden="1">
      <c r="B13411" s="23"/>
    </row>
    <row r="13412" spans="2:2" hidden="1">
      <c r="B13412" s="23"/>
    </row>
    <row r="13413" spans="2:2" hidden="1">
      <c r="B13413" s="23"/>
    </row>
    <row r="13414" spans="2:2" hidden="1">
      <c r="B13414" s="23"/>
    </row>
    <row r="13415" spans="2:2" hidden="1">
      <c r="B13415" s="23"/>
    </row>
    <row r="13416" spans="2:2" hidden="1">
      <c r="B13416" s="23"/>
    </row>
    <row r="13417" spans="2:2" hidden="1">
      <c r="B13417" s="23"/>
    </row>
    <row r="13418" spans="2:2" hidden="1">
      <c r="B13418" s="23"/>
    </row>
    <row r="13419" spans="2:2" hidden="1">
      <c r="B13419" s="23"/>
    </row>
    <row r="13420" spans="2:2" hidden="1">
      <c r="B13420" s="23"/>
    </row>
    <row r="13421" spans="2:2" hidden="1">
      <c r="B13421" s="23"/>
    </row>
    <row r="13422" spans="2:2" hidden="1">
      <c r="B13422" s="23"/>
    </row>
    <row r="13423" spans="2:2" hidden="1">
      <c r="B13423" s="23"/>
    </row>
    <row r="13424" spans="2:2" hidden="1">
      <c r="B13424" s="23"/>
    </row>
    <row r="13425" spans="2:2" hidden="1">
      <c r="B13425" s="23"/>
    </row>
    <row r="13426" spans="2:2" hidden="1">
      <c r="B13426" s="23"/>
    </row>
    <row r="13427" spans="2:2" hidden="1">
      <c r="B13427" s="23"/>
    </row>
    <row r="13428" spans="2:2" hidden="1">
      <c r="B13428" s="23"/>
    </row>
    <row r="13429" spans="2:2" hidden="1">
      <c r="B13429" s="23"/>
    </row>
    <row r="13430" spans="2:2" hidden="1">
      <c r="B13430" s="23"/>
    </row>
    <row r="13431" spans="2:2" hidden="1">
      <c r="B13431" s="23"/>
    </row>
    <row r="13432" spans="2:2" hidden="1">
      <c r="B13432" s="23"/>
    </row>
    <row r="13433" spans="2:2" hidden="1">
      <c r="B13433" s="23"/>
    </row>
    <row r="13434" spans="2:2" hidden="1">
      <c r="B13434" s="23"/>
    </row>
    <row r="13435" spans="2:2" hidden="1">
      <c r="B13435" s="23"/>
    </row>
    <row r="13436" spans="2:2" hidden="1">
      <c r="B13436" s="23"/>
    </row>
    <row r="13437" spans="2:2" hidden="1">
      <c r="B13437" s="23"/>
    </row>
    <row r="13438" spans="2:2" hidden="1">
      <c r="B13438" s="23"/>
    </row>
    <row r="13439" spans="2:2" hidden="1">
      <c r="B13439" s="23"/>
    </row>
    <row r="13440" spans="2:2" hidden="1">
      <c r="B13440" s="23"/>
    </row>
    <row r="13441" spans="2:2" hidden="1">
      <c r="B13441" s="23"/>
    </row>
    <row r="13442" spans="2:2" hidden="1">
      <c r="B13442" s="23"/>
    </row>
    <row r="13443" spans="2:2" hidden="1">
      <c r="B13443" s="23"/>
    </row>
    <row r="13444" spans="2:2" hidden="1">
      <c r="B13444" s="23"/>
    </row>
    <row r="13445" spans="2:2" hidden="1">
      <c r="B13445" s="23"/>
    </row>
    <row r="13446" spans="2:2" hidden="1">
      <c r="B13446" s="23"/>
    </row>
    <row r="13447" spans="2:2" hidden="1">
      <c r="B13447" s="23"/>
    </row>
    <row r="13448" spans="2:2" hidden="1">
      <c r="B13448" s="23"/>
    </row>
    <row r="13449" spans="2:2" hidden="1">
      <c r="B13449" s="23"/>
    </row>
    <row r="13450" spans="2:2" hidden="1">
      <c r="B13450" s="23"/>
    </row>
    <row r="13451" spans="2:2" hidden="1">
      <c r="B13451" s="23"/>
    </row>
    <row r="13452" spans="2:2" hidden="1">
      <c r="B13452" s="23"/>
    </row>
    <row r="13453" spans="2:2" hidden="1">
      <c r="B13453" s="23"/>
    </row>
    <row r="13454" spans="2:2" hidden="1">
      <c r="B13454" s="23"/>
    </row>
    <row r="13455" spans="2:2" hidden="1">
      <c r="B13455" s="23"/>
    </row>
    <row r="13456" spans="2:2" hidden="1">
      <c r="B13456" s="23"/>
    </row>
    <row r="13457" spans="2:2" hidden="1">
      <c r="B13457" s="23"/>
    </row>
    <row r="13458" spans="2:2" hidden="1">
      <c r="B13458" s="23"/>
    </row>
    <row r="13459" spans="2:2" hidden="1">
      <c r="B13459" s="23"/>
    </row>
    <row r="13460" spans="2:2" hidden="1">
      <c r="B13460" s="23"/>
    </row>
    <row r="13461" spans="2:2" hidden="1">
      <c r="B13461" s="23"/>
    </row>
    <row r="13462" spans="2:2" hidden="1">
      <c r="B13462" s="23"/>
    </row>
    <row r="13463" spans="2:2" hidden="1">
      <c r="B13463" s="23"/>
    </row>
    <row r="13464" spans="2:2" hidden="1">
      <c r="B13464" s="23"/>
    </row>
    <row r="13465" spans="2:2" hidden="1">
      <c r="B13465" s="23"/>
    </row>
    <row r="13466" spans="2:2" hidden="1">
      <c r="B13466" s="23"/>
    </row>
    <row r="13467" spans="2:2" hidden="1">
      <c r="B13467" s="23"/>
    </row>
    <row r="13468" spans="2:2" hidden="1">
      <c r="B13468" s="23"/>
    </row>
    <row r="13469" spans="2:2" hidden="1">
      <c r="B13469" s="23"/>
    </row>
    <row r="13470" spans="2:2" hidden="1">
      <c r="B13470" s="23"/>
    </row>
    <row r="13471" spans="2:2" hidden="1">
      <c r="B13471" s="23"/>
    </row>
    <row r="13472" spans="2:2" hidden="1">
      <c r="B13472" s="23"/>
    </row>
    <row r="13473" spans="2:2" hidden="1">
      <c r="B13473" s="23"/>
    </row>
    <row r="13474" spans="2:2" hidden="1">
      <c r="B13474" s="23"/>
    </row>
    <row r="13475" spans="2:2" hidden="1">
      <c r="B13475" s="23"/>
    </row>
    <row r="13476" spans="2:2" hidden="1">
      <c r="B13476" s="23"/>
    </row>
    <row r="13477" spans="2:2" hidden="1">
      <c r="B13477" s="23"/>
    </row>
    <row r="13478" spans="2:2" hidden="1">
      <c r="B13478" s="23"/>
    </row>
    <row r="13479" spans="2:2" hidden="1">
      <c r="B13479" s="23"/>
    </row>
    <row r="13480" spans="2:2" hidden="1">
      <c r="B13480" s="23"/>
    </row>
    <row r="13481" spans="2:2" hidden="1">
      <c r="B13481" s="23"/>
    </row>
    <row r="13482" spans="2:2" hidden="1">
      <c r="B13482" s="23"/>
    </row>
    <row r="13483" spans="2:2" hidden="1">
      <c r="B13483" s="23"/>
    </row>
    <row r="13484" spans="2:2" hidden="1">
      <c r="B13484" s="23"/>
    </row>
    <row r="13485" spans="2:2" hidden="1">
      <c r="B13485" s="23"/>
    </row>
    <row r="13486" spans="2:2" hidden="1">
      <c r="B13486" s="23"/>
    </row>
    <row r="13487" spans="2:2" hidden="1">
      <c r="B13487" s="23"/>
    </row>
    <row r="13488" spans="2:2" hidden="1">
      <c r="B13488" s="23"/>
    </row>
    <row r="13489" spans="2:2" hidden="1">
      <c r="B13489" s="23"/>
    </row>
    <row r="13490" spans="2:2" hidden="1">
      <c r="B13490" s="23"/>
    </row>
    <row r="13491" spans="2:2" hidden="1">
      <c r="B13491" s="23"/>
    </row>
    <row r="13492" spans="2:2" hidden="1">
      <c r="B13492" s="23"/>
    </row>
    <row r="13493" spans="2:2" hidden="1">
      <c r="B13493" s="23"/>
    </row>
    <row r="13494" spans="2:2" hidden="1">
      <c r="B13494" s="23"/>
    </row>
    <row r="13495" spans="2:2" hidden="1">
      <c r="B13495" s="23"/>
    </row>
    <row r="13496" spans="2:2" hidden="1">
      <c r="B13496" s="23"/>
    </row>
    <row r="13497" spans="2:2" hidden="1">
      <c r="B13497" s="23"/>
    </row>
    <row r="13498" spans="2:2" hidden="1">
      <c r="B13498" s="23"/>
    </row>
    <row r="13499" spans="2:2" hidden="1">
      <c r="B13499" s="23"/>
    </row>
    <row r="13500" spans="2:2" hidden="1">
      <c r="B13500" s="23"/>
    </row>
    <row r="13501" spans="2:2" hidden="1">
      <c r="B13501" s="23"/>
    </row>
    <row r="13502" spans="2:2" hidden="1">
      <c r="B13502" s="23"/>
    </row>
    <row r="13503" spans="2:2" hidden="1">
      <c r="B13503" s="23"/>
    </row>
    <row r="13504" spans="2:2" hidden="1">
      <c r="B13504" s="23"/>
    </row>
    <row r="13505" spans="2:2" hidden="1">
      <c r="B13505" s="23"/>
    </row>
    <row r="13506" spans="2:2" hidden="1">
      <c r="B13506" s="23"/>
    </row>
    <row r="13507" spans="2:2" hidden="1">
      <c r="B13507" s="23"/>
    </row>
    <row r="13508" spans="2:2" hidden="1">
      <c r="B13508" s="23"/>
    </row>
    <row r="13509" spans="2:2" hidden="1">
      <c r="B13509" s="23"/>
    </row>
    <row r="13510" spans="2:2" hidden="1">
      <c r="B13510" s="23"/>
    </row>
    <row r="13511" spans="2:2" hidden="1">
      <c r="B13511" s="23"/>
    </row>
    <row r="13512" spans="2:2" hidden="1">
      <c r="B13512" s="23"/>
    </row>
    <row r="13513" spans="2:2" hidden="1">
      <c r="B13513" s="23"/>
    </row>
    <row r="13514" spans="2:2" hidden="1">
      <c r="B13514" s="23"/>
    </row>
    <row r="13515" spans="2:2" hidden="1">
      <c r="B13515" s="23"/>
    </row>
    <row r="13516" spans="2:2" hidden="1">
      <c r="B13516" s="23"/>
    </row>
    <row r="13517" spans="2:2" hidden="1">
      <c r="B13517" s="23"/>
    </row>
    <row r="13518" spans="2:2" hidden="1">
      <c r="B13518" s="23"/>
    </row>
    <row r="13519" spans="2:2" hidden="1">
      <c r="B13519" s="23"/>
    </row>
    <row r="13520" spans="2:2" hidden="1">
      <c r="B13520" s="23"/>
    </row>
    <row r="13521" spans="2:2" hidden="1">
      <c r="B13521" s="23"/>
    </row>
    <row r="13522" spans="2:2" hidden="1">
      <c r="B13522" s="23"/>
    </row>
    <row r="13523" spans="2:2" hidden="1">
      <c r="B13523" s="23"/>
    </row>
    <row r="13524" spans="2:2" hidden="1">
      <c r="B13524" s="23"/>
    </row>
    <row r="13525" spans="2:2" hidden="1">
      <c r="B13525" s="23"/>
    </row>
    <row r="13526" spans="2:2" hidden="1">
      <c r="B13526" s="23"/>
    </row>
    <row r="13527" spans="2:2" hidden="1">
      <c r="B13527" s="23"/>
    </row>
    <row r="13528" spans="2:2" hidden="1">
      <c r="B13528" s="23"/>
    </row>
    <row r="13529" spans="2:2" hidden="1">
      <c r="B13529" s="23"/>
    </row>
    <row r="13530" spans="2:2" hidden="1">
      <c r="B13530" s="23"/>
    </row>
    <row r="13531" spans="2:2" hidden="1">
      <c r="B13531" s="23"/>
    </row>
    <row r="13532" spans="2:2" hidden="1">
      <c r="B13532" s="23"/>
    </row>
    <row r="13533" spans="2:2" hidden="1">
      <c r="B13533" s="23"/>
    </row>
    <row r="13534" spans="2:2" hidden="1">
      <c r="B13534" s="23"/>
    </row>
    <row r="13535" spans="2:2" hidden="1">
      <c r="B13535" s="23"/>
    </row>
    <row r="13536" spans="2:2" hidden="1">
      <c r="B13536" s="23"/>
    </row>
    <row r="13537" spans="2:2" hidden="1">
      <c r="B13537" s="23"/>
    </row>
    <row r="13538" spans="2:2" hidden="1">
      <c r="B13538" s="23"/>
    </row>
    <row r="13539" spans="2:2" hidden="1">
      <c r="B13539" s="23"/>
    </row>
    <row r="13540" spans="2:2" hidden="1">
      <c r="B13540" s="23"/>
    </row>
    <row r="13541" spans="2:2" hidden="1">
      <c r="B13541" s="23"/>
    </row>
    <row r="13542" spans="2:2" hidden="1">
      <c r="B13542" s="23"/>
    </row>
    <row r="13543" spans="2:2" hidden="1">
      <c r="B13543" s="23"/>
    </row>
    <row r="13544" spans="2:2" hidden="1">
      <c r="B13544" s="23"/>
    </row>
    <row r="13545" spans="2:2" hidden="1">
      <c r="B13545" s="23"/>
    </row>
    <row r="13546" spans="2:2" hidden="1">
      <c r="B13546" s="23"/>
    </row>
    <row r="13547" spans="2:2" hidden="1">
      <c r="B13547" s="23"/>
    </row>
    <row r="13548" spans="2:2" hidden="1">
      <c r="B13548" s="23"/>
    </row>
    <row r="13549" spans="2:2" hidden="1">
      <c r="B13549" s="23"/>
    </row>
    <row r="13550" spans="2:2" hidden="1">
      <c r="B13550" s="23"/>
    </row>
    <row r="13551" spans="2:2" hidden="1">
      <c r="B13551" s="23"/>
    </row>
    <row r="13552" spans="2:2" hidden="1">
      <c r="B13552" s="23"/>
    </row>
    <row r="13553" spans="2:2" hidden="1">
      <c r="B13553" s="23"/>
    </row>
    <row r="13554" spans="2:2" hidden="1">
      <c r="B13554" s="23"/>
    </row>
    <row r="13555" spans="2:2" hidden="1">
      <c r="B13555" s="23"/>
    </row>
    <row r="13556" spans="2:2" hidden="1">
      <c r="B13556" s="23"/>
    </row>
    <row r="13557" spans="2:2" hidden="1">
      <c r="B13557" s="23"/>
    </row>
    <row r="13558" spans="2:2" hidden="1">
      <c r="B13558" s="23"/>
    </row>
    <row r="13559" spans="2:2" hidden="1">
      <c r="B13559" s="23"/>
    </row>
    <row r="13560" spans="2:2" hidden="1">
      <c r="B13560" s="23"/>
    </row>
    <row r="13561" spans="2:2" hidden="1">
      <c r="B13561" s="23"/>
    </row>
    <row r="13562" spans="2:2" hidden="1">
      <c r="B13562" s="23"/>
    </row>
    <row r="13563" spans="2:2" hidden="1">
      <c r="B13563" s="23"/>
    </row>
    <row r="13564" spans="2:2" hidden="1">
      <c r="B13564" s="23"/>
    </row>
    <row r="13565" spans="2:2" hidden="1">
      <c r="B13565" s="23"/>
    </row>
    <row r="13566" spans="2:2" hidden="1">
      <c r="B13566" s="23"/>
    </row>
    <row r="13567" spans="2:2" hidden="1">
      <c r="B13567" s="23"/>
    </row>
    <row r="13568" spans="2:2" hidden="1">
      <c r="B13568" s="23"/>
    </row>
    <row r="13569" spans="2:2" hidden="1">
      <c r="B13569" s="23"/>
    </row>
    <row r="13570" spans="2:2" hidden="1">
      <c r="B13570" s="23"/>
    </row>
    <row r="13571" spans="2:2" hidden="1">
      <c r="B13571" s="23"/>
    </row>
    <row r="13572" spans="2:2" hidden="1">
      <c r="B13572" s="23"/>
    </row>
    <row r="13573" spans="2:2" hidden="1">
      <c r="B13573" s="23"/>
    </row>
    <row r="13574" spans="2:2" hidden="1">
      <c r="B13574" s="23"/>
    </row>
    <row r="13575" spans="2:2" hidden="1">
      <c r="B13575" s="23"/>
    </row>
    <row r="13576" spans="2:2" hidden="1">
      <c r="B13576" s="23"/>
    </row>
    <row r="13577" spans="2:2" hidden="1">
      <c r="B13577" s="23"/>
    </row>
    <row r="13578" spans="2:2" hidden="1">
      <c r="B13578" s="23"/>
    </row>
    <row r="13579" spans="2:2" hidden="1">
      <c r="B13579" s="23"/>
    </row>
    <row r="13580" spans="2:2" hidden="1">
      <c r="B13580" s="23"/>
    </row>
    <row r="13581" spans="2:2" hidden="1">
      <c r="B13581" s="23"/>
    </row>
    <row r="13582" spans="2:2" hidden="1">
      <c r="B13582" s="23"/>
    </row>
    <row r="13583" spans="2:2" hidden="1">
      <c r="B13583" s="23"/>
    </row>
    <row r="13584" spans="2:2" hidden="1">
      <c r="B13584" s="23"/>
    </row>
    <row r="13585" spans="2:2" hidden="1">
      <c r="B13585" s="23"/>
    </row>
    <row r="13586" spans="2:2" hidden="1">
      <c r="B13586" s="23"/>
    </row>
    <row r="13587" spans="2:2" hidden="1">
      <c r="B13587" s="23"/>
    </row>
    <row r="13588" spans="2:2" hidden="1">
      <c r="B13588" s="23"/>
    </row>
    <row r="13589" spans="2:2" hidden="1">
      <c r="B13589" s="23"/>
    </row>
    <row r="13590" spans="2:2" hidden="1">
      <c r="B13590" s="23"/>
    </row>
    <row r="13591" spans="2:2" hidden="1">
      <c r="B13591" s="23"/>
    </row>
    <row r="13592" spans="2:2" hidden="1">
      <c r="B13592" s="23"/>
    </row>
    <row r="13593" spans="2:2" hidden="1">
      <c r="B13593" s="23"/>
    </row>
    <row r="13594" spans="2:2" hidden="1">
      <c r="B13594" s="23"/>
    </row>
    <row r="13595" spans="2:2" hidden="1">
      <c r="B13595" s="23"/>
    </row>
    <row r="13596" spans="2:2" hidden="1">
      <c r="B13596" s="23"/>
    </row>
    <row r="13597" spans="2:2" hidden="1">
      <c r="B13597" s="23"/>
    </row>
    <row r="13598" spans="2:2" hidden="1">
      <c r="B13598" s="23"/>
    </row>
    <row r="13599" spans="2:2" hidden="1">
      <c r="B13599" s="23"/>
    </row>
    <row r="13600" spans="2:2" hidden="1">
      <c r="B13600" s="23"/>
    </row>
    <row r="13601" spans="2:2" hidden="1">
      <c r="B13601" s="23"/>
    </row>
    <row r="13602" spans="2:2" hidden="1">
      <c r="B13602" s="23"/>
    </row>
    <row r="13603" spans="2:2" hidden="1">
      <c r="B13603" s="23"/>
    </row>
    <row r="13604" spans="2:2" hidden="1">
      <c r="B13604" s="23"/>
    </row>
    <row r="13605" spans="2:2" hidden="1">
      <c r="B13605" s="23"/>
    </row>
    <row r="13606" spans="2:2" hidden="1">
      <c r="B13606" s="23"/>
    </row>
    <row r="13607" spans="2:2" hidden="1">
      <c r="B13607" s="23"/>
    </row>
    <row r="13608" spans="2:2" hidden="1">
      <c r="B13608" s="23"/>
    </row>
    <row r="13609" spans="2:2" hidden="1">
      <c r="B13609" s="23"/>
    </row>
    <row r="13610" spans="2:2" hidden="1">
      <c r="B13610" s="23"/>
    </row>
    <row r="13611" spans="2:2" hidden="1">
      <c r="B13611" s="23"/>
    </row>
    <row r="13612" spans="2:2" hidden="1">
      <c r="B13612" s="23"/>
    </row>
    <row r="13613" spans="2:2" hidden="1">
      <c r="B13613" s="23"/>
    </row>
    <row r="13614" spans="2:2" hidden="1">
      <c r="B13614" s="23"/>
    </row>
    <row r="13615" spans="2:2" hidden="1">
      <c r="B13615" s="23"/>
    </row>
    <row r="13616" spans="2:2" hidden="1">
      <c r="B13616" s="23"/>
    </row>
    <row r="13617" spans="2:2" hidden="1">
      <c r="B13617" s="23"/>
    </row>
    <row r="13618" spans="2:2" hidden="1">
      <c r="B13618" s="23"/>
    </row>
    <row r="13619" spans="2:2" hidden="1">
      <c r="B13619" s="23"/>
    </row>
    <row r="13620" spans="2:2" hidden="1">
      <c r="B13620" s="23"/>
    </row>
    <row r="13621" spans="2:2" hidden="1">
      <c r="B13621" s="23"/>
    </row>
    <row r="13622" spans="2:2" hidden="1">
      <c r="B13622" s="23"/>
    </row>
    <row r="13623" spans="2:2" hidden="1">
      <c r="B13623" s="23"/>
    </row>
    <row r="13624" spans="2:2" hidden="1">
      <c r="B13624" s="23"/>
    </row>
    <row r="13625" spans="2:2" hidden="1">
      <c r="B13625" s="23"/>
    </row>
    <row r="13626" spans="2:2" hidden="1">
      <c r="B13626" s="23"/>
    </row>
    <row r="13627" spans="2:2" hidden="1">
      <c r="B13627" s="23"/>
    </row>
    <row r="13628" spans="2:2" hidden="1">
      <c r="B13628" s="23"/>
    </row>
    <row r="13629" spans="2:2" hidden="1">
      <c r="B13629" s="23"/>
    </row>
    <row r="13630" spans="2:2" hidden="1">
      <c r="B13630" s="23"/>
    </row>
    <row r="13631" spans="2:2" hidden="1">
      <c r="B13631" s="23"/>
    </row>
    <row r="13632" spans="2:2" hidden="1">
      <c r="B13632" s="23"/>
    </row>
    <row r="13633" spans="2:2" hidden="1">
      <c r="B13633" s="23"/>
    </row>
    <row r="13634" spans="2:2" hidden="1">
      <c r="B13634" s="23"/>
    </row>
    <row r="13635" spans="2:2" hidden="1">
      <c r="B13635" s="23"/>
    </row>
    <row r="13636" spans="2:2" hidden="1">
      <c r="B13636" s="23"/>
    </row>
    <row r="13637" spans="2:2" hidden="1">
      <c r="B13637" s="23"/>
    </row>
    <row r="13638" spans="2:2" hidden="1">
      <c r="B13638" s="23"/>
    </row>
    <row r="13639" spans="2:2" hidden="1">
      <c r="B13639" s="23"/>
    </row>
    <row r="13640" spans="2:2" hidden="1">
      <c r="B13640" s="23"/>
    </row>
    <row r="13641" spans="2:2" hidden="1">
      <c r="B13641" s="23"/>
    </row>
    <row r="13642" spans="2:2" hidden="1">
      <c r="B13642" s="23"/>
    </row>
    <row r="13643" spans="2:2" hidden="1">
      <c r="B13643" s="23"/>
    </row>
    <row r="13644" spans="2:2" hidden="1">
      <c r="B13644" s="23"/>
    </row>
    <row r="13645" spans="2:2" hidden="1">
      <c r="B13645" s="23"/>
    </row>
    <row r="13646" spans="2:2" hidden="1">
      <c r="B13646" s="23"/>
    </row>
    <row r="13647" spans="2:2" hidden="1">
      <c r="B13647" s="23"/>
    </row>
    <row r="13648" spans="2:2" hidden="1">
      <c r="B13648" s="23"/>
    </row>
    <row r="13649" spans="2:2" hidden="1">
      <c r="B13649" s="23"/>
    </row>
    <row r="13650" spans="2:2" hidden="1">
      <c r="B13650" s="23"/>
    </row>
    <row r="13651" spans="2:2" hidden="1">
      <c r="B13651" s="23"/>
    </row>
    <row r="13652" spans="2:2" hidden="1">
      <c r="B13652" s="23"/>
    </row>
    <row r="13653" spans="2:2" hidden="1">
      <c r="B13653" s="23"/>
    </row>
    <row r="13654" spans="2:2" hidden="1">
      <c r="B13654" s="23"/>
    </row>
    <row r="13655" spans="2:2" hidden="1">
      <c r="B13655" s="23"/>
    </row>
    <row r="13656" spans="2:2" hidden="1">
      <c r="B13656" s="23"/>
    </row>
    <row r="13657" spans="2:2" hidden="1">
      <c r="B13657" s="23"/>
    </row>
    <row r="13658" spans="2:2" hidden="1">
      <c r="B13658" s="23"/>
    </row>
    <row r="13659" spans="2:2" hidden="1">
      <c r="B13659" s="23"/>
    </row>
    <row r="13660" spans="2:2" hidden="1">
      <c r="B13660" s="23"/>
    </row>
    <row r="13661" spans="2:2" hidden="1">
      <c r="B13661" s="23"/>
    </row>
    <row r="13662" spans="2:2" hidden="1">
      <c r="B13662" s="23"/>
    </row>
    <row r="13663" spans="2:2" hidden="1">
      <c r="B13663" s="23"/>
    </row>
    <row r="13664" spans="2:2" hidden="1">
      <c r="B13664" s="23"/>
    </row>
    <row r="13665" spans="2:2" hidden="1">
      <c r="B13665" s="23"/>
    </row>
    <row r="13666" spans="2:2" hidden="1">
      <c r="B13666" s="23"/>
    </row>
    <row r="13667" spans="2:2" hidden="1">
      <c r="B13667" s="23"/>
    </row>
    <row r="13668" spans="2:2" hidden="1">
      <c r="B13668" s="23"/>
    </row>
    <row r="13669" spans="2:2" hidden="1">
      <c r="B13669" s="23"/>
    </row>
    <row r="13670" spans="2:2" hidden="1">
      <c r="B13670" s="23"/>
    </row>
    <row r="13671" spans="2:2" hidden="1">
      <c r="B13671" s="23"/>
    </row>
    <row r="13672" spans="2:2" hidden="1">
      <c r="B13672" s="23"/>
    </row>
    <row r="13673" spans="2:2" hidden="1">
      <c r="B13673" s="23"/>
    </row>
    <row r="13674" spans="2:2" hidden="1">
      <c r="B13674" s="23"/>
    </row>
    <row r="13675" spans="2:2" hidden="1">
      <c r="B13675" s="23"/>
    </row>
    <row r="13676" spans="2:2" hidden="1">
      <c r="B13676" s="23"/>
    </row>
    <row r="13677" spans="2:2" hidden="1">
      <c r="B13677" s="23"/>
    </row>
    <row r="13678" spans="2:2" hidden="1">
      <c r="B13678" s="23"/>
    </row>
    <row r="13679" spans="2:2" hidden="1">
      <c r="B13679" s="23"/>
    </row>
    <row r="13680" spans="2:2" hidden="1">
      <c r="B13680" s="23"/>
    </row>
    <row r="13681" spans="2:2" hidden="1">
      <c r="B13681" s="23"/>
    </row>
    <row r="13682" spans="2:2" hidden="1">
      <c r="B13682" s="23"/>
    </row>
    <row r="13683" spans="2:2" hidden="1">
      <c r="B13683" s="23"/>
    </row>
    <row r="13684" spans="2:2" hidden="1">
      <c r="B13684" s="23"/>
    </row>
    <row r="13685" spans="2:2" hidden="1">
      <c r="B13685" s="23"/>
    </row>
    <row r="13686" spans="2:2" hidden="1">
      <c r="B13686" s="23"/>
    </row>
    <row r="13687" spans="2:2" hidden="1">
      <c r="B13687" s="23"/>
    </row>
    <row r="13688" spans="2:2" hidden="1">
      <c r="B13688" s="23"/>
    </row>
    <row r="13689" spans="2:2" hidden="1">
      <c r="B13689" s="23"/>
    </row>
    <row r="13690" spans="2:2" hidden="1">
      <c r="B13690" s="23"/>
    </row>
    <row r="13691" spans="2:2" hidden="1">
      <c r="B13691" s="23"/>
    </row>
    <row r="13692" spans="2:2" hidden="1">
      <c r="B13692" s="23"/>
    </row>
    <row r="13693" spans="2:2" hidden="1">
      <c r="B13693" s="23"/>
    </row>
    <row r="13694" spans="2:2" hidden="1">
      <c r="B13694" s="23"/>
    </row>
    <row r="13695" spans="2:2" hidden="1">
      <c r="B13695" s="23"/>
    </row>
    <row r="13696" spans="2:2" hidden="1">
      <c r="B13696" s="23"/>
    </row>
    <row r="13697" spans="2:2" hidden="1">
      <c r="B13697" s="23"/>
    </row>
    <row r="13698" spans="2:2" hidden="1">
      <c r="B13698" s="23"/>
    </row>
    <row r="13699" spans="2:2" hidden="1">
      <c r="B13699" s="23"/>
    </row>
    <row r="13700" spans="2:2" hidden="1">
      <c r="B13700" s="23"/>
    </row>
    <row r="13701" spans="2:2" hidden="1">
      <c r="B13701" s="23"/>
    </row>
    <row r="13702" spans="2:2" hidden="1">
      <c r="B13702" s="23"/>
    </row>
    <row r="13703" spans="2:2" hidden="1">
      <c r="B13703" s="23"/>
    </row>
    <row r="13704" spans="2:2" hidden="1">
      <c r="B13704" s="23"/>
    </row>
    <row r="13705" spans="2:2" hidden="1">
      <c r="B13705" s="23"/>
    </row>
    <row r="13706" spans="2:2" hidden="1">
      <c r="B13706" s="23"/>
    </row>
    <row r="13707" spans="2:2" hidden="1">
      <c r="B13707" s="23"/>
    </row>
    <row r="13708" spans="2:2" hidden="1">
      <c r="B13708" s="23"/>
    </row>
    <row r="13709" spans="2:2" hidden="1">
      <c r="B13709" s="23"/>
    </row>
    <row r="13710" spans="2:2" hidden="1">
      <c r="B13710" s="23"/>
    </row>
    <row r="13711" spans="2:2" hidden="1">
      <c r="B13711" s="23"/>
    </row>
    <row r="13712" spans="2:2" hidden="1">
      <c r="B13712" s="23"/>
    </row>
    <row r="13713" spans="2:2" hidden="1">
      <c r="B13713" s="23"/>
    </row>
    <row r="13714" spans="2:2" hidden="1">
      <c r="B13714" s="23"/>
    </row>
    <row r="13715" spans="2:2" hidden="1">
      <c r="B13715" s="23"/>
    </row>
    <row r="13716" spans="2:2" hidden="1">
      <c r="B13716" s="23"/>
    </row>
    <row r="13717" spans="2:2" hidden="1">
      <c r="B13717" s="23"/>
    </row>
    <row r="13718" spans="2:2" hidden="1">
      <c r="B13718" s="23"/>
    </row>
    <row r="13719" spans="2:2" hidden="1">
      <c r="B13719" s="23"/>
    </row>
    <row r="13720" spans="2:2" hidden="1">
      <c r="B13720" s="23"/>
    </row>
    <row r="13721" spans="2:2" hidden="1">
      <c r="B13721" s="23"/>
    </row>
    <row r="13722" spans="2:2" hidden="1">
      <c r="B13722" s="23"/>
    </row>
    <row r="13723" spans="2:2" hidden="1">
      <c r="B13723" s="23"/>
    </row>
    <row r="13724" spans="2:2" hidden="1">
      <c r="B13724" s="23"/>
    </row>
    <row r="13725" spans="2:2" hidden="1">
      <c r="B13725" s="23"/>
    </row>
    <row r="13726" spans="2:2" hidden="1">
      <c r="B13726" s="23"/>
    </row>
    <row r="13727" spans="2:2" hidden="1">
      <c r="B13727" s="23"/>
    </row>
    <row r="13728" spans="2:2" hidden="1">
      <c r="B13728" s="23"/>
    </row>
    <row r="13729" spans="2:2" hidden="1">
      <c r="B13729" s="23"/>
    </row>
    <row r="13730" spans="2:2" hidden="1">
      <c r="B13730" s="23"/>
    </row>
    <row r="13731" spans="2:2" hidden="1">
      <c r="B13731" s="23"/>
    </row>
    <row r="13732" spans="2:2" hidden="1">
      <c r="B13732" s="23"/>
    </row>
    <row r="13733" spans="2:2" hidden="1">
      <c r="B13733" s="23"/>
    </row>
    <row r="13734" spans="2:2" hidden="1">
      <c r="B13734" s="23"/>
    </row>
    <row r="13735" spans="2:2" hidden="1">
      <c r="B13735" s="23"/>
    </row>
    <row r="13736" spans="2:2" hidden="1">
      <c r="B13736" s="23"/>
    </row>
    <row r="13737" spans="2:2" hidden="1">
      <c r="B13737" s="23"/>
    </row>
    <row r="13738" spans="2:2" hidden="1">
      <c r="B13738" s="23"/>
    </row>
    <row r="13739" spans="2:2" hidden="1">
      <c r="B13739" s="23"/>
    </row>
    <row r="13740" spans="2:2" hidden="1">
      <c r="B13740" s="23"/>
    </row>
    <row r="13741" spans="2:2" hidden="1">
      <c r="B13741" s="23"/>
    </row>
    <row r="13742" spans="2:2" hidden="1">
      <c r="B13742" s="23"/>
    </row>
    <row r="13743" spans="2:2" hidden="1">
      <c r="B13743" s="23"/>
    </row>
    <row r="13744" spans="2:2" hidden="1">
      <c r="B13744" s="23"/>
    </row>
    <row r="13745" spans="2:2" hidden="1">
      <c r="B13745" s="23"/>
    </row>
    <row r="13746" spans="2:2" hidden="1">
      <c r="B13746" s="23"/>
    </row>
    <row r="13747" spans="2:2" hidden="1">
      <c r="B13747" s="23"/>
    </row>
    <row r="13748" spans="2:2" hidden="1">
      <c r="B13748" s="23"/>
    </row>
    <row r="13749" spans="2:2" hidden="1">
      <c r="B13749" s="23"/>
    </row>
    <row r="13750" spans="2:2" hidden="1">
      <c r="B13750" s="23"/>
    </row>
    <row r="13751" spans="2:2" hidden="1">
      <c r="B13751" s="23"/>
    </row>
    <row r="13752" spans="2:2" hidden="1">
      <c r="B13752" s="23"/>
    </row>
    <row r="13753" spans="2:2" hidden="1">
      <c r="B13753" s="23"/>
    </row>
    <row r="13754" spans="2:2" hidden="1">
      <c r="B13754" s="23"/>
    </row>
    <row r="13755" spans="2:2" hidden="1">
      <c r="B13755" s="23"/>
    </row>
    <row r="13756" spans="2:2" hidden="1">
      <c r="B13756" s="23"/>
    </row>
    <row r="13757" spans="2:2" hidden="1">
      <c r="B13757" s="23"/>
    </row>
    <row r="13758" spans="2:2" hidden="1">
      <c r="B13758" s="23"/>
    </row>
    <row r="13759" spans="2:2" hidden="1">
      <c r="B13759" s="23"/>
    </row>
    <row r="13760" spans="2:2" hidden="1">
      <c r="B13760" s="23"/>
    </row>
    <row r="13761" spans="2:2" hidden="1">
      <c r="B13761" s="23"/>
    </row>
    <row r="13762" spans="2:2" hidden="1">
      <c r="B13762" s="23"/>
    </row>
    <row r="13763" spans="2:2" hidden="1">
      <c r="B13763" s="23"/>
    </row>
    <row r="13764" spans="2:2" hidden="1">
      <c r="B13764" s="23"/>
    </row>
    <row r="13765" spans="2:2" hidden="1">
      <c r="B13765" s="23"/>
    </row>
    <row r="13766" spans="2:2" hidden="1">
      <c r="B13766" s="23"/>
    </row>
    <row r="13767" spans="2:2" hidden="1">
      <c r="B13767" s="23"/>
    </row>
    <row r="13768" spans="2:2" hidden="1">
      <c r="B13768" s="23"/>
    </row>
    <row r="13769" spans="2:2" hidden="1">
      <c r="B13769" s="23"/>
    </row>
    <row r="13770" spans="2:2" hidden="1">
      <c r="B13770" s="23"/>
    </row>
    <row r="13771" spans="2:2" hidden="1">
      <c r="B13771" s="23"/>
    </row>
    <row r="13772" spans="2:2" hidden="1">
      <c r="B13772" s="23"/>
    </row>
    <row r="13773" spans="2:2" hidden="1">
      <c r="B13773" s="23"/>
    </row>
    <row r="13774" spans="2:2" hidden="1">
      <c r="B13774" s="23"/>
    </row>
    <row r="13775" spans="2:2" hidden="1">
      <c r="B13775" s="23"/>
    </row>
    <row r="13776" spans="2:2" hidden="1">
      <c r="B13776" s="23"/>
    </row>
    <row r="13777" spans="2:2" hidden="1">
      <c r="B13777" s="23"/>
    </row>
    <row r="13778" spans="2:2" hidden="1">
      <c r="B13778" s="23"/>
    </row>
    <row r="13779" spans="2:2" hidden="1">
      <c r="B13779" s="23"/>
    </row>
    <row r="13780" spans="2:2" hidden="1">
      <c r="B13780" s="23"/>
    </row>
    <row r="13781" spans="2:2" hidden="1">
      <c r="B13781" s="23"/>
    </row>
    <row r="13782" spans="2:2" hidden="1">
      <c r="B13782" s="23"/>
    </row>
    <row r="13783" spans="2:2" hidden="1">
      <c r="B13783" s="23"/>
    </row>
    <row r="13784" spans="2:2" hidden="1">
      <c r="B13784" s="23"/>
    </row>
    <row r="13785" spans="2:2" hidden="1">
      <c r="B13785" s="23"/>
    </row>
    <row r="13786" spans="2:2" hidden="1">
      <c r="B13786" s="23"/>
    </row>
    <row r="13787" spans="2:2" hidden="1">
      <c r="B13787" s="23"/>
    </row>
    <row r="13788" spans="2:2" hidden="1">
      <c r="B13788" s="23"/>
    </row>
    <row r="13789" spans="2:2" hidden="1">
      <c r="B13789" s="23"/>
    </row>
    <row r="13790" spans="2:2" hidden="1">
      <c r="B13790" s="23"/>
    </row>
    <row r="13791" spans="2:2" hidden="1">
      <c r="B13791" s="23"/>
    </row>
    <row r="13792" spans="2:2" hidden="1">
      <c r="B13792" s="23"/>
    </row>
    <row r="13793" spans="2:2" hidden="1">
      <c r="B13793" s="23"/>
    </row>
    <row r="13794" spans="2:2" hidden="1">
      <c r="B13794" s="23"/>
    </row>
    <row r="13795" spans="2:2" hidden="1">
      <c r="B13795" s="23"/>
    </row>
    <row r="13796" spans="2:2" hidden="1">
      <c r="B13796" s="23"/>
    </row>
    <row r="13797" spans="2:2" hidden="1">
      <c r="B13797" s="23"/>
    </row>
    <row r="13798" spans="2:2" hidden="1">
      <c r="B13798" s="23"/>
    </row>
    <row r="13799" spans="2:2" hidden="1">
      <c r="B13799" s="23"/>
    </row>
    <row r="13800" spans="2:2" hidden="1">
      <c r="B13800" s="23"/>
    </row>
    <row r="13801" spans="2:2" hidden="1">
      <c r="B13801" s="23"/>
    </row>
    <row r="13802" spans="2:2" hidden="1">
      <c r="B13802" s="23"/>
    </row>
    <row r="13803" spans="2:2" hidden="1">
      <c r="B13803" s="23"/>
    </row>
    <row r="13804" spans="2:2" hidden="1">
      <c r="B13804" s="23"/>
    </row>
    <row r="13805" spans="2:2" hidden="1">
      <c r="B13805" s="23"/>
    </row>
    <row r="13806" spans="2:2" hidden="1">
      <c r="B13806" s="23"/>
    </row>
    <row r="13807" spans="2:2" hidden="1">
      <c r="B13807" s="23"/>
    </row>
    <row r="13808" spans="2:2" hidden="1">
      <c r="B13808" s="23"/>
    </row>
    <row r="13809" spans="2:2" hidden="1">
      <c r="B13809" s="23"/>
    </row>
    <row r="13810" spans="2:2" hidden="1">
      <c r="B13810" s="23"/>
    </row>
    <row r="13811" spans="2:2" hidden="1">
      <c r="B13811" s="23"/>
    </row>
    <row r="13812" spans="2:2" hidden="1">
      <c r="B13812" s="23"/>
    </row>
    <row r="13813" spans="2:2" hidden="1">
      <c r="B13813" s="23"/>
    </row>
    <row r="13814" spans="2:2" hidden="1">
      <c r="B13814" s="23"/>
    </row>
    <row r="13815" spans="2:2" hidden="1">
      <c r="B13815" s="23"/>
    </row>
    <row r="13816" spans="2:2" hidden="1">
      <c r="B13816" s="23"/>
    </row>
    <row r="13817" spans="2:2" hidden="1">
      <c r="B13817" s="23"/>
    </row>
    <row r="13818" spans="2:2" hidden="1">
      <c r="B13818" s="23"/>
    </row>
    <row r="13819" spans="2:2" hidden="1">
      <c r="B13819" s="23"/>
    </row>
    <row r="13820" spans="2:2" hidden="1">
      <c r="B13820" s="23"/>
    </row>
    <row r="13821" spans="2:2" hidden="1">
      <c r="B13821" s="23"/>
    </row>
    <row r="13822" spans="2:2" hidden="1">
      <c r="B13822" s="23"/>
    </row>
    <row r="13823" spans="2:2" hidden="1">
      <c r="B13823" s="23"/>
    </row>
    <row r="13824" spans="2:2" hidden="1">
      <c r="B13824" s="23"/>
    </row>
    <row r="13825" spans="2:2" hidden="1">
      <c r="B13825" s="23"/>
    </row>
    <row r="13826" spans="2:2" hidden="1">
      <c r="B13826" s="23"/>
    </row>
    <row r="13827" spans="2:2" hidden="1">
      <c r="B13827" s="23"/>
    </row>
    <row r="13828" spans="2:2" hidden="1">
      <c r="B13828" s="23"/>
    </row>
    <row r="13829" spans="2:2" hidden="1">
      <c r="B13829" s="23"/>
    </row>
    <row r="13830" spans="2:2" hidden="1">
      <c r="B13830" s="23"/>
    </row>
    <row r="13831" spans="2:2" hidden="1">
      <c r="B13831" s="23"/>
    </row>
    <row r="13832" spans="2:2" hidden="1">
      <c r="B13832" s="23"/>
    </row>
    <row r="13833" spans="2:2" hidden="1">
      <c r="B13833" s="23"/>
    </row>
    <row r="13834" spans="2:2" hidden="1">
      <c r="B13834" s="23"/>
    </row>
    <row r="13835" spans="2:2" hidden="1">
      <c r="B13835" s="23"/>
    </row>
    <row r="13836" spans="2:2" hidden="1">
      <c r="B13836" s="23"/>
    </row>
    <row r="13837" spans="2:2" hidden="1">
      <c r="B13837" s="23"/>
    </row>
    <row r="13838" spans="2:2" hidden="1">
      <c r="B13838" s="23"/>
    </row>
    <row r="13839" spans="2:2" hidden="1">
      <c r="B13839" s="23"/>
    </row>
    <row r="13840" spans="2:2" hidden="1">
      <c r="B13840" s="23"/>
    </row>
    <row r="13841" spans="2:2" hidden="1">
      <c r="B13841" s="23"/>
    </row>
    <row r="13842" spans="2:2" hidden="1">
      <c r="B13842" s="23"/>
    </row>
    <row r="13843" spans="2:2" hidden="1">
      <c r="B13843" s="23"/>
    </row>
    <row r="13844" spans="2:2" hidden="1">
      <c r="B13844" s="23"/>
    </row>
    <row r="13845" spans="2:2" hidden="1">
      <c r="B13845" s="23"/>
    </row>
    <row r="13846" spans="2:2" hidden="1">
      <c r="B13846" s="23"/>
    </row>
    <row r="13847" spans="2:2" hidden="1">
      <c r="B13847" s="23"/>
    </row>
    <row r="13848" spans="2:2" hidden="1">
      <c r="B13848" s="23"/>
    </row>
    <row r="13849" spans="2:2" hidden="1">
      <c r="B13849" s="23"/>
    </row>
    <row r="13850" spans="2:2" hidden="1">
      <c r="B13850" s="23"/>
    </row>
    <row r="13851" spans="2:2" hidden="1">
      <c r="B13851" s="23"/>
    </row>
    <row r="13852" spans="2:2" hidden="1">
      <c r="B13852" s="23"/>
    </row>
    <row r="13853" spans="2:2" hidden="1">
      <c r="B13853" s="23"/>
    </row>
    <row r="13854" spans="2:2" hidden="1">
      <c r="B13854" s="23"/>
    </row>
    <row r="13855" spans="2:2" hidden="1">
      <c r="B13855" s="23"/>
    </row>
    <row r="13856" spans="2:2" hidden="1">
      <c r="B13856" s="23"/>
    </row>
    <row r="13857" spans="2:2" hidden="1">
      <c r="B13857" s="23"/>
    </row>
    <row r="13858" spans="2:2" hidden="1">
      <c r="B13858" s="23"/>
    </row>
    <row r="13859" spans="2:2" hidden="1">
      <c r="B13859" s="23"/>
    </row>
    <row r="13860" spans="2:2" hidden="1">
      <c r="B13860" s="23"/>
    </row>
    <row r="13861" spans="2:2" hidden="1">
      <c r="B13861" s="23"/>
    </row>
    <row r="13862" spans="2:2" hidden="1">
      <c r="B13862" s="23"/>
    </row>
    <row r="13863" spans="2:2" hidden="1">
      <c r="B13863" s="23"/>
    </row>
    <row r="13864" spans="2:2" hidden="1">
      <c r="B13864" s="23"/>
    </row>
    <row r="13865" spans="2:2" hidden="1">
      <c r="B13865" s="23"/>
    </row>
    <row r="13866" spans="2:2" hidden="1">
      <c r="B13866" s="23"/>
    </row>
    <row r="13867" spans="2:2" hidden="1">
      <c r="B13867" s="23"/>
    </row>
    <row r="13868" spans="2:2" hidden="1">
      <c r="B13868" s="23"/>
    </row>
    <row r="13869" spans="2:2" hidden="1">
      <c r="B13869" s="23"/>
    </row>
    <row r="13870" spans="2:2" hidden="1">
      <c r="B13870" s="23"/>
    </row>
    <row r="13871" spans="2:2" hidden="1">
      <c r="B13871" s="23"/>
    </row>
    <row r="13872" spans="2:2" hidden="1">
      <c r="B13872" s="23"/>
    </row>
    <row r="13873" spans="2:2" hidden="1">
      <c r="B13873" s="23"/>
    </row>
    <row r="13874" spans="2:2" hidden="1">
      <c r="B13874" s="23"/>
    </row>
    <row r="13875" spans="2:2" hidden="1">
      <c r="B13875" s="23"/>
    </row>
    <row r="13876" spans="2:2" hidden="1">
      <c r="B13876" s="23"/>
    </row>
    <row r="13877" spans="2:2" hidden="1">
      <c r="B13877" s="23"/>
    </row>
    <row r="13878" spans="2:2" hidden="1">
      <c r="B13878" s="23"/>
    </row>
    <row r="13879" spans="2:2" hidden="1">
      <c r="B13879" s="23"/>
    </row>
    <row r="13880" spans="2:2" hidden="1">
      <c r="B13880" s="23"/>
    </row>
    <row r="13881" spans="2:2" hidden="1">
      <c r="B13881" s="23"/>
    </row>
    <row r="13882" spans="2:2" hidden="1">
      <c r="B13882" s="23"/>
    </row>
    <row r="13883" spans="2:2" hidden="1">
      <c r="B13883" s="23"/>
    </row>
    <row r="13884" spans="2:2" hidden="1">
      <c r="B13884" s="23"/>
    </row>
    <row r="13885" spans="2:2" hidden="1">
      <c r="B13885" s="23"/>
    </row>
    <row r="13886" spans="2:2" hidden="1">
      <c r="B13886" s="23"/>
    </row>
    <row r="13887" spans="2:2" hidden="1">
      <c r="B13887" s="23"/>
    </row>
    <row r="13888" spans="2:2" hidden="1">
      <c r="B13888" s="23"/>
    </row>
    <row r="13889" spans="2:2" hidden="1">
      <c r="B13889" s="23"/>
    </row>
    <row r="13890" spans="2:2" hidden="1">
      <c r="B13890" s="23"/>
    </row>
    <row r="13891" spans="2:2" hidden="1">
      <c r="B13891" s="23"/>
    </row>
    <row r="13892" spans="2:2" hidden="1">
      <c r="B13892" s="23"/>
    </row>
    <row r="13893" spans="2:2" hidden="1">
      <c r="B13893" s="23"/>
    </row>
    <row r="13894" spans="2:2" hidden="1">
      <c r="B13894" s="23"/>
    </row>
    <row r="13895" spans="2:2" hidden="1">
      <c r="B13895" s="23"/>
    </row>
    <row r="13896" spans="2:2" hidden="1">
      <c r="B13896" s="23"/>
    </row>
    <row r="13897" spans="2:2" hidden="1">
      <c r="B13897" s="23"/>
    </row>
    <row r="13898" spans="2:2" hidden="1">
      <c r="B13898" s="23"/>
    </row>
    <row r="13899" spans="2:2" hidden="1">
      <c r="B13899" s="23"/>
    </row>
    <row r="13900" spans="2:2" hidden="1">
      <c r="B13900" s="23"/>
    </row>
    <row r="13901" spans="2:2" hidden="1">
      <c r="B13901" s="23"/>
    </row>
    <row r="13902" spans="2:2" hidden="1">
      <c r="B13902" s="23"/>
    </row>
    <row r="13903" spans="2:2" hidden="1">
      <c r="B13903" s="23"/>
    </row>
    <row r="13904" spans="2:2" hidden="1">
      <c r="B13904" s="23"/>
    </row>
    <row r="13905" spans="2:2" hidden="1">
      <c r="B13905" s="23"/>
    </row>
    <row r="13906" spans="2:2" hidden="1">
      <c r="B13906" s="23"/>
    </row>
    <row r="13907" spans="2:2" hidden="1">
      <c r="B13907" s="23"/>
    </row>
    <row r="13908" spans="2:2" hidden="1">
      <c r="B13908" s="23"/>
    </row>
    <row r="13909" spans="2:2" hidden="1">
      <c r="B13909" s="23"/>
    </row>
    <row r="13910" spans="2:2" hidden="1">
      <c r="B13910" s="23"/>
    </row>
    <row r="13911" spans="2:2" hidden="1">
      <c r="B13911" s="23"/>
    </row>
    <row r="13912" spans="2:2" hidden="1">
      <c r="B13912" s="23"/>
    </row>
    <row r="13913" spans="2:2" hidden="1">
      <c r="B13913" s="23"/>
    </row>
    <row r="13914" spans="2:2" hidden="1">
      <c r="B13914" s="23"/>
    </row>
    <row r="13915" spans="2:2" hidden="1">
      <c r="B13915" s="23"/>
    </row>
    <row r="13916" spans="2:2" hidden="1">
      <c r="B13916" s="23"/>
    </row>
    <row r="13917" spans="2:2" hidden="1">
      <c r="B13917" s="23"/>
    </row>
    <row r="13918" spans="2:2" hidden="1">
      <c r="B13918" s="23"/>
    </row>
    <row r="13919" spans="2:2" hidden="1">
      <c r="B13919" s="23"/>
    </row>
    <row r="13920" spans="2:2" hidden="1">
      <c r="B13920" s="23"/>
    </row>
    <row r="13921" spans="2:2" hidden="1">
      <c r="B13921" s="23"/>
    </row>
    <row r="13922" spans="2:2" hidden="1">
      <c r="B13922" s="23"/>
    </row>
    <row r="13923" spans="2:2" hidden="1">
      <c r="B13923" s="23"/>
    </row>
    <row r="13924" spans="2:2" hidden="1">
      <c r="B13924" s="23"/>
    </row>
    <row r="13925" spans="2:2" hidden="1">
      <c r="B13925" s="23"/>
    </row>
    <row r="13926" spans="2:2" hidden="1">
      <c r="B13926" s="23"/>
    </row>
    <row r="13927" spans="2:2" hidden="1">
      <c r="B13927" s="23"/>
    </row>
    <row r="13928" spans="2:2" hidden="1">
      <c r="B13928" s="23"/>
    </row>
    <row r="13929" spans="2:2" hidden="1">
      <c r="B13929" s="23"/>
    </row>
    <row r="13930" spans="2:2" hidden="1">
      <c r="B13930" s="23"/>
    </row>
    <row r="13931" spans="2:2" hidden="1">
      <c r="B13931" s="23"/>
    </row>
    <row r="13932" spans="2:2" hidden="1">
      <c r="B13932" s="23"/>
    </row>
    <row r="13933" spans="2:2" hidden="1">
      <c r="B13933" s="23"/>
    </row>
    <row r="13934" spans="2:2" hidden="1">
      <c r="B13934" s="23"/>
    </row>
    <row r="13935" spans="2:2" hidden="1">
      <c r="B13935" s="23"/>
    </row>
    <row r="13936" spans="2:2" hidden="1">
      <c r="B13936" s="23"/>
    </row>
    <row r="13937" spans="2:2" hidden="1">
      <c r="B13937" s="23"/>
    </row>
    <row r="13938" spans="2:2" hidden="1">
      <c r="B13938" s="23"/>
    </row>
    <row r="13939" spans="2:2" hidden="1">
      <c r="B13939" s="23"/>
    </row>
    <row r="13940" spans="2:2" hidden="1">
      <c r="B13940" s="23"/>
    </row>
    <row r="13941" spans="2:2" hidden="1">
      <c r="B13941" s="23"/>
    </row>
    <row r="13942" spans="2:2" hidden="1">
      <c r="B13942" s="23"/>
    </row>
    <row r="13943" spans="2:2" hidden="1">
      <c r="B13943" s="23"/>
    </row>
    <row r="13944" spans="2:2" hidden="1">
      <c r="B13944" s="23"/>
    </row>
    <row r="13945" spans="2:2" hidden="1">
      <c r="B13945" s="23"/>
    </row>
    <row r="13946" spans="2:2" hidden="1">
      <c r="B13946" s="23"/>
    </row>
    <row r="13947" spans="2:2" hidden="1">
      <c r="B13947" s="23"/>
    </row>
    <row r="13948" spans="2:2" hidden="1">
      <c r="B13948" s="23"/>
    </row>
    <row r="13949" spans="2:2" hidden="1">
      <c r="B13949" s="23"/>
    </row>
    <row r="13950" spans="2:2" hidden="1">
      <c r="B13950" s="23"/>
    </row>
    <row r="13951" spans="2:2" hidden="1">
      <c r="B13951" s="23"/>
    </row>
    <row r="13952" spans="2:2" hidden="1">
      <c r="B13952" s="23"/>
    </row>
    <row r="13953" spans="2:2" hidden="1">
      <c r="B13953" s="23"/>
    </row>
    <row r="13954" spans="2:2" hidden="1">
      <c r="B13954" s="23"/>
    </row>
    <row r="13955" spans="2:2" hidden="1">
      <c r="B13955" s="23"/>
    </row>
    <row r="13956" spans="2:2" hidden="1">
      <c r="B13956" s="23"/>
    </row>
    <row r="13957" spans="2:2" hidden="1">
      <c r="B13957" s="23"/>
    </row>
    <row r="13958" spans="2:2" hidden="1">
      <c r="B13958" s="23"/>
    </row>
    <row r="13959" spans="2:2" hidden="1">
      <c r="B13959" s="23"/>
    </row>
    <row r="13960" spans="2:2" hidden="1">
      <c r="B13960" s="23"/>
    </row>
    <row r="13961" spans="2:2" hidden="1">
      <c r="B13961" s="23"/>
    </row>
    <row r="13962" spans="2:2" hidden="1">
      <c r="B13962" s="23"/>
    </row>
    <row r="13963" spans="2:2" hidden="1">
      <c r="B13963" s="23"/>
    </row>
    <row r="13964" spans="2:2" hidden="1">
      <c r="B13964" s="23"/>
    </row>
    <row r="13965" spans="2:2" hidden="1">
      <c r="B13965" s="23"/>
    </row>
    <row r="13966" spans="2:2" hidden="1">
      <c r="B13966" s="23"/>
    </row>
    <row r="13967" spans="2:2" hidden="1">
      <c r="B13967" s="23"/>
    </row>
    <row r="13968" spans="2:2" hidden="1">
      <c r="B13968" s="23"/>
    </row>
    <row r="13969" spans="2:2" hidden="1">
      <c r="B13969" s="23"/>
    </row>
    <row r="13970" spans="2:2" hidden="1">
      <c r="B13970" s="23"/>
    </row>
    <row r="13971" spans="2:2" hidden="1">
      <c r="B13971" s="23"/>
    </row>
    <row r="13972" spans="2:2" hidden="1">
      <c r="B13972" s="23"/>
    </row>
    <row r="13973" spans="2:2" hidden="1">
      <c r="B13973" s="23"/>
    </row>
    <row r="13974" spans="2:2" hidden="1">
      <c r="B13974" s="23"/>
    </row>
    <row r="13975" spans="2:2" hidden="1">
      <c r="B13975" s="23"/>
    </row>
    <row r="13976" spans="2:2" hidden="1">
      <c r="B13976" s="23"/>
    </row>
    <row r="13977" spans="2:2" hidden="1">
      <c r="B13977" s="23"/>
    </row>
    <row r="13978" spans="2:2" hidden="1">
      <c r="B13978" s="23"/>
    </row>
    <row r="13979" spans="2:2" hidden="1">
      <c r="B13979" s="23"/>
    </row>
    <row r="13980" spans="2:2" hidden="1">
      <c r="B13980" s="23"/>
    </row>
    <row r="13981" spans="2:2" hidden="1">
      <c r="B13981" s="23"/>
    </row>
    <row r="13982" spans="2:2" hidden="1">
      <c r="B13982" s="23"/>
    </row>
    <row r="13983" spans="2:2" hidden="1">
      <c r="B13983" s="23"/>
    </row>
    <row r="13984" spans="2:2" hidden="1">
      <c r="B13984" s="23"/>
    </row>
    <row r="13985" spans="2:2" hidden="1">
      <c r="B13985" s="23"/>
    </row>
    <row r="13986" spans="2:2" hidden="1">
      <c r="B13986" s="23"/>
    </row>
    <row r="13987" spans="2:2" hidden="1">
      <c r="B13987" s="23"/>
    </row>
    <row r="13988" spans="2:2" hidden="1">
      <c r="B13988" s="23"/>
    </row>
    <row r="13989" spans="2:2" hidden="1">
      <c r="B13989" s="23"/>
    </row>
    <row r="13990" spans="2:2" hidden="1">
      <c r="B13990" s="23"/>
    </row>
    <row r="13991" spans="2:2" hidden="1">
      <c r="B13991" s="23"/>
    </row>
    <row r="13992" spans="2:2" hidden="1">
      <c r="B13992" s="23"/>
    </row>
    <row r="13993" spans="2:2" hidden="1">
      <c r="B13993" s="23"/>
    </row>
    <row r="13994" spans="2:2" hidden="1">
      <c r="B13994" s="23"/>
    </row>
    <row r="13995" spans="2:2" hidden="1">
      <c r="B13995" s="23"/>
    </row>
    <row r="13996" spans="2:2" hidden="1">
      <c r="B13996" s="23"/>
    </row>
    <row r="13997" spans="2:2" hidden="1">
      <c r="B13997" s="23"/>
    </row>
    <row r="13998" spans="2:2" hidden="1">
      <c r="B13998" s="23"/>
    </row>
    <row r="13999" spans="2:2" hidden="1">
      <c r="B13999" s="23"/>
    </row>
    <row r="14000" spans="2:2" hidden="1">
      <c r="B14000" s="23"/>
    </row>
    <row r="14001" spans="2:2" hidden="1">
      <c r="B14001" s="23"/>
    </row>
    <row r="14002" spans="2:2" hidden="1">
      <c r="B14002" s="23"/>
    </row>
    <row r="14003" spans="2:2" hidden="1">
      <c r="B14003" s="23"/>
    </row>
    <row r="14004" spans="2:2" hidden="1">
      <c r="B14004" s="23"/>
    </row>
    <row r="14005" spans="2:2" hidden="1">
      <c r="B14005" s="23"/>
    </row>
    <row r="14006" spans="2:2" hidden="1">
      <c r="B14006" s="23"/>
    </row>
    <row r="14007" spans="2:2" hidden="1">
      <c r="B14007" s="23"/>
    </row>
    <row r="14008" spans="2:2" hidden="1">
      <c r="B14008" s="23"/>
    </row>
    <row r="14009" spans="2:2" hidden="1">
      <c r="B14009" s="23"/>
    </row>
    <row r="14010" spans="2:2" hidden="1">
      <c r="B14010" s="23"/>
    </row>
    <row r="14011" spans="2:2" hidden="1">
      <c r="B14011" s="23"/>
    </row>
    <row r="14012" spans="2:2" hidden="1">
      <c r="B14012" s="23"/>
    </row>
    <row r="14013" spans="2:2" hidden="1">
      <c r="B14013" s="23"/>
    </row>
    <row r="14014" spans="2:2" hidden="1">
      <c r="B14014" s="23"/>
    </row>
    <row r="14015" spans="2:2" hidden="1">
      <c r="B14015" s="23"/>
    </row>
    <row r="14016" spans="2:2" hidden="1">
      <c r="B14016" s="23"/>
    </row>
    <row r="14017" spans="2:2" hidden="1">
      <c r="B14017" s="23"/>
    </row>
    <row r="14018" spans="2:2" hidden="1">
      <c r="B14018" s="23"/>
    </row>
    <row r="14019" spans="2:2" hidden="1">
      <c r="B14019" s="23"/>
    </row>
    <row r="14020" spans="2:2" hidden="1">
      <c r="B14020" s="23"/>
    </row>
    <row r="14021" spans="2:2" hidden="1">
      <c r="B14021" s="23"/>
    </row>
    <row r="14022" spans="2:2" hidden="1">
      <c r="B14022" s="23"/>
    </row>
    <row r="14023" spans="2:2" hidden="1">
      <c r="B14023" s="23"/>
    </row>
    <row r="14024" spans="2:2" hidden="1">
      <c r="B14024" s="23"/>
    </row>
    <row r="14025" spans="2:2" hidden="1">
      <c r="B14025" s="23"/>
    </row>
    <row r="14026" spans="2:2" hidden="1">
      <c r="B14026" s="23"/>
    </row>
    <row r="14027" spans="2:2" hidden="1">
      <c r="B14027" s="23"/>
    </row>
    <row r="14028" spans="2:2" hidden="1">
      <c r="B14028" s="23"/>
    </row>
    <row r="14029" spans="2:2" hidden="1">
      <c r="B14029" s="23"/>
    </row>
    <row r="14030" spans="2:2" hidden="1">
      <c r="B14030" s="23"/>
    </row>
    <row r="14031" spans="2:2" hidden="1">
      <c r="B14031" s="23"/>
    </row>
    <row r="14032" spans="2:2" hidden="1">
      <c r="B14032" s="23"/>
    </row>
    <row r="14033" spans="2:2" hidden="1">
      <c r="B14033" s="23"/>
    </row>
    <row r="14034" spans="2:2" hidden="1">
      <c r="B14034" s="23"/>
    </row>
    <row r="14035" spans="2:2" hidden="1">
      <c r="B14035" s="23"/>
    </row>
    <row r="14036" spans="2:2" hidden="1">
      <c r="B14036" s="23"/>
    </row>
    <row r="14037" spans="2:2" hidden="1">
      <c r="B14037" s="23"/>
    </row>
    <row r="14038" spans="2:2" hidden="1">
      <c r="B14038" s="23"/>
    </row>
    <row r="14039" spans="2:2" hidden="1">
      <c r="B14039" s="23"/>
    </row>
    <row r="14040" spans="2:2" hidden="1">
      <c r="B14040" s="23"/>
    </row>
    <row r="14041" spans="2:2" hidden="1">
      <c r="B14041" s="23"/>
    </row>
    <row r="14042" spans="2:2" hidden="1">
      <c r="B14042" s="23"/>
    </row>
    <row r="14043" spans="2:2" hidden="1">
      <c r="B14043" s="23"/>
    </row>
    <row r="14044" spans="2:2" hidden="1">
      <c r="B14044" s="23"/>
    </row>
    <row r="14045" spans="2:2" hidden="1">
      <c r="B14045" s="23"/>
    </row>
    <row r="14046" spans="2:2" hidden="1">
      <c r="B14046" s="23"/>
    </row>
    <row r="14047" spans="2:2" hidden="1">
      <c r="B14047" s="23"/>
    </row>
    <row r="14048" spans="2:2" hidden="1">
      <c r="B14048" s="23"/>
    </row>
    <row r="14049" spans="2:2" hidden="1">
      <c r="B14049" s="23"/>
    </row>
    <row r="14050" spans="2:2" hidden="1">
      <c r="B14050" s="23"/>
    </row>
    <row r="14051" spans="2:2" hidden="1">
      <c r="B14051" s="23"/>
    </row>
    <row r="14052" spans="2:2" hidden="1">
      <c r="B14052" s="23"/>
    </row>
    <row r="14053" spans="2:2" hidden="1">
      <c r="B14053" s="23"/>
    </row>
    <row r="14054" spans="2:2" hidden="1">
      <c r="B14054" s="23"/>
    </row>
    <row r="14055" spans="2:2" hidden="1">
      <c r="B14055" s="23"/>
    </row>
    <row r="14056" spans="2:2" hidden="1">
      <c r="B14056" s="23"/>
    </row>
    <row r="14057" spans="2:2" hidden="1">
      <c r="B14057" s="23"/>
    </row>
    <row r="14058" spans="2:2" hidden="1">
      <c r="B14058" s="23"/>
    </row>
    <row r="14059" spans="2:2" hidden="1">
      <c r="B14059" s="23"/>
    </row>
    <row r="14060" spans="2:2" hidden="1">
      <c r="B14060" s="23"/>
    </row>
    <row r="14061" spans="2:2" hidden="1">
      <c r="B14061" s="23"/>
    </row>
    <row r="14062" spans="2:2" hidden="1">
      <c r="B14062" s="23"/>
    </row>
    <row r="14063" spans="2:2" hidden="1">
      <c r="B14063" s="23"/>
    </row>
    <row r="14064" spans="2:2" hidden="1">
      <c r="B14064" s="23"/>
    </row>
    <row r="14065" spans="2:2" hidden="1">
      <c r="B14065" s="23"/>
    </row>
    <row r="14066" spans="2:2" hidden="1">
      <c r="B14066" s="23"/>
    </row>
    <row r="14067" spans="2:2" hidden="1">
      <c r="B14067" s="23"/>
    </row>
    <row r="14068" spans="2:2" hidden="1">
      <c r="B14068" s="23"/>
    </row>
    <row r="14069" spans="2:2" hidden="1">
      <c r="B14069" s="23"/>
    </row>
    <row r="14070" spans="2:2" hidden="1">
      <c r="B14070" s="23"/>
    </row>
    <row r="14071" spans="2:2" hidden="1">
      <c r="B14071" s="23"/>
    </row>
    <row r="14072" spans="2:2" hidden="1">
      <c r="B14072" s="23"/>
    </row>
    <row r="14073" spans="2:2" hidden="1">
      <c r="B14073" s="23"/>
    </row>
    <row r="14074" spans="2:2" hidden="1">
      <c r="B14074" s="23"/>
    </row>
    <row r="14075" spans="2:2" hidden="1">
      <c r="B14075" s="23"/>
    </row>
    <row r="14076" spans="2:2" hidden="1">
      <c r="B14076" s="23"/>
    </row>
    <row r="14077" spans="2:2" hidden="1">
      <c r="B14077" s="23"/>
    </row>
    <row r="14078" spans="2:2" hidden="1">
      <c r="B14078" s="23"/>
    </row>
    <row r="14079" spans="2:2" hidden="1">
      <c r="B14079" s="23"/>
    </row>
    <row r="14080" spans="2:2" hidden="1">
      <c r="B14080" s="23"/>
    </row>
    <row r="14081" spans="2:2" hidden="1">
      <c r="B14081" s="23"/>
    </row>
    <row r="14082" spans="2:2" hidden="1">
      <c r="B14082" s="23"/>
    </row>
    <row r="14083" spans="2:2" hidden="1">
      <c r="B14083" s="23"/>
    </row>
    <row r="14084" spans="2:2" hidden="1">
      <c r="B14084" s="23"/>
    </row>
    <row r="14085" spans="2:2" hidden="1">
      <c r="B14085" s="23"/>
    </row>
    <row r="14086" spans="2:2" hidden="1">
      <c r="B14086" s="23"/>
    </row>
    <row r="14087" spans="2:2" hidden="1">
      <c r="B14087" s="23"/>
    </row>
    <row r="14088" spans="2:2" hidden="1">
      <c r="B14088" s="23"/>
    </row>
    <row r="14089" spans="2:2" hidden="1">
      <c r="B14089" s="23"/>
    </row>
    <row r="14090" spans="2:2" hidden="1">
      <c r="B14090" s="23"/>
    </row>
    <row r="14091" spans="2:2" hidden="1">
      <c r="B14091" s="23"/>
    </row>
    <row r="14092" spans="2:2" hidden="1">
      <c r="B14092" s="23"/>
    </row>
    <row r="14093" spans="2:2" hidden="1">
      <c r="B14093" s="23"/>
    </row>
    <row r="14094" spans="2:2" hidden="1">
      <c r="B14094" s="23"/>
    </row>
    <row r="14095" spans="2:2" hidden="1">
      <c r="B14095" s="23"/>
    </row>
    <row r="14096" spans="2:2" hidden="1">
      <c r="B14096" s="23"/>
    </row>
    <row r="14097" spans="2:2" hidden="1">
      <c r="B14097" s="23"/>
    </row>
    <row r="14098" spans="2:2" hidden="1">
      <c r="B14098" s="23"/>
    </row>
    <row r="14099" spans="2:2" hidden="1">
      <c r="B14099" s="23"/>
    </row>
    <row r="14100" spans="2:2" hidden="1">
      <c r="B14100" s="23"/>
    </row>
    <row r="14101" spans="2:2" hidden="1">
      <c r="B14101" s="23"/>
    </row>
    <row r="14102" spans="2:2" hidden="1">
      <c r="B14102" s="23"/>
    </row>
    <row r="14103" spans="2:2" hidden="1">
      <c r="B14103" s="23"/>
    </row>
    <row r="14104" spans="2:2" hidden="1">
      <c r="B14104" s="23"/>
    </row>
    <row r="14105" spans="2:2" hidden="1">
      <c r="B14105" s="23"/>
    </row>
    <row r="14106" spans="2:2" hidden="1">
      <c r="B14106" s="23"/>
    </row>
    <row r="14107" spans="2:2" hidden="1">
      <c r="B14107" s="23"/>
    </row>
    <row r="14108" spans="2:2" hidden="1">
      <c r="B14108" s="23"/>
    </row>
    <row r="14109" spans="2:2" hidden="1">
      <c r="B14109" s="23"/>
    </row>
    <row r="14110" spans="2:2" hidden="1">
      <c r="B14110" s="23"/>
    </row>
    <row r="14111" spans="2:2" hidden="1">
      <c r="B14111" s="23"/>
    </row>
    <row r="14112" spans="2:2" hidden="1">
      <c r="B14112" s="23"/>
    </row>
    <row r="14113" spans="2:2" hidden="1">
      <c r="B14113" s="23"/>
    </row>
    <row r="14114" spans="2:2" hidden="1">
      <c r="B14114" s="23"/>
    </row>
    <row r="14115" spans="2:2" hidden="1">
      <c r="B14115" s="23"/>
    </row>
    <row r="14116" spans="2:2" hidden="1">
      <c r="B14116" s="23"/>
    </row>
    <row r="14117" spans="2:2" hidden="1">
      <c r="B14117" s="23"/>
    </row>
    <row r="14118" spans="2:2" hidden="1">
      <c r="B14118" s="23"/>
    </row>
    <row r="14119" spans="2:2" hidden="1">
      <c r="B14119" s="23"/>
    </row>
    <row r="14120" spans="2:2" hidden="1">
      <c r="B14120" s="23"/>
    </row>
    <row r="14121" spans="2:2" hidden="1">
      <c r="B14121" s="23"/>
    </row>
    <row r="14122" spans="2:2" hidden="1">
      <c r="B14122" s="23"/>
    </row>
    <row r="14123" spans="2:2" hidden="1">
      <c r="B14123" s="23"/>
    </row>
    <row r="14124" spans="2:2" hidden="1">
      <c r="B14124" s="23"/>
    </row>
    <row r="14125" spans="2:2" hidden="1">
      <c r="B14125" s="23"/>
    </row>
    <row r="14126" spans="2:2" hidden="1">
      <c r="B14126" s="23"/>
    </row>
    <row r="14127" spans="2:2" hidden="1">
      <c r="B14127" s="23"/>
    </row>
    <row r="14128" spans="2:2" hidden="1">
      <c r="B14128" s="23"/>
    </row>
    <row r="14129" spans="2:2" hidden="1">
      <c r="B14129" s="23"/>
    </row>
    <row r="14130" spans="2:2" hidden="1">
      <c r="B14130" s="23"/>
    </row>
    <row r="14131" spans="2:2" hidden="1">
      <c r="B14131" s="23"/>
    </row>
    <row r="14132" spans="2:2" hidden="1">
      <c r="B14132" s="23"/>
    </row>
    <row r="14133" spans="2:2" hidden="1">
      <c r="B14133" s="23"/>
    </row>
    <row r="14134" spans="2:2" hidden="1">
      <c r="B14134" s="23"/>
    </row>
    <row r="14135" spans="2:2" hidden="1">
      <c r="B14135" s="23"/>
    </row>
    <row r="14136" spans="2:2" hidden="1">
      <c r="B14136" s="23"/>
    </row>
    <row r="14137" spans="2:2" hidden="1">
      <c r="B14137" s="23"/>
    </row>
    <row r="14138" spans="2:2" hidden="1">
      <c r="B14138" s="23"/>
    </row>
    <row r="14139" spans="2:2" hidden="1">
      <c r="B14139" s="23"/>
    </row>
    <row r="14140" spans="2:2" hidden="1">
      <c r="B14140" s="23"/>
    </row>
    <row r="14141" spans="2:2" hidden="1">
      <c r="B14141" s="23"/>
    </row>
    <row r="14142" spans="2:2" hidden="1">
      <c r="B14142" s="23"/>
    </row>
    <row r="14143" spans="2:2" hidden="1">
      <c r="B14143" s="23"/>
    </row>
    <row r="14144" spans="2:2" hidden="1">
      <c r="B14144" s="23"/>
    </row>
    <row r="14145" spans="2:2" hidden="1">
      <c r="B14145" s="23"/>
    </row>
    <row r="14146" spans="2:2" hidden="1">
      <c r="B14146" s="23"/>
    </row>
    <row r="14147" spans="2:2" hidden="1">
      <c r="B14147" s="23"/>
    </row>
    <row r="14148" spans="2:2" hidden="1">
      <c r="B14148" s="23"/>
    </row>
    <row r="14149" spans="2:2" hidden="1">
      <c r="B14149" s="23"/>
    </row>
    <row r="14150" spans="2:2" hidden="1">
      <c r="B14150" s="23"/>
    </row>
    <row r="14151" spans="2:2" hidden="1">
      <c r="B14151" s="23"/>
    </row>
    <row r="14152" spans="2:2" hidden="1">
      <c r="B14152" s="23"/>
    </row>
    <row r="14153" spans="2:2" hidden="1">
      <c r="B14153" s="23"/>
    </row>
    <row r="14154" spans="2:2" hidden="1">
      <c r="B14154" s="23"/>
    </row>
    <row r="14155" spans="2:2" hidden="1">
      <c r="B14155" s="23"/>
    </row>
    <row r="14156" spans="2:2" hidden="1">
      <c r="B14156" s="23"/>
    </row>
    <row r="14157" spans="2:2" hidden="1">
      <c r="B14157" s="23"/>
    </row>
    <row r="14158" spans="2:2" hidden="1">
      <c r="B14158" s="23"/>
    </row>
    <row r="14159" spans="2:2" hidden="1">
      <c r="B14159" s="23"/>
    </row>
    <row r="14160" spans="2:2" hidden="1">
      <c r="B14160" s="23"/>
    </row>
    <row r="14161" spans="2:2" hidden="1">
      <c r="B14161" s="23"/>
    </row>
    <row r="14162" spans="2:2" hidden="1">
      <c r="B14162" s="23"/>
    </row>
    <row r="14163" spans="2:2" hidden="1">
      <c r="B14163" s="23"/>
    </row>
    <row r="14164" spans="2:2" hidden="1">
      <c r="B14164" s="23"/>
    </row>
    <row r="14165" spans="2:2" hidden="1">
      <c r="B14165" s="23"/>
    </row>
    <row r="14166" spans="2:2" hidden="1">
      <c r="B14166" s="23"/>
    </row>
    <row r="14167" spans="2:2" hidden="1">
      <c r="B14167" s="23"/>
    </row>
    <row r="14168" spans="2:2" hidden="1">
      <c r="B14168" s="23"/>
    </row>
    <row r="14169" spans="2:2" hidden="1">
      <c r="B14169" s="23"/>
    </row>
    <row r="14170" spans="2:2" hidden="1">
      <c r="B14170" s="23"/>
    </row>
    <row r="14171" spans="2:2" hidden="1">
      <c r="B14171" s="23"/>
    </row>
    <row r="14172" spans="2:2" hidden="1">
      <c r="B14172" s="23"/>
    </row>
    <row r="14173" spans="2:2" hidden="1">
      <c r="B14173" s="23"/>
    </row>
    <row r="14174" spans="2:2" hidden="1">
      <c r="B14174" s="23"/>
    </row>
    <row r="14175" spans="2:2" hidden="1">
      <c r="B14175" s="23"/>
    </row>
    <row r="14176" spans="2:2" hidden="1">
      <c r="B14176" s="23"/>
    </row>
    <row r="14177" spans="2:2" hidden="1">
      <c r="B14177" s="23"/>
    </row>
    <row r="14178" spans="2:2" hidden="1">
      <c r="B14178" s="23"/>
    </row>
    <row r="14179" spans="2:2" hidden="1">
      <c r="B14179" s="23"/>
    </row>
    <row r="14180" spans="2:2" hidden="1">
      <c r="B14180" s="23"/>
    </row>
    <row r="14181" spans="2:2" hidden="1">
      <c r="B14181" s="23"/>
    </row>
    <row r="14182" spans="2:2" hidden="1">
      <c r="B14182" s="23"/>
    </row>
    <row r="14183" spans="2:2" hidden="1">
      <c r="B14183" s="23"/>
    </row>
    <row r="14184" spans="2:2" hidden="1">
      <c r="B14184" s="23"/>
    </row>
    <row r="14185" spans="2:2" hidden="1">
      <c r="B14185" s="23"/>
    </row>
    <row r="14186" spans="2:2" hidden="1">
      <c r="B14186" s="23"/>
    </row>
    <row r="14187" spans="2:2" hidden="1">
      <c r="B14187" s="23"/>
    </row>
    <row r="14188" spans="2:2" hidden="1">
      <c r="B14188" s="23"/>
    </row>
    <row r="14189" spans="2:2" hidden="1">
      <c r="B14189" s="23"/>
    </row>
    <row r="14190" spans="2:2" hidden="1">
      <c r="B14190" s="23"/>
    </row>
    <row r="14191" spans="2:2" hidden="1">
      <c r="B14191" s="23"/>
    </row>
    <row r="14192" spans="2:2" hidden="1">
      <c r="B14192" s="23"/>
    </row>
    <row r="14193" spans="2:2" hidden="1">
      <c r="B14193" s="23"/>
    </row>
    <row r="14194" spans="2:2" hidden="1">
      <c r="B14194" s="23"/>
    </row>
    <row r="14195" spans="2:2" hidden="1">
      <c r="B14195" s="23"/>
    </row>
    <row r="14196" spans="2:2" hidden="1">
      <c r="B14196" s="23"/>
    </row>
    <row r="14197" spans="2:2" hidden="1">
      <c r="B14197" s="23"/>
    </row>
    <row r="14198" spans="2:2" hidden="1">
      <c r="B14198" s="23"/>
    </row>
    <row r="14199" spans="2:2" hidden="1">
      <c r="B14199" s="23"/>
    </row>
    <row r="14200" spans="2:2" hidden="1">
      <c r="B14200" s="23"/>
    </row>
    <row r="14201" spans="2:2" hidden="1">
      <c r="B14201" s="23"/>
    </row>
    <row r="14202" spans="2:2" hidden="1">
      <c r="B14202" s="23"/>
    </row>
    <row r="14203" spans="2:2" hidden="1">
      <c r="B14203" s="23"/>
    </row>
    <row r="14204" spans="2:2" hidden="1">
      <c r="B14204" s="23"/>
    </row>
    <row r="14205" spans="2:2" hidden="1">
      <c r="B14205" s="23"/>
    </row>
    <row r="14206" spans="2:2" hidden="1">
      <c r="B14206" s="23"/>
    </row>
    <row r="14207" spans="2:2" hidden="1">
      <c r="B14207" s="23"/>
    </row>
    <row r="14208" spans="2:2" hidden="1">
      <c r="B14208" s="23"/>
    </row>
    <row r="14209" spans="2:2" hidden="1">
      <c r="B14209" s="23"/>
    </row>
    <row r="14210" spans="2:2" hidden="1">
      <c r="B14210" s="23"/>
    </row>
    <row r="14211" spans="2:2" hidden="1">
      <c r="B14211" s="23"/>
    </row>
    <row r="14212" spans="2:2" hidden="1">
      <c r="B14212" s="23"/>
    </row>
    <row r="14213" spans="2:2" hidden="1">
      <c r="B14213" s="23"/>
    </row>
    <row r="14214" spans="2:2" hidden="1">
      <c r="B14214" s="23"/>
    </row>
    <row r="14215" spans="2:2" hidden="1">
      <c r="B14215" s="23"/>
    </row>
    <row r="14216" spans="2:2" hidden="1">
      <c r="B14216" s="23"/>
    </row>
    <row r="14217" spans="2:2" hidden="1">
      <c r="B14217" s="23"/>
    </row>
    <row r="14218" spans="2:2" hidden="1">
      <c r="B14218" s="23"/>
    </row>
    <row r="14219" spans="2:2" hidden="1">
      <c r="B14219" s="23"/>
    </row>
    <row r="14220" spans="2:2" hidden="1">
      <c r="B14220" s="23"/>
    </row>
    <row r="14221" spans="2:2" hidden="1">
      <c r="B14221" s="23"/>
    </row>
    <row r="14222" spans="2:2" hidden="1">
      <c r="B14222" s="23"/>
    </row>
    <row r="14223" spans="2:2" hidden="1">
      <c r="B14223" s="23"/>
    </row>
    <row r="14224" spans="2:2" hidden="1">
      <c r="B14224" s="23"/>
    </row>
    <row r="14225" spans="2:2" hidden="1">
      <c r="B14225" s="23"/>
    </row>
    <row r="14226" spans="2:2" hidden="1">
      <c r="B14226" s="23"/>
    </row>
    <row r="14227" spans="2:2" hidden="1">
      <c r="B14227" s="23"/>
    </row>
    <row r="14228" spans="2:2" hidden="1">
      <c r="B14228" s="23"/>
    </row>
    <row r="14229" spans="2:2" hidden="1">
      <c r="B14229" s="23"/>
    </row>
    <row r="14230" spans="2:2" hidden="1">
      <c r="B14230" s="23"/>
    </row>
    <row r="14231" spans="2:2" hidden="1">
      <c r="B14231" s="23"/>
    </row>
    <row r="14232" spans="2:2" hidden="1">
      <c r="B14232" s="23"/>
    </row>
    <row r="14233" spans="2:2" hidden="1">
      <c r="B14233" s="23"/>
    </row>
    <row r="14234" spans="2:2" hidden="1">
      <c r="B14234" s="23"/>
    </row>
    <row r="14235" spans="2:2" hidden="1">
      <c r="B14235" s="23"/>
    </row>
    <row r="14236" spans="2:2" hidden="1">
      <c r="B14236" s="23"/>
    </row>
    <row r="14237" spans="2:2" hidden="1">
      <c r="B14237" s="23"/>
    </row>
    <row r="14238" spans="2:2" hidden="1">
      <c r="B14238" s="23"/>
    </row>
    <row r="14239" spans="2:2" hidden="1">
      <c r="B14239" s="23"/>
    </row>
    <row r="14240" spans="2:2" hidden="1">
      <c r="B14240" s="23"/>
    </row>
    <row r="14241" spans="2:2" hidden="1">
      <c r="B14241" s="23"/>
    </row>
    <row r="14242" spans="2:2" hidden="1">
      <c r="B14242" s="23"/>
    </row>
    <row r="14243" spans="2:2" hidden="1">
      <c r="B14243" s="23"/>
    </row>
    <row r="14244" spans="2:2" hidden="1">
      <c r="B14244" s="23"/>
    </row>
    <row r="14245" spans="2:2" hidden="1">
      <c r="B14245" s="23"/>
    </row>
    <row r="14246" spans="2:2" hidden="1">
      <c r="B14246" s="23"/>
    </row>
    <row r="14247" spans="2:2" hidden="1">
      <c r="B14247" s="23"/>
    </row>
    <row r="14248" spans="2:2" hidden="1">
      <c r="B14248" s="23"/>
    </row>
    <row r="14249" spans="2:2" hidden="1">
      <c r="B14249" s="23"/>
    </row>
    <row r="14250" spans="2:2" hidden="1">
      <c r="B14250" s="23"/>
    </row>
    <row r="14251" spans="2:2" hidden="1">
      <c r="B14251" s="23"/>
    </row>
    <row r="14252" spans="2:2" hidden="1">
      <c r="B14252" s="23"/>
    </row>
    <row r="14253" spans="2:2" hidden="1">
      <c r="B14253" s="23"/>
    </row>
    <row r="14254" spans="2:2" hidden="1">
      <c r="B14254" s="23"/>
    </row>
    <row r="14255" spans="2:2" hidden="1">
      <c r="B14255" s="23"/>
    </row>
    <row r="14256" spans="2:2" hidden="1">
      <c r="B14256" s="23"/>
    </row>
    <row r="14257" spans="2:2" hidden="1">
      <c r="B14257" s="23"/>
    </row>
    <row r="14258" spans="2:2" hidden="1">
      <c r="B14258" s="23"/>
    </row>
    <row r="14259" spans="2:2" hidden="1">
      <c r="B14259" s="23"/>
    </row>
    <row r="14260" spans="2:2" hidden="1">
      <c r="B14260" s="23"/>
    </row>
    <row r="14261" spans="2:2" hidden="1">
      <c r="B14261" s="23"/>
    </row>
    <row r="14262" spans="2:2" hidden="1">
      <c r="B14262" s="23"/>
    </row>
    <row r="14263" spans="2:2" hidden="1">
      <c r="B14263" s="23"/>
    </row>
    <row r="14264" spans="2:2" hidden="1">
      <c r="B14264" s="23"/>
    </row>
    <row r="14265" spans="2:2" hidden="1">
      <c r="B14265" s="23"/>
    </row>
    <row r="14266" spans="2:2" hidden="1">
      <c r="B14266" s="23"/>
    </row>
    <row r="14267" spans="2:2" hidden="1">
      <c r="B14267" s="23"/>
    </row>
    <row r="14268" spans="2:2" hidden="1">
      <c r="B14268" s="23"/>
    </row>
    <row r="14269" spans="2:2" hidden="1">
      <c r="B14269" s="23"/>
    </row>
    <row r="14270" spans="2:2" hidden="1">
      <c r="B14270" s="23"/>
    </row>
    <row r="14271" spans="2:2" hidden="1">
      <c r="B14271" s="23"/>
    </row>
    <row r="14272" spans="2:2" hidden="1">
      <c r="B14272" s="23"/>
    </row>
    <row r="14273" spans="2:2" hidden="1">
      <c r="B14273" s="23"/>
    </row>
    <row r="14274" spans="2:2" hidden="1">
      <c r="B14274" s="23"/>
    </row>
    <row r="14275" spans="2:2" hidden="1">
      <c r="B14275" s="23"/>
    </row>
    <row r="14276" spans="2:2" hidden="1">
      <c r="B14276" s="23"/>
    </row>
    <row r="14277" spans="2:2" hidden="1">
      <c r="B14277" s="23"/>
    </row>
    <row r="14278" spans="2:2" hidden="1">
      <c r="B14278" s="23"/>
    </row>
    <row r="14279" spans="2:2" hidden="1">
      <c r="B14279" s="23"/>
    </row>
    <row r="14280" spans="2:2" hidden="1">
      <c r="B14280" s="23"/>
    </row>
    <row r="14281" spans="2:2" hidden="1">
      <c r="B14281" s="23"/>
    </row>
    <row r="14282" spans="2:2" hidden="1">
      <c r="B14282" s="23"/>
    </row>
    <row r="14283" spans="2:2" hidden="1">
      <c r="B14283" s="23"/>
    </row>
    <row r="14284" spans="2:2" hidden="1">
      <c r="B14284" s="23"/>
    </row>
    <row r="14285" spans="2:2" hidden="1">
      <c r="B14285" s="23"/>
    </row>
    <row r="14286" spans="2:2" hidden="1">
      <c r="B14286" s="23"/>
    </row>
    <row r="14287" spans="2:2" hidden="1">
      <c r="B14287" s="23"/>
    </row>
    <row r="14288" spans="2:2" hidden="1">
      <c r="B14288" s="23"/>
    </row>
    <row r="14289" spans="2:2" hidden="1">
      <c r="B14289" s="23"/>
    </row>
    <row r="14290" spans="2:2" hidden="1">
      <c r="B14290" s="23"/>
    </row>
    <row r="14291" spans="2:2" hidden="1">
      <c r="B14291" s="23"/>
    </row>
    <row r="14292" spans="2:2" hidden="1">
      <c r="B14292" s="23"/>
    </row>
    <row r="14293" spans="2:2" hidden="1">
      <c r="B14293" s="23"/>
    </row>
    <row r="14294" spans="2:2" hidden="1">
      <c r="B14294" s="23"/>
    </row>
    <row r="14295" spans="2:2" hidden="1">
      <c r="B14295" s="23"/>
    </row>
    <row r="14296" spans="2:2" hidden="1">
      <c r="B14296" s="23"/>
    </row>
    <row r="14297" spans="2:2" hidden="1">
      <c r="B14297" s="23"/>
    </row>
    <row r="14298" spans="2:2" hidden="1">
      <c r="B14298" s="23"/>
    </row>
    <row r="14299" spans="2:2" hidden="1">
      <c r="B14299" s="23"/>
    </row>
    <row r="14300" spans="2:2" hidden="1">
      <c r="B14300" s="23"/>
    </row>
    <row r="14301" spans="2:2" hidden="1">
      <c r="B14301" s="23"/>
    </row>
    <row r="14302" spans="2:2" hidden="1">
      <c r="B14302" s="23"/>
    </row>
    <row r="14303" spans="2:2" hidden="1">
      <c r="B14303" s="23"/>
    </row>
    <row r="14304" spans="2:2" hidden="1">
      <c r="B14304" s="23"/>
    </row>
    <row r="14305" spans="2:2" hidden="1">
      <c r="B14305" s="23"/>
    </row>
    <row r="14306" spans="2:2" hidden="1">
      <c r="B14306" s="23"/>
    </row>
    <row r="14307" spans="2:2" hidden="1">
      <c r="B14307" s="23"/>
    </row>
    <row r="14308" spans="2:2" hidden="1">
      <c r="B14308" s="23"/>
    </row>
    <row r="14309" spans="2:2" hidden="1">
      <c r="B14309" s="23"/>
    </row>
    <row r="14310" spans="2:2" hidden="1">
      <c r="B14310" s="23"/>
    </row>
    <row r="14311" spans="2:2" hidden="1">
      <c r="B14311" s="23"/>
    </row>
    <row r="14312" spans="2:2" hidden="1">
      <c r="B14312" s="23"/>
    </row>
    <row r="14313" spans="2:2" hidden="1">
      <c r="B14313" s="23"/>
    </row>
    <row r="14314" spans="2:2" hidden="1">
      <c r="B14314" s="23"/>
    </row>
    <row r="14315" spans="2:2" hidden="1">
      <c r="B14315" s="23"/>
    </row>
    <row r="14316" spans="2:2" hidden="1">
      <c r="B14316" s="23"/>
    </row>
    <row r="14317" spans="2:2" hidden="1">
      <c r="B14317" s="23"/>
    </row>
    <row r="14318" spans="2:2" hidden="1">
      <c r="B14318" s="23"/>
    </row>
    <row r="14319" spans="2:2" hidden="1">
      <c r="B14319" s="23"/>
    </row>
    <row r="14320" spans="2:2" hidden="1">
      <c r="B14320" s="23"/>
    </row>
    <row r="14321" spans="2:2" hidden="1">
      <c r="B14321" s="23"/>
    </row>
    <row r="14322" spans="2:2" hidden="1">
      <c r="B14322" s="23"/>
    </row>
    <row r="14323" spans="2:2" hidden="1">
      <c r="B14323" s="23"/>
    </row>
    <row r="14324" spans="2:2" hidden="1">
      <c r="B14324" s="23"/>
    </row>
    <row r="14325" spans="2:2" hidden="1">
      <c r="B14325" s="23"/>
    </row>
    <row r="14326" spans="2:2" hidden="1">
      <c r="B14326" s="23"/>
    </row>
    <row r="14327" spans="2:2" hidden="1">
      <c r="B14327" s="23"/>
    </row>
    <row r="14328" spans="2:2" hidden="1">
      <c r="B14328" s="23"/>
    </row>
    <row r="14329" spans="2:2" hidden="1">
      <c r="B14329" s="23"/>
    </row>
    <row r="14330" spans="2:2" hidden="1">
      <c r="B14330" s="23"/>
    </row>
    <row r="14331" spans="2:2" hidden="1">
      <c r="B14331" s="23"/>
    </row>
    <row r="14332" spans="2:2" hidden="1">
      <c r="B14332" s="23"/>
    </row>
    <row r="14333" spans="2:2" hidden="1">
      <c r="B14333" s="23"/>
    </row>
    <row r="14334" spans="2:2" hidden="1">
      <c r="B14334" s="23"/>
    </row>
    <row r="14335" spans="2:2" hidden="1">
      <c r="B14335" s="23"/>
    </row>
    <row r="14336" spans="2:2" hidden="1">
      <c r="B14336" s="23"/>
    </row>
    <row r="14337" spans="2:2" hidden="1">
      <c r="B14337" s="23"/>
    </row>
    <row r="14338" spans="2:2" hidden="1">
      <c r="B14338" s="23"/>
    </row>
    <row r="14339" spans="2:2" hidden="1">
      <c r="B14339" s="23"/>
    </row>
    <row r="14340" spans="2:2" hidden="1">
      <c r="B14340" s="23"/>
    </row>
    <row r="14341" spans="2:2" hidden="1">
      <c r="B14341" s="23"/>
    </row>
    <row r="14342" spans="2:2" hidden="1">
      <c r="B14342" s="23"/>
    </row>
    <row r="14343" spans="2:2" hidden="1">
      <c r="B14343" s="23"/>
    </row>
    <row r="14344" spans="2:2" hidden="1">
      <c r="B14344" s="23"/>
    </row>
    <row r="14345" spans="2:2" hidden="1">
      <c r="B14345" s="23"/>
    </row>
    <row r="14346" spans="2:2" hidden="1">
      <c r="B14346" s="23"/>
    </row>
    <row r="14347" spans="2:2" hidden="1">
      <c r="B14347" s="23"/>
    </row>
    <row r="14348" spans="2:2" hidden="1">
      <c r="B14348" s="23"/>
    </row>
    <row r="14349" spans="2:2" hidden="1">
      <c r="B14349" s="23"/>
    </row>
    <row r="14350" spans="2:2" hidden="1">
      <c r="B14350" s="23"/>
    </row>
    <row r="14351" spans="2:2" hidden="1">
      <c r="B14351" s="23"/>
    </row>
    <row r="14352" spans="2:2" hidden="1">
      <c r="B14352" s="23"/>
    </row>
    <row r="14353" spans="2:2" hidden="1">
      <c r="B14353" s="23"/>
    </row>
    <row r="14354" spans="2:2" hidden="1">
      <c r="B14354" s="23"/>
    </row>
    <row r="14355" spans="2:2" hidden="1">
      <c r="B14355" s="23"/>
    </row>
    <row r="14356" spans="2:2" hidden="1">
      <c r="B14356" s="23"/>
    </row>
    <row r="14357" spans="2:2" hidden="1">
      <c r="B14357" s="23"/>
    </row>
    <row r="14358" spans="2:2" hidden="1">
      <c r="B14358" s="23"/>
    </row>
    <row r="14359" spans="2:2" hidden="1">
      <c r="B14359" s="23"/>
    </row>
    <row r="14360" spans="2:2" hidden="1">
      <c r="B14360" s="23"/>
    </row>
    <row r="14361" spans="2:2" hidden="1">
      <c r="B14361" s="23"/>
    </row>
    <row r="14362" spans="2:2" hidden="1">
      <c r="B14362" s="23"/>
    </row>
    <row r="14363" spans="2:2" hidden="1">
      <c r="B14363" s="23"/>
    </row>
    <row r="14364" spans="2:2" hidden="1">
      <c r="B14364" s="23"/>
    </row>
    <row r="14365" spans="2:2" hidden="1">
      <c r="B14365" s="23"/>
    </row>
    <row r="14366" spans="2:2" hidden="1">
      <c r="B14366" s="23"/>
    </row>
    <row r="14367" spans="2:2" hidden="1">
      <c r="B14367" s="23"/>
    </row>
    <row r="14368" spans="2:2" hidden="1">
      <c r="B14368" s="23"/>
    </row>
    <row r="14369" spans="2:2" hidden="1">
      <c r="B14369" s="23"/>
    </row>
    <row r="14370" spans="2:2" hidden="1">
      <c r="B14370" s="23"/>
    </row>
    <row r="14371" spans="2:2" hidden="1">
      <c r="B14371" s="23"/>
    </row>
    <row r="14372" spans="2:2" hidden="1">
      <c r="B14372" s="23"/>
    </row>
    <row r="14373" spans="2:2" hidden="1">
      <c r="B14373" s="23"/>
    </row>
    <row r="14374" spans="2:2" hidden="1">
      <c r="B14374" s="23"/>
    </row>
    <row r="14375" spans="2:2" hidden="1">
      <c r="B14375" s="23"/>
    </row>
    <row r="14376" spans="2:2" hidden="1">
      <c r="B14376" s="23"/>
    </row>
    <row r="14377" spans="2:2" hidden="1">
      <c r="B14377" s="23"/>
    </row>
    <row r="14378" spans="2:2" hidden="1">
      <c r="B14378" s="23"/>
    </row>
    <row r="14379" spans="2:2" hidden="1">
      <c r="B14379" s="23"/>
    </row>
    <row r="14380" spans="2:2" hidden="1">
      <c r="B14380" s="23"/>
    </row>
    <row r="14381" spans="2:2" hidden="1">
      <c r="B14381" s="23"/>
    </row>
    <row r="14382" spans="2:2" hidden="1">
      <c r="B14382" s="23"/>
    </row>
    <row r="14383" spans="2:2" hidden="1">
      <c r="B14383" s="23"/>
    </row>
    <row r="14384" spans="2:2" hidden="1">
      <c r="B14384" s="23"/>
    </row>
    <row r="14385" spans="2:2" hidden="1">
      <c r="B14385" s="23"/>
    </row>
    <row r="14386" spans="2:2" hidden="1">
      <c r="B14386" s="23"/>
    </row>
    <row r="14387" spans="2:2" hidden="1">
      <c r="B14387" s="23"/>
    </row>
    <row r="14388" spans="2:2" hidden="1">
      <c r="B14388" s="23"/>
    </row>
    <row r="14389" spans="2:2" hidden="1">
      <c r="B14389" s="23"/>
    </row>
    <row r="14390" spans="2:2" hidden="1">
      <c r="B14390" s="23"/>
    </row>
    <row r="14391" spans="2:2" hidden="1">
      <c r="B14391" s="23"/>
    </row>
    <row r="14392" spans="2:2" hidden="1">
      <c r="B14392" s="23"/>
    </row>
    <row r="14393" spans="2:2" hidden="1">
      <c r="B14393" s="23"/>
    </row>
    <row r="14394" spans="2:2" hidden="1">
      <c r="B14394" s="23"/>
    </row>
    <row r="14395" spans="2:2" hidden="1">
      <c r="B14395" s="23"/>
    </row>
    <row r="14396" spans="2:2" hidden="1">
      <c r="B14396" s="23"/>
    </row>
    <row r="14397" spans="2:2" hidden="1">
      <c r="B14397" s="23"/>
    </row>
    <row r="14398" spans="2:2" hidden="1">
      <c r="B14398" s="23"/>
    </row>
    <row r="14399" spans="2:2" hidden="1">
      <c r="B14399" s="23"/>
    </row>
    <row r="14400" spans="2:2" hidden="1">
      <c r="B14400" s="23"/>
    </row>
    <row r="14401" spans="2:2" hidden="1">
      <c r="B14401" s="23"/>
    </row>
    <row r="14402" spans="2:2" hidden="1">
      <c r="B14402" s="23"/>
    </row>
    <row r="14403" spans="2:2" hidden="1">
      <c r="B14403" s="23"/>
    </row>
    <row r="14404" spans="2:2" hidden="1">
      <c r="B14404" s="23"/>
    </row>
    <row r="14405" spans="2:2" hidden="1">
      <c r="B14405" s="23"/>
    </row>
    <row r="14406" spans="2:2" hidden="1">
      <c r="B14406" s="23"/>
    </row>
    <row r="14407" spans="2:2" hidden="1">
      <c r="B14407" s="23"/>
    </row>
    <row r="14408" spans="2:2" hidden="1">
      <c r="B14408" s="23"/>
    </row>
    <row r="14409" spans="2:2" hidden="1">
      <c r="B14409" s="23"/>
    </row>
    <row r="14410" spans="2:2" hidden="1">
      <c r="B14410" s="23"/>
    </row>
    <row r="14411" spans="2:2" hidden="1">
      <c r="B14411" s="23"/>
    </row>
    <row r="14412" spans="2:2" hidden="1">
      <c r="B14412" s="23"/>
    </row>
    <row r="14413" spans="2:2" hidden="1">
      <c r="B14413" s="23"/>
    </row>
    <row r="14414" spans="2:2" hidden="1">
      <c r="B14414" s="23"/>
    </row>
    <row r="14415" spans="2:2" hidden="1">
      <c r="B14415" s="23"/>
    </row>
    <row r="14416" spans="2:2" hidden="1">
      <c r="B14416" s="23"/>
    </row>
    <row r="14417" spans="2:2" hidden="1">
      <c r="B14417" s="23"/>
    </row>
    <row r="14418" spans="2:2" hidden="1">
      <c r="B14418" s="23"/>
    </row>
    <row r="14419" spans="2:2" hidden="1">
      <c r="B14419" s="23"/>
    </row>
    <row r="14420" spans="2:2" hidden="1">
      <c r="B14420" s="23"/>
    </row>
    <row r="14421" spans="2:2" hidden="1">
      <c r="B14421" s="23"/>
    </row>
    <row r="14422" spans="2:2" hidden="1">
      <c r="B14422" s="23"/>
    </row>
    <row r="14423" spans="2:2" hidden="1">
      <c r="B14423" s="23"/>
    </row>
    <row r="14424" spans="2:2" hidden="1">
      <c r="B14424" s="23"/>
    </row>
    <row r="14425" spans="2:2" hidden="1">
      <c r="B14425" s="23"/>
    </row>
    <row r="14426" spans="2:2" hidden="1">
      <c r="B14426" s="23"/>
    </row>
    <row r="14427" spans="2:2" hidden="1">
      <c r="B14427" s="23"/>
    </row>
    <row r="14428" spans="2:2" hidden="1">
      <c r="B14428" s="23"/>
    </row>
    <row r="14429" spans="2:2" hidden="1">
      <c r="B14429" s="23"/>
    </row>
    <row r="14430" spans="2:2" hidden="1">
      <c r="B14430" s="23"/>
    </row>
    <row r="14431" spans="2:2" hidden="1">
      <c r="B14431" s="23"/>
    </row>
    <row r="14432" spans="2:2" hidden="1">
      <c r="B14432" s="23"/>
    </row>
    <row r="14433" spans="2:2" hidden="1">
      <c r="B14433" s="23"/>
    </row>
    <row r="14434" spans="2:2" hidden="1">
      <c r="B14434" s="23"/>
    </row>
    <row r="14435" spans="2:2" hidden="1">
      <c r="B14435" s="23"/>
    </row>
    <row r="14436" spans="2:2" hidden="1">
      <c r="B14436" s="23"/>
    </row>
    <row r="14437" spans="2:2" hidden="1">
      <c r="B14437" s="23"/>
    </row>
    <row r="14438" spans="2:2" hidden="1">
      <c r="B14438" s="23"/>
    </row>
    <row r="14439" spans="2:2" hidden="1">
      <c r="B14439" s="23"/>
    </row>
    <row r="14440" spans="2:2" hidden="1">
      <c r="B14440" s="23"/>
    </row>
    <row r="14441" spans="2:2" hidden="1">
      <c r="B14441" s="23"/>
    </row>
    <row r="14442" spans="2:2" hidden="1">
      <c r="B14442" s="23"/>
    </row>
    <row r="14443" spans="2:2" hidden="1">
      <c r="B14443" s="23"/>
    </row>
    <row r="14444" spans="2:2" hidden="1">
      <c r="B14444" s="23"/>
    </row>
    <row r="14445" spans="2:2" hidden="1">
      <c r="B14445" s="23"/>
    </row>
    <row r="14446" spans="2:2" hidden="1">
      <c r="B14446" s="23"/>
    </row>
    <row r="14447" spans="2:2" hidden="1">
      <c r="B14447" s="23"/>
    </row>
    <row r="14448" spans="2:2" hidden="1">
      <c r="B14448" s="23"/>
    </row>
    <row r="14449" spans="2:2" hidden="1">
      <c r="B14449" s="23"/>
    </row>
    <row r="14450" spans="2:2" hidden="1">
      <c r="B14450" s="23"/>
    </row>
    <row r="14451" spans="2:2" hidden="1">
      <c r="B14451" s="23"/>
    </row>
    <row r="14452" spans="2:2" hidden="1">
      <c r="B14452" s="23"/>
    </row>
    <row r="14453" spans="2:2" hidden="1">
      <c r="B14453" s="23"/>
    </row>
    <row r="14454" spans="2:2" hidden="1">
      <c r="B14454" s="23"/>
    </row>
    <row r="14455" spans="2:2" hidden="1">
      <c r="B14455" s="23"/>
    </row>
    <row r="14456" spans="2:2" hidden="1">
      <c r="B14456" s="23"/>
    </row>
    <row r="14457" spans="2:2" hidden="1">
      <c r="B14457" s="23"/>
    </row>
    <row r="14458" spans="2:2" hidden="1">
      <c r="B14458" s="23"/>
    </row>
    <row r="14459" spans="2:2" hidden="1">
      <c r="B14459" s="23"/>
    </row>
    <row r="14460" spans="2:2" hidden="1">
      <c r="B14460" s="23"/>
    </row>
    <row r="14461" spans="2:2" hidden="1">
      <c r="B14461" s="23"/>
    </row>
    <row r="14462" spans="2:2" hidden="1">
      <c r="B14462" s="23"/>
    </row>
    <row r="14463" spans="2:2" hidden="1">
      <c r="B14463" s="23"/>
    </row>
    <row r="14464" spans="2:2" hidden="1">
      <c r="B14464" s="23"/>
    </row>
    <row r="14465" spans="2:2" hidden="1">
      <c r="B14465" s="23"/>
    </row>
    <row r="14466" spans="2:2" hidden="1">
      <c r="B14466" s="23"/>
    </row>
    <row r="14467" spans="2:2" hidden="1">
      <c r="B14467" s="23"/>
    </row>
    <row r="14468" spans="2:2" hidden="1">
      <c r="B14468" s="23"/>
    </row>
    <row r="14469" spans="2:2" hidden="1">
      <c r="B14469" s="23"/>
    </row>
    <row r="14470" spans="2:2" hidden="1">
      <c r="B14470" s="23"/>
    </row>
    <row r="14471" spans="2:2" hidden="1">
      <c r="B14471" s="23"/>
    </row>
    <row r="14472" spans="2:2" hidden="1">
      <c r="B14472" s="23"/>
    </row>
    <row r="14473" spans="2:2" hidden="1">
      <c r="B14473" s="23"/>
    </row>
    <row r="14474" spans="2:2" hidden="1">
      <c r="B14474" s="23"/>
    </row>
    <row r="14475" spans="2:2" hidden="1">
      <c r="B14475" s="23"/>
    </row>
    <row r="14476" spans="2:2" hidden="1">
      <c r="B14476" s="23"/>
    </row>
    <row r="14477" spans="2:2" hidden="1">
      <c r="B14477" s="23"/>
    </row>
    <row r="14478" spans="2:2" hidden="1">
      <c r="B14478" s="23"/>
    </row>
    <row r="14479" spans="2:2" hidden="1">
      <c r="B14479" s="23"/>
    </row>
    <row r="14480" spans="2:2" hidden="1">
      <c r="B14480" s="23"/>
    </row>
    <row r="14481" spans="2:2" hidden="1">
      <c r="B14481" s="23"/>
    </row>
    <row r="14482" spans="2:2" hidden="1">
      <c r="B14482" s="23"/>
    </row>
    <row r="14483" spans="2:2" hidden="1">
      <c r="B14483" s="23"/>
    </row>
    <row r="14484" spans="2:2" hidden="1">
      <c r="B14484" s="23"/>
    </row>
    <row r="14485" spans="2:2" hidden="1">
      <c r="B14485" s="23"/>
    </row>
    <row r="14486" spans="2:2" hidden="1">
      <c r="B14486" s="23"/>
    </row>
    <row r="14487" spans="2:2" hidden="1">
      <c r="B14487" s="23"/>
    </row>
    <row r="14488" spans="2:2" hidden="1">
      <c r="B14488" s="23"/>
    </row>
    <row r="14489" spans="2:2" hidden="1">
      <c r="B14489" s="23"/>
    </row>
    <row r="14490" spans="2:2" hidden="1">
      <c r="B14490" s="23"/>
    </row>
    <row r="14491" spans="2:2" hidden="1">
      <c r="B14491" s="23"/>
    </row>
    <row r="14492" spans="2:2" hidden="1">
      <c r="B14492" s="23"/>
    </row>
    <row r="14493" spans="2:2" hidden="1">
      <c r="B14493" s="23"/>
    </row>
    <row r="14494" spans="2:2" hidden="1">
      <c r="B14494" s="23"/>
    </row>
    <row r="14495" spans="2:2" hidden="1">
      <c r="B14495" s="23"/>
    </row>
    <row r="14496" spans="2:2" hidden="1">
      <c r="B14496" s="23"/>
    </row>
    <row r="14497" spans="2:2" hidden="1">
      <c r="B14497" s="23"/>
    </row>
    <row r="14498" spans="2:2" hidden="1">
      <c r="B14498" s="23"/>
    </row>
    <row r="14499" spans="2:2" hidden="1">
      <c r="B14499" s="23"/>
    </row>
    <row r="14500" spans="2:2" hidden="1">
      <c r="B14500" s="23"/>
    </row>
    <row r="14501" spans="2:2" hidden="1">
      <c r="B14501" s="23"/>
    </row>
    <row r="14502" spans="2:2" hidden="1">
      <c r="B14502" s="23"/>
    </row>
    <row r="14503" spans="2:2" hidden="1">
      <c r="B14503" s="23"/>
    </row>
    <row r="14504" spans="2:2" hidden="1">
      <c r="B14504" s="23"/>
    </row>
    <row r="14505" spans="2:2" hidden="1">
      <c r="B14505" s="23"/>
    </row>
    <row r="14506" spans="2:2" hidden="1">
      <c r="B14506" s="23"/>
    </row>
    <row r="14507" spans="2:2" hidden="1">
      <c r="B14507" s="23"/>
    </row>
    <row r="14508" spans="2:2" hidden="1">
      <c r="B14508" s="23"/>
    </row>
    <row r="14509" spans="2:2" hidden="1">
      <c r="B14509" s="23"/>
    </row>
    <row r="14510" spans="2:2" hidden="1">
      <c r="B14510" s="23"/>
    </row>
    <row r="14511" spans="2:2" hidden="1">
      <c r="B14511" s="23"/>
    </row>
    <row r="14512" spans="2:2" hidden="1">
      <c r="B14512" s="23"/>
    </row>
    <row r="14513" spans="2:2" hidden="1">
      <c r="B14513" s="23"/>
    </row>
    <row r="14514" spans="2:2" hidden="1">
      <c r="B14514" s="23"/>
    </row>
    <row r="14515" spans="2:2" hidden="1">
      <c r="B14515" s="23"/>
    </row>
    <row r="14516" spans="2:2" hidden="1">
      <c r="B14516" s="23"/>
    </row>
    <row r="14517" spans="2:2" hidden="1">
      <c r="B14517" s="23"/>
    </row>
    <row r="14518" spans="2:2" hidden="1">
      <c r="B14518" s="23"/>
    </row>
    <row r="14519" spans="2:2" hidden="1">
      <c r="B14519" s="23"/>
    </row>
    <row r="14520" spans="2:2" hidden="1">
      <c r="B14520" s="23"/>
    </row>
    <row r="14521" spans="2:2" hidden="1">
      <c r="B14521" s="23"/>
    </row>
    <row r="14522" spans="2:2" hidden="1">
      <c r="B14522" s="23"/>
    </row>
    <row r="14523" spans="2:2" hidden="1">
      <c r="B14523" s="23"/>
    </row>
    <row r="14524" spans="2:2" hidden="1">
      <c r="B14524" s="23"/>
    </row>
    <row r="14525" spans="2:2" hidden="1">
      <c r="B14525" s="23"/>
    </row>
    <row r="14526" spans="2:2" hidden="1">
      <c r="B14526" s="23"/>
    </row>
    <row r="14527" spans="2:2" hidden="1">
      <c r="B14527" s="23"/>
    </row>
    <row r="14528" spans="2:2" hidden="1">
      <c r="B14528" s="23"/>
    </row>
    <row r="14529" spans="2:2" hidden="1">
      <c r="B14529" s="23"/>
    </row>
    <row r="14530" spans="2:2" hidden="1">
      <c r="B14530" s="23"/>
    </row>
    <row r="14531" spans="2:2" hidden="1">
      <c r="B14531" s="23"/>
    </row>
    <row r="14532" spans="2:2" hidden="1">
      <c r="B14532" s="23"/>
    </row>
    <row r="14533" spans="2:2" hidden="1">
      <c r="B14533" s="23"/>
    </row>
    <row r="14534" spans="2:2" hidden="1">
      <c r="B14534" s="23"/>
    </row>
    <row r="14535" spans="2:2" hidden="1">
      <c r="B14535" s="23"/>
    </row>
    <row r="14536" spans="2:2" hidden="1">
      <c r="B14536" s="23"/>
    </row>
    <row r="14537" spans="2:2" hidden="1">
      <c r="B14537" s="23"/>
    </row>
    <row r="14538" spans="2:2" hidden="1">
      <c r="B14538" s="23"/>
    </row>
    <row r="14539" spans="2:2" hidden="1">
      <c r="B14539" s="23"/>
    </row>
    <row r="14540" spans="2:2" hidden="1">
      <c r="B14540" s="23"/>
    </row>
    <row r="14541" spans="2:2" hidden="1">
      <c r="B14541" s="23"/>
    </row>
    <row r="14542" spans="2:2" hidden="1">
      <c r="B14542" s="23"/>
    </row>
    <row r="14543" spans="2:2" hidden="1">
      <c r="B14543" s="23"/>
    </row>
    <row r="14544" spans="2:2" hidden="1">
      <c r="B14544" s="23"/>
    </row>
    <row r="14545" spans="2:2" hidden="1">
      <c r="B14545" s="23"/>
    </row>
    <row r="14546" spans="2:2" hidden="1">
      <c r="B14546" s="23"/>
    </row>
    <row r="14547" spans="2:2" hidden="1">
      <c r="B14547" s="23"/>
    </row>
    <row r="14548" spans="2:2" hidden="1">
      <c r="B14548" s="23"/>
    </row>
    <row r="14549" spans="2:2" hidden="1">
      <c r="B14549" s="23"/>
    </row>
    <row r="14550" spans="2:2" hidden="1">
      <c r="B14550" s="23"/>
    </row>
    <row r="14551" spans="2:2" hidden="1">
      <c r="B14551" s="23"/>
    </row>
    <row r="14552" spans="2:2" hidden="1">
      <c r="B14552" s="23"/>
    </row>
    <row r="14553" spans="2:2" hidden="1">
      <c r="B14553" s="23"/>
    </row>
    <row r="14554" spans="2:2" hidden="1">
      <c r="B14554" s="23"/>
    </row>
    <row r="14555" spans="2:2" hidden="1">
      <c r="B14555" s="23"/>
    </row>
    <row r="14556" spans="2:2" hidden="1">
      <c r="B14556" s="23"/>
    </row>
    <row r="14557" spans="2:2" hidden="1">
      <c r="B14557" s="23"/>
    </row>
    <row r="14558" spans="2:2" hidden="1">
      <c r="B14558" s="23"/>
    </row>
    <row r="14559" spans="2:2" hidden="1">
      <c r="B14559" s="23"/>
    </row>
    <row r="14560" spans="2:2" hidden="1">
      <c r="B14560" s="23"/>
    </row>
    <row r="14561" spans="2:2" hidden="1">
      <c r="B14561" s="23"/>
    </row>
    <row r="14562" spans="2:2" hidden="1">
      <c r="B14562" s="23"/>
    </row>
    <row r="14563" spans="2:2" hidden="1">
      <c r="B14563" s="23"/>
    </row>
    <row r="14564" spans="2:2" hidden="1">
      <c r="B14564" s="23"/>
    </row>
    <row r="14565" spans="2:2" hidden="1">
      <c r="B14565" s="23"/>
    </row>
    <row r="14566" spans="2:2" hidden="1">
      <c r="B14566" s="23"/>
    </row>
    <row r="14567" spans="2:2" hidden="1">
      <c r="B14567" s="23"/>
    </row>
    <row r="14568" spans="2:2" hidden="1">
      <c r="B14568" s="23"/>
    </row>
    <row r="14569" spans="2:2" hidden="1">
      <c r="B14569" s="23"/>
    </row>
    <row r="14570" spans="2:2" hidden="1">
      <c r="B14570" s="23"/>
    </row>
    <row r="14571" spans="2:2" hidden="1">
      <c r="B14571" s="23"/>
    </row>
    <row r="14572" spans="2:2" hidden="1">
      <c r="B14572" s="23"/>
    </row>
    <row r="14573" spans="2:2" hidden="1">
      <c r="B14573" s="23"/>
    </row>
    <row r="14574" spans="2:2" hidden="1">
      <c r="B14574" s="23"/>
    </row>
    <row r="14575" spans="2:2" hidden="1">
      <c r="B14575" s="23"/>
    </row>
    <row r="14576" spans="2:2" hidden="1">
      <c r="B14576" s="23"/>
    </row>
    <row r="14577" spans="2:2" hidden="1">
      <c r="B14577" s="23"/>
    </row>
    <row r="14578" spans="2:2" hidden="1">
      <c r="B14578" s="23"/>
    </row>
    <row r="14579" spans="2:2" hidden="1">
      <c r="B14579" s="23"/>
    </row>
    <row r="14580" spans="2:2" hidden="1">
      <c r="B14580" s="23"/>
    </row>
    <row r="14581" spans="2:2" hidden="1">
      <c r="B14581" s="23"/>
    </row>
    <row r="14582" spans="2:2" hidden="1">
      <c r="B14582" s="23"/>
    </row>
    <row r="14583" spans="2:2" hidden="1">
      <c r="B14583" s="23"/>
    </row>
    <row r="14584" spans="2:2" hidden="1">
      <c r="B14584" s="23"/>
    </row>
    <row r="14585" spans="2:2" hidden="1">
      <c r="B14585" s="23"/>
    </row>
    <row r="14586" spans="2:2" hidden="1">
      <c r="B14586" s="23"/>
    </row>
    <row r="14587" spans="2:2" hidden="1">
      <c r="B14587" s="23"/>
    </row>
    <row r="14588" spans="2:2" hidden="1">
      <c r="B14588" s="23"/>
    </row>
    <row r="14589" spans="2:2" hidden="1">
      <c r="B14589" s="23"/>
    </row>
    <row r="14590" spans="2:2" hidden="1">
      <c r="B14590" s="23"/>
    </row>
    <row r="14591" spans="2:2" hidden="1">
      <c r="B14591" s="23"/>
    </row>
    <row r="14592" spans="2:2" hidden="1">
      <c r="B14592" s="23"/>
    </row>
    <row r="14593" spans="2:2" hidden="1">
      <c r="B14593" s="23"/>
    </row>
    <row r="14594" spans="2:2" hidden="1">
      <c r="B14594" s="23"/>
    </row>
    <row r="14595" spans="2:2" hidden="1">
      <c r="B14595" s="23"/>
    </row>
    <row r="14596" spans="2:2" hidden="1">
      <c r="B14596" s="23"/>
    </row>
    <row r="14597" spans="2:2" hidden="1">
      <c r="B14597" s="23"/>
    </row>
    <row r="14598" spans="2:2" hidden="1">
      <c r="B14598" s="23"/>
    </row>
    <row r="14599" spans="2:2" hidden="1">
      <c r="B14599" s="23"/>
    </row>
    <row r="14600" spans="2:2" hidden="1">
      <c r="B14600" s="23"/>
    </row>
    <row r="14601" spans="2:2" hidden="1">
      <c r="B14601" s="23"/>
    </row>
    <row r="14602" spans="2:2" hidden="1">
      <c r="B14602" s="23"/>
    </row>
    <row r="14603" spans="2:2" hidden="1">
      <c r="B14603" s="23"/>
    </row>
    <row r="14604" spans="2:2" hidden="1">
      <c r="B14604" s="23"/>
    </row>
    <row r="14605" spans="2:2" hidden="1">
      <c r="B14605" s="23"/>
    </row>
    <row r="14606" spans="2:2" hidden="1">
      <c r="B14606" s="23"/>
    </row>
    <row r="14607" spans="2:2" hidden="1">
      <c r="B14607" s="23"/>
    </row>
    <row r="14608" spans="2:2" hidden="1">
      <c r="B14608" s="23"/>
    </row>
    <row r="14609" spans="2:2" hidden="1">
      <c r="B14609" s="23"/>
    </row>
    <row r="14610" spans="2:2" hidden="1">
      <c r="B14610" s="23"/>
    </row>
    <row r="14611" spans="2:2" hidden="1">
      <c r="B14611" s="23"/>
    </row>
    <row r="14612" spans="2:2" hidden="1">
      <c r="B14612" s="23"/>
    </row>
    <row r="14613" spans="2:2" hidden="1">
      <c r="B14613" s="23"/>
    </row>
    <row r="14614" spans="2:2" hidden="1">
      <c r="B14614" s="23"/>
    </row>
    <row r="14615" spans="2:2" hidden="1">
      <c r="B14615" s="23"/>
    </row>
    <row r="14616" spans="2:2" hidden="1">
      <c r="B14616" s="23"/>
    </row>
    <row r="14617" spans="2:2" hidden="1">
      <c r="B14617" s="23"/>
    </row>
    <row r="14618" spans="2:2" hidden="1">
      <c r="B14618" s="23"/>
    </row>
    <row r="14619" spans="2:2" hidden="1">
      <c r="B14619" s="23"/>
    </row>
    <row r="14620" spans="2:2" hidden="1">
      <c r="B14620" s="23"/>
    </row>
    <row r="14621" spans="2:2" hidden="1">
      <c r="B14621" s="23"/>
    </row>
    <row r="14622" spans="2:2" hidden="1">
      <c r="B14622" s="23"/>
    </row>
    <row r="14623" spans="2:2" hidden="1">
      <c r="B14623" s="23"/>
    </row>
    <row r="14624" spans="2:2" hidden="1">
      <c r="B14624" s="23"/>
    </row>
    <row r="14625" spans="2:2" hidden="1">
      <c r="B14625" s="23"/>
    </row>
    <row r="14626" spans="2:2" hidden="1">
      <c r="B14626" s="23"/>
    </row>
    <row r="14627" spans="2:2" hidden="1">
      <c r="B14627" s="23"/>
    </row>
    <row r="14628" spans="2:2" hidden="1">
      <c r="B14628" s="23"/>
    </row>
    <row r="14629" spans="2:2" hidden="1">
      <c r="B14629" s="23"/>
    </row>
    <row r="14630" spans="2:2" hidden="1">
      <c r="B14630" s="23"/>
    </row>
    <row r="14631" spans="2:2" hidden="1">
      <c r="B14631" s="23"/>
    </row>
    <row r="14632" spans="2:2" hidden="1">
      <c r="B14632" s="23"/>
    </row>
    <row r="14633" spans="2:2" hidden="1">
      <c r="B14633" s="23"/>
    </row>
    <row r="14634" spans="2:2" hidden="1">
      <c r="B14634" s="23"/>
    </row>
    <row r="14635" spans="2:2" hidden="1">
      <c r="B14635" s="23"/>
    </row>
    <row r="14636" spans="2:2" hidden="1">
      <c r="B14636" s="23"/>
    </row>
    <row r="14637" spans="2:2" hidden="1">
      <c r="B14637" s="23"/>
    </row>
    <row r="14638" spans="2:2" hidden="1">
      <c r="B14638" s="23"/>
    </row>
    <row r="14639" spans="2:2" hidden="1">
      <c r="B14639" s="23"/>
    </row>
    <row r="14640" spans="2:2" hidden="1">
      <c r="B14640" s="23"/>
    </row>
    <row r="14641" spans="2:2" hidden="1">
      <c r="B14641" s="23"/>
    </row>
    <row r="14642" spans="2:2" hidden="1">
      <c r="B14642" s="23"/>
    </row>
    <row r="14643" spans="2:2" hidden="1">
      <c r="B14643" s="23"/>
    </row>
    <row r="14644" spans="2:2" hidden="1">
      <c r="B14644" s="23"/>
    </row>
    <row r="14645" spans="2:2" hidden="1">
      <c r="B14645" s="23"/>
    </row>
    <row r="14646" spans="2:2" hidden="1">
      <c r="B14646" s="23"/>
    </row>
    <row r="14647" spans="2:2" hidden="1">
      <c r="B14647" s="23"/>
    </row>
    <row r="14648" spans="2:2" hidden="1">
      <c r="B14648" s="23"/>
    </row>
    <row r="14649" spans="2:2" hidden="1">
      <c r="B14649" s="23"/>
    </row>
    <row r="14650" spans="2:2" hidden="1">
      <c r="B14650" s="23"/>
    </row>
    <row r="14651" spans="2:2" hidden="1">
      <c r="B14651" s="23"/>
    </row>
    <row r="14652" spans="2:2" hidden="1">
      <c r="B14652" s="23"/>
    </row>
    <row r="14653" spans="2:2" hidden="1">
      <c r="B14653" s="23"/>
    </row>
    <row r="14654" spans="2:2" hidden="1">
      <c r="B14654" s="23"/>
    </row>
    <row r="14655" spans="2:2" hidden="1">
      <c r="B14655" s="23"/>
    </row>
    <row r="14656" spans="2:2" hidden="1">
      <c r="B14656" s="23"/>
    </row>
    <row r="14657" spans="2:2" hidden="1">
      <c r="B14657" s="23"/>
    </row>
    <row r="14658" spans="2:2" hidden="1">
      <c r="B14658" s="23"/>
    </row>
    <row r="14659" spans="2:2" hidden="1">
      <c r="B14659" s="23"/>
    </row>
    <row r="14660" spans="2:2" hidden="1">
      <c r="B14660" s="23"/>
    </row>
    <row r="14661" spans="2:2" hidden="1">
      <c r="B14661" s="23"/>
    </row>
    <row r="14662" spans="2:2" hidden="1">
      <c r="B14662" s="23"/>
    </row>
    <row r="14663" spans="2:2" hidden="1">
      <c r="B14663" s="23"/>
    </row>
    <row r="14664" spans="2:2" hidden="1">
      <c r="B14664" s="23"/>
    </row>
    <row r="14665" spans="2:2" hidden="1">
      <c r="B14665" s="23"/>
    </row>
    <row r="14666" spans="2:2" hidden="1">
      <c r="B14666" s="23"/>
    </row>
    <row r="14667" spans="2:2" hidden="1">
      <c r="B14667" s="23"/>
    </row>
    <row r="14668" spans="2:2" hidden="1">
      <c r="B14668" s="23"/>
    </row>
    <row r="14669" spans="2:2" hidden="1">
      <c r="B14669" s="23"/>
    </row>
    <row r="14670" spans="2:2" hidden="1">
      <c r="B14670" s="23"/>
    </row>
    <row r="14671" spans="2:2" hidden="1">
      <c r="B14671" s="23"/>
    </row>
    <row r="14672" spans="2:2" hidden="1">
      <c r="B14672" s="23"/>
    </row>
    <row r="14673" spans="2:2" hidden="1">
      <c r="B14673" s="23"/>
    </row>
    <row r="14674" spans="2:2" hidden="1">
      <c r="B14674" s="23"/>
    </row>
    <row r="14675" spans="2:2" hidden="1">
      <c r="B14675" s="23"/>
    </row>
    <row r="14676" spans="2:2" hidden="1">
      <c r="B14676" s="23"/>
    </row>
    <row r="14677" spans="2:2" hidden="1">
      <c r="B14677" s="23"/>
    </row>
    <row r="14678" spans="2:2" hidden="1">
      <c r="B14678" s="23"/>
    </row>
    <row r="14679" spans="2:2" hidden="1">
      <c r="B14679" s="23"/>
    </row>
    <row r="14680" spans="2:2" hidden="1">
      <c r="B14680" s="23"/>
    </row>
    <row r="14681" spans="2:2" hidden="1">
      <c r="B14681" s="23"/>
    </row>
    <row r="14682" spans="2:2" hidden="1">
      <c r="B14682" s="23"/>
    </row>
    <row r="14683" spans="2:2" hidden="1">
      <c r="B14683" s="23"/>
    </row>
    <row r="14684" spans="2:2" hidden="1">
      <c r="B14684" s="23"/>
    </row>
    <row r="14685" spans="2:2" hidden="1">
      <c r="B14685" s="23"/>
    </row>
    <row r="14686" spans="2:2" hidden="1">
      <c r="B14686" s="23"/>
    </row>
    <row r="14687" spans="2:2" hidden="1">
      <c r="B14687" s="23"/>
    </row>
    <row r="14688" spans="2:2" hidden="1">
      <c r="B14688" s="23"/>
    </row>
    <row r="14689" spans="2:2" hidden="1">
      <c r="B14689" s="23"/>
    </row>
    <row r="14690" spans="2:2" hidden="1">
      <c r="B14690" s="23"/>
    </row>
    <row r="14691" spans="2:2" hidden="1">
      <c r="B14691" s="23"/>
    </row>
    <row r="14692" spans="2:2" hidden="1">
      <c r="B14692" s="23"/>
    </row>
    <row r="14693" spans="2:2" hidden="1">
      <c r="B14693" s="23"/>
    </row>
    <row r="14694" spans="2:2" hidden="1">
      <c r="B14694" s="23"/>
    </row>
    <row r="14695" spans="2:2" hidden="1">
      <c r="B14695" s="23"/>
    </row>
    <row r="14696" spans="2:2" hidden="1">
      <c r="B14696" s="23"/>
    </row>
    <row r="14697" spans="2:2" hidden="1">
      <c r="B14697" s="23"/>
    </row>
    <row r="14698" spans="2:2" hidden="1">
      <c r="B14698" s="23"/>
    </row>
    <row r="14699" spans="2:2" hidden="1">
      <c r="B14699" s="23"/>
    </row>
    <row r="14700" spans="2:2" hidden="1">
      <c r="B14700" s="23"/>
    </row>
    <row r="14701" spans="2:2" hidden="1">
      <c r="B14701" s="23"/>
    </row>
    <row r="14702" spans="2:2" hidden="1">
      <c r="B14702" s="23"/>
    </row>
    <row r="14703" spans="2:2" hidden="1">
      <c r="B14703" s="23"/>
    </row>
    <row r="14704" spans="2:2" hidden="1">
      <c r="B14704" s="23"/>
    </row>
    <row r="14705" spans="2:2" hidden="1">
      <c r="B14705" s="23"/>
    </row>
    <row r="14706" spans="2:2" hidden="1">
      <c r="B14706" s="23"/>
    </row>
    <row r="14707" spans="2:2" hidden="1">
      <c r="B14707" s="23"/>
    </row>
    <row r="14708" spans="2:2" hidden="1">
      <c r="B14708" s="23"/>
    </row>
    <row r="14709" spans="2:2" hidden="1">
      <c r="B14709" s="23"/>
    </row>
    <row r="14710" spans="2:2" hidden="1">
      <c r="B14710" s="23"/>
    </row>
    <row r="14711" spans="2:2" hidden="1">
      <c r="B14711" s="23"/>
    </row>
    <row r="14712" spans="2:2" hidden="1">
      <c r="B14712" s="23"/>
    </row>
    <row r="14713" spans="2:2" hidden="1">
      <c r="B14713" s="23"/>
    </row>
    <row r="14714" spans="2:2" hidden="1">
      <c r="B14714" s="23"/>
    </row>
    <row r="14715" spans="2:2" hidden="1">
      <c r="B14715" s="23"/>
    </row>
    <row r="14716" spans="2:2" hidden="1">
      <c r="B14716" s="23"/>
    </row>
    <row r="14717" spans="2:2" hidden="1">
      <c r="B14717" s="23"/>
    </row>
    <row r="14718" spans="2:2" hidden="1">
      <c r="B14718" s="23"/>
    </row>
    <row r="14719" spans="2:2" hidden="1">
      <c r="B14719" s="23"/>
    </row>
    <row r="14720" spans="2:2" hidden="1">
      <c r="B14720" s="23"/>
    </row>
    <row r="14721" spans="2:2" hidden="1">
      <c r="B14721" s="23"/>
    </row>
    <row r="14722" spans="2:2" hidden="1">
      <c r="B14722" s="23"/>
    </row>
    <row r="14723" spans="2:2" hidden="1">
      <c r="B14723" s="23"/>
    </row>
    <row r="14724" spans="2:2" hidden="1">
      <c r="B14724" s="23"/>
    </row>
    <row r="14725" spans="2:2" hidden="1">
      <c r="B14725" s="23"/>
    </row>
    <row r="14726" spans="2:2" hidden="1">
      <c r="B14726" s="23"/>
    </row>
    <row r="14727" spans="2:2" hidden="1">
      <c r="B14727" s="23"/>
    </row>
    <row r="14728" spans="2:2" hidden="1">
      <c r="B14728" s="23"/>
    </row>
    <row r="14729" spans="2:2" hidden="1">
      <c r="B14729" s="23"/>
    </row>
    <row r="14730" spans="2:2" hidden="1">
      <c r="B14730" s="23"/>
    </row>
    <row r="14731" spans="2:2" hidden="1">
      <c r="B14731" s="23"/>
    </row>
    <row r="14732" spans="2:2" hidden="1">
      <c r="B14732" s="23"/>
    </row>
    <row r="14733" spans="2:2" hidden="1">
      <c r="B14733" s="23"/>
    </row>
    <row r="14734" spans="2:2" hidden="1">
      <c r="B14734" s="23"/>
    </row>
    <row r="14735" spans="2:2" hidden="1">
      <c r="B14735" s="23"/>
    </row>
    <row r="14736" spans="2:2" hidden="1">
      <c r="B14736" s="23"/>
    </row>
    <row r="14737" spans="2:2" hidden="1">
      <c r="B14737" s="23"/>
    </row>
    <row r="14738" spans="2:2" hidden="1">
      <c r="B14738" s="23"/>
    </row>
    <row r="14739" spans="2:2" hidden="1">
      <c r="B14739" s="23"/>
    </row>
    <row r="14740" spans="2:2" hidden="1">
      <c r="B14740" s="23"/>
    </row>
    <row r="14741" spans="2:2" hidden="1">
      <c r="B14741" s="23"/>
    </row>
    <row r="14742" spans="2:2" hidden="1">
      <c r="B14742" s="23"/>
    </row>
    <row r="14743" spans="2:2" hidden="1">
      <c r="B14743" s="23"/>
    </row>
    <row r="14744" spans="2:2" hidden="1">
      <c r="B14744" s="23"/>
    </row>
    <row r="14745" spans="2:2" hidden="1">
      <c r="B14745" s="23"/>
    </row>
    <row r="14746" spans="2:2" hidden="1">
      <c r="B14746" s="23"/>
    </row>
    <row r="14747" spans="2:2" hidden="1">
      <c r="B14747" s="23"/>
    </row>
    <row r="14748" spans="2:2" hidden="1">
      <c r="B14748" s="23"/>
    </row>
    <row r="14749" spans="2:2" hidden="1">
      <c r="B14749" s="23"/>
    </row>
    <row r="14750" spans="2:2" hidden="1">
      <c r="B14750" s="23"/>
    </row>
    <row r="14751" spans="2:2" hidden="1">
      <c r="B14751" s="23"/>
    </row>
    <row r="14752" spans="2:2" hidden="1">
      <c r="B14752" s="23"/>
    </row>
    <row r="14753" spans="2:2" hidden="1">
      <c r="B14753" s="23"/>
    </row>
    <row r="14754" spans="2:2" hidden="1">
      <c r="B14754" s="23"/>
    </row>
    <row r="14755" spans="2:2" hidden="1">
      <c r="B14755" s="23"/>
    </row>
    <row r="14756" spans="2:2" hidden="1">
      <c r="B14756" s="23"/>
    </row>
    <row r="14757" spans="2:2" hidden="1">
      <c r="B14757" s="23"/>
    </row>
    <row r="14758" spans="2:2" hidden="1">
      <c r="B14758" s="23"/>
    </row>
    <row r="14759" spans="2:2" hidden="1">
      <c r="B14759" s="23"/>
    </row>
    <row r="14760" spans="2:2" hidden="1">
      <c r="B14760" s="23"/>
    </row>
    <row r="14761" spans="2:2" hidden="1">
      <c r="B14761" s="23"/>
    </row>
    <row r="14762" spans="2:2" hidden="1">
      <c r="B14762" s="23"/>
    </row>
    <row r="14763" spans="2:2" hidden="1">
      <c r="B14763" s="23"/>
    </row>
    <row r="14764" spans="2:2" hidden="1">
      <c r="B14764" s="23"/>
    </row>
    <row r="14765" spans="2:2" hidden="1">
      <c r="B14765" s="23"/>
    </row>
    <row r="14766" spans="2:2" hidden="1">
      <c r="B14766" s="23"/>
    </row>
    <row r="14767" spans="2:2" hidden="1">
      <c r="B14767" s="23"/>
    </row>
    <row r="14768" spans="2:2" hidden="1">
      <c r="B14768" s="23"/>
    </row>
    <row r="14769" spans="2:2" hidden="1">
      <c r="B14769" s="23"/>
    </row>
    <row r="14770" spans="2:2" hidden="1">
      <c r="B14770" s="23"/>
    </row>
    <row r="14771" spans="2:2" hidden="1">
      <c r="B14771" s="23"/>
    </row>
    <row r="14772" spans="2:2" hidden="1">
      <c r="B14772" s="23"/>
    </row>
    <row r="14773" spans="2:2" hidden="1">
      <c r="B14773" s="23"/>
    </row>
    <row r="14774" spans="2:2" hidden="1">
      <c r="B14774" s="23"/>
    </row>
    <row r="14775" spans="2:2" hidden="1">
      <c r="B14775" s="23"/>
    </row>
    <row r="14776" spans="2:2" hidden="1">
      <c r="B14776" s="23"/>
    </row>
    <row r="14777" spans="2:2" hidden="1">
      <c r="B14777" s="23"/>
    </row>
    <row r="14778" spans="2:2" hidden="1">
      <c r="B14778" s="23"/>
    </row>
    <row r="14779" spans="2:2" hidden="1">
      <c r="B14779" s="23"/>
    </row>
    <row r="14780" spans="2:2" hidden="1">
      <c r="B14780" s="23"/>
    </row>
    <row r="14781" spans="2:2" hidden="1">
      <c r="B14781" s="23"/>
    </row>
    <row r="14782" spans="2:2" hidden="1">
      <c r="B14782" s="23"/>
    </row>
    <row r="14783" spans="2:2" hidden="1">
      <c r="B14783" s="23"/>
    </row>
    <row r="14784" spans="2:2" hidden="1">
      <c r="B14784" s="23"/>
    </row>
    <row r="14785" spans="2:2" hidden="1">
      <c r="B14785" s="23"/>
    </row>
    <row r="14786" spans="2:2" hidden="1">
      <c r="B14786" s="23"/>
    </row>
    <row r="14787" spans="2:2" hidden="1">
      <c r="B14787" s="23"/>
    </row>
    <row r="14788" spans="2:2" hidden="1">
      <c r="B14788" s="23"/>
    </row>
    <row r="14789" spans="2:2" hidden="1">
      <c r="B14789" s="23"/>
    </row>
    <row r="14790" spans="2:2" hidden="1">
      <c r="B14790" s="23"/>
    </row>
    <row r="14791" spans="2:2" hidden="1">
      <c r="B14791" s="23"/>
    </row>
    <row r="14792" spans="2:2" hidden="1">
      <c r="B14792" s="23"/>
    </row>
    <row r="14793" spans="2:2" hidden="1">
      <c r="B14793" s="23"/>
    </row>
    <row r="14794" spans="2:2" hidden="1">
      <c r="B14794" s="23"/>
    </row>
    <row r="14795" spans="2:2" hidden="1">
      <c r="B14795" s="23"/>
    </row>
    <row r="14796" spans="2:2" hidden="1">
      <c r="B14796" s="23"/>
    </row>
    <row r="14797" spans="2:2" hidden="1">
      <c r="B14797" s="23"/>
    </row>
    <row r="14798" spans="2:2" hidden="1">
      <c r="B14798" s="23"/>
    </row>
    <row r="14799" spans="2:2" hidden="1">
      <c r="B14799" s="23"/>
    </row>
    <row r="14800" spans="2:2" hidden="1">
      <c r="B14800" s="23"/>
    </row>
    <row r="14801" spans="2:2" hidden="1">
      <c r="B14801" s="23"/>
    </row>
    <row r="14802" spans="2:2" hidden="1">
      <c r="B14802" s="23"/>
    </row>
    <row r="14803" spans="2:2" hidden="1">
      <c r="B14803" s="23"/>
    </row>
    <row r="14804" spans="2:2" hidden="1">
      <c r="B14804" s="23"/>
    </row>
    <row r="14805" spans="2:2" hidden="1">
      <c r="B14805" s="23"/>
    </row>
    <row r="14806" spans="2:2" hidden="1">
      <c r="B14806" s="23"/>
    </row>
    <row r="14807" spans="2:2" hidden="1">
      <c r="B14807" s="23"/>
    </row>
    <row r="14808" spans="2:2" hidden="1">
      <c r="B14808" s="23"/>
    </row>
    <row r="14809" spans="2:2" hidden="1">
      <c r="B14809" s="23"/>
    </row>
    <row r="14810" spans="2:2" hidden="1">
      <c r="B14810" s="23"/>
    </row>
    <row r="14811" spans="2:2" hidden="1">
      <c r="B14811" s="23"/>
    </row>
    <row r="14812" spans="2:2" hidden="1">
      <c r="B14812" s="23"/>
    </row>
    <row r="14813" spans="2:2" hidden="1">
      <c r="B14813" s="23"/>
    </row>
    <row r="14814" spans="2:2" hidden="1">
      <c r="B14814" s="23"/>
    </row>
    <row r="14815" spans="2:2" hidden="1">
      <c r="B14815" s="23"/>
    </row>
    <row r="14816" spans="2:2" hidden="1">
      <c r="B14816" s="23"/>
    </row>
    <row r="14817" spans="2:2" hidden="1">
      <c r="B14817" s="23"/>
    </row>
    <row r="14818" spans="2:2" hidden="1">
      <c r="B14818" s="23"/>
    </row>
    <row r="14819" spans="2:2" hidden="1">
      <c r="B14819" s="23"/>
    </row>
    <row r="14820" spans="2:2" hidden="1">
      <c r="B14820" s="23"/>
    </row>
    <row r="14821" spans="2:2" hidden="1">
      <c r="B14821" s="23"/>
    </row>
    <row r="14822" spans="2:2" hidden="1">
      <c r="B14822" s="23"/>
    </row>
    <row r="14823" spans="2:2" hidden="1">
      <c r="B14823" s="23"/>
    </row>
    <row r="14824" spans="2:2" hidden="1">
      <c r="B14824" s="23"/>
    </row>
    <row r="14825" spans="2:2" hidden="1">
      <c r="B14825" s="23"/>
    </row>
    <row r="14826" spans="2:2" hidden="1">
      <c r="B14826" s="23"/>
    </row>
    <row r="14827" spans="2:2" hidden="1">
      <c r="B14827" s="23"/>
    </row>
    <row r="14828" spans="2:2" hidden="1">
      <c r="B14828" s="23"/>
    </row>
    <row r="14829" spans="2:2" hidden="1">
      <c r="B14829" s="23"/>
    </row>
    <row r="14830" spans="2:2" hidden="1">
      <c r="B14830" s="23"/>
    </row>
    <row r="14831" spans="2:2" hidden="1">
      <c r="B14831" s="23"/>
    </row>
    <row r="14832" spans="2:2" hidden="1">
      <c r="B14832" s="23"/>
    </row>
    <row r="14833" spans="2:2" hidden="1">
      <c r="B14833" s="23"/>
    </row>
    <row r="14834" spans="2:2" hidden="1">
      <c r="B14834" s="23"/>
    </row>
    <row r="14835" spans="2:2" hidden="1">
      <c r="B14835" s="23"/>
    </row>
    <row r="14836" spans="2:2" hidden="1">
      <c r="B14836" s="23"/>
    </row>
    <row r="14837" spans="2:2" hidden="1">
      <c r="B14837" s="23"/>
    </row>
    <row r="14838" spans="2:2" hidden="1">
      <c r="B14838" s="23"/>
    </row>
    <row r="14839" spans="2:2" hidden="1">
      <c r="B14839" s="23"/>
    </row>
    <row r="14840" spans="2:2" hidden="1">
      <c r="B14840" s="23"/>
    </row>
    <row r="14841" spans="2:2" hidden="1">
      <c r="B14841" s="23"/>
    </row>
    <row r="14842" spans="2:2" hidden="1">
      <c r="B14842" s="23"/>
    </row>
    <row r="14843" spans="2:2" hidden="1">
      <c r="B14843" s="23"/>
    </row>
    <row r="14844" spans="2:2" hidden="1">
      <c r="B14844" s="23"/>
    </row>
    <row r="14845" spans="2:2" hidden="1">
      <c r="B14845" s="23"/>
    </row>
    <row r="14846" spans="2:2" hidden="1">
      <c r="B14846" s="23"/>
    </row>
    <row r="14847" spans="2:2" hidden="1">
      <c r="B14847" s="23"/>
    </row>
    <row r="14848" spans="2:2" hidden="1">
      <c r="B14848" s="23"/>
    </row>
    <row r="14849" spans="2:2" hidden="1">
      <c r="B14849" s="23"/>
    </row>
    <row r="14850" spans="2:2" hidden="1">
      <c r="B14850" s="23"/>
    </row>
    <row r="14851" spans="2:2" hidden="1">
      <c r="B14851" s="23"/>
    </row>
    <row r="14852" spans="2:2" hidden="1">
      <c r="B14852" s="23"/>
    </row>
    <row r="14853" spans="2:2" hidden="1">
      <c r="B14853" s="23"/>
    </row>
    <row r="14854" spans="2:2" hidden="1">
      <c r="B14854" s="23"/>
    </row>
    <row r="14855" spans="2:2" hidden="1">
      <c r="B14855" s="23"/>
    </row>
    <row r="14856" spans="2:2" hidden="1">
      <c r="B14856" s="23"/>
    </row>
    <row r="14857" spans="2:2" hidden="1">
      <c r="B14857" s="23"/>
    </row>
    <row r="14858" spans="2:2" hidden="1">
      <c r="B14858" s="23"/>
    </row>
    <row r="14859" spans="2:2" hidden="1">
      <c r="B14859" s="23"/>
    </row>
    <row r="14860" spans="2:2" hidden="1">
      <c r="B14860" s="23"/>
    </row>
    <row r="14861" spans="2:2" hidden="1">
      <c r="B14861" s="23"/>
    </row>
    <row r="14862" spans="2:2" hidden="1">
      <c r="B14862" s="23"/>
    </row>
    <row r="14863" spans="2:2" hidden="1">
      <c r="B14863" s="23"/>
    </row>
    <row r="14864" spans="2:2" hidden="1">
      <c r="B14864" s="23"/>
    </row>
    <row r="14865" spans="2:2" hidden="1">
      <c r="B14865" s="23"/>
    </row>
    <row r="14866" spans="2:2" hidden="1">
      <c r="B14866" s="23"/>
    </row>
    <row r="14867" spans="2:2" hidden="1">
      <c r="B14867" s="23"/>
    </row>
    <row r="14868" spans="2:2" hidden="1">
      <c r="B14868" s="23"/>
    </row>
    <row r="14869" spans="2:2" hidden="1">
      <c r="B14869" s="23"/>
    </row>
    <row r="14870" spans="2:2" hidden="1">
      <c r="B14870" s="23"/>
    </row>
    <row r="14871" spans="2:2" hidden="1">
      <c r="B14871" s="23"/>
    </row>
    <row r="14872" spans="2:2" hidden="1">
      <c r="B14872" s="23"/>
    </row>
    <row r="14873" spans="2:2" hidden="1">
      <c r="B14873" s="23"/>
    </row>
    <row r="14874" spans="2:2" hidden="1">
      <c r="B14874" s="23"/>
    </row>
    <row r="14875" spans="2:2" hidden="1">
      <c r="B14875" s="23"/>
    </row>
    <row r="14876" spans="2:2" hidden="1">
      <c r="B14876" s="23"/>
    </row>
    <row r="14877" spans="2:2" hidden="1">
      <c r="B14877" s="23"/>
    </row>
    <row r="14878" spans="2:2" hidden="1">
      <c r="B14878" s="23"/>
    </row>
    <row r="14879" spans="2:2" hidden="1">
      <c r="B14879" s="23"/>
    </row>
    <row r="14880" spans="2:2" hidden="1">
      <c r="B14880" s="23"/>
    </row>
    <row r="14881" spans="2:2" hidden="1">
      <c r="B14881" s="23"/>
    </row>
    <row r="14882" spans="2:2" hidden="1">
      <c r="B14882" s="23"/>
    </row>
    <row r="14883" spans="2:2" hidden="1">
      <c r="B14883" s="23"/>
    </row>
    <row r="14884" spans="2:2" hidden="1">
      <c r="B14884" s="23"/>
    </row>
    <row r="14885" spans="2:2" hidden="1">
      <c r="B14885" s="23"/>
    </row>
    <row r="14886" spans="2:2" hidden="1">
      <c r="B14886" s="23"/>
    </row>
    <row r="14887" spans="2:2" hidden="1">
      <c r="B14887" s="23"/>
    </row>
    <row r="14888" spans="2:2" hidden="1">
      <c r="B14888" s="23"/>
    </row>
    <row r="14889" spans="2:2" hidden="1">
      <c r="B14889" s="23"/>
    </row>
    <row r="14890" spans="2:2" hidden="1">
      <c r="B14890" s="23"/>
    </row>
    <row r="14891" spans="2:2" hidden="1">
      <c r="B14891" s="23"/>
    </row>
    <row r="14892" spans="2:2" hidden="1">
      <c r="B14892" s="23"/>
    </row>
    <row r="14893" spans="2:2" hidden="1">
      <c r="B14893" s="23"/>
    </row>
    <row r="14894" spans="2:2" hidden="1">
      <c r="B14894" s="23"/>
    </row>
    <row r="14895" spans="2:2" hidden="1">
      <c r="B14895" s="23"/>
    </row>
    <row r="14896" spans="2:2" hidden="1">
      <c r="B14896" s="23"/>
    </row>
    <row r="14897" spans="2:2" hidden="1">
      <c r="B14897" s="23"/>
    </row>
    <row r="14898" spans="2:2" hidden="1">
      <c r="B14898" s="23"/>
    </row>
    <row r="14899" spans="2:2" hidden="1">
      <c r="B14899" s="23"/>
    </row>
    <row r="14900" spans="2:2" hidden="1">
      <c r="B14900" s="23"/>
    </row>
    <row r="14901" spans="2:2" hidden="1">
      <c r="B14901" s="23"/>
    </row>
    <row r="14902" spans="2:2" hidden="1">
      <c r="B14902" s="23"/>
    </row>
    <row r="14903" spans="2:2" hidden="1">
      <c r="B14903" s="23"/>
    </row>
    <row r="14904" spans="2:2" hidden="1">
      <c r="B14904" s="23"/>
    </row>
    <row r="14905" spans="2:2" hidden="1">
      <c r="B14905" s="23"/>
    </row>
    <row r="14906" spans="2:2" hidden="1">
      <c r="B14906" s="23"/>
    </row>
    <row r="14907" spans="2:2" hidden="1">
      <c r="B14907" s="23"/>
    </row>
    <row r="14908" spans="2:2" hidden="1">
      <c r="B14908" s="23"/>
    </row>
    <row r="14909" spans="2:2" hidden="1">
      <c r="B14909" s="23"/>
    </row>
    <row r="14910" spans="2:2" hidden="1">
      <c r="B14910" s="23"/>
    </row>
    <row r="14911" spans="2:2" hidden="1">
      <c r="B14911" s="23"/>
    </row>
    <row r="14912" spans="2:2" hidden="1">
      <c r="B14912" s="23"/>
    </row>
    <row r="14913" spans="2:2" hidden="1">
      <c r="B14913" s="23"/>
    </row>
    <row r="14914" spans="2:2" hidden="1">
      <c r="B14914" s="23"/>
    </row>
    <row r="14915" spans="2:2" hidden="1">
      <c r="B14915" s="23"/>
    </row>
    <row r="14916" spans="2:2" hidden="1">
      <c r="B14916" s="23"/>
    </row>
    <row r="14917" spans="2:2" hidden="1">
      <c r="B14917" s="23"/>
    </row>
    <row r="14918" spans="2:2" hidden="1">
      <c r="B14918" s="23"/>
    </row>
    <row r="14919" spans="2:2" hidden="1">
      <c r="B14919" s="23"/>
    </row>
    <row r="14920" spans="2:2" hidden="1">
      <c r="B14920" s="23"/>
    </row>
    <row r="14921" spans="2:2" hidden="1">
      <c r="B14921" s="23"/>
    </row>
    <row r="14922" spans="2:2" hidden="1">
      <c r="B14922" s="23"/>
    </row>
    <row r="14923" spans="2:2" hidden="1">
      <c r="B14923" s="23"/>
    </row>
    <row r="14924" spans="2:2" hidden="1">
      <c r="B14924" s="23"/>
    </row>
    <row r="14925" spans="2:2" hidden="1">
      <c r="B14925" s="23"/>
    </row>
    <row r="14926" spans="2:2" hidden="1">
      <c r="B14926" s="23"/>
    </row>
    <row r="14927" spans="2:2" hidden="1">
      <c r="B14927" s="23"/>
    </row>
    <row r="14928" spans="2:2" hidden="1">
      <c r="B14928" s="23"/>
    </row>
    <row r="14929" spans="2:2" hidden="1">
      <c r="B14929" s="23"/>
    </row>
    <row r="14930" spans="2:2" hidden="1">
      <c r="B14930" s="23"/>
    </row>
    <row r="14931" spans="2:2" hidden="1">
      <c r="B14931" s="23"/>
    </row>
    <row r="14932" spans="2:2" hidden="1">
      <c r="B14932" s="23"/>
    </row>
    <row r="14933" spans="2:2" hidden="1">
      <c r="B14933" s="23"/>
    </row>
    <row r="14934" spans="2:2" hidden="1">
      <c r="B14934" s="23"/>
    </row>
    <row r="14935" spans="2:2" hidden="1">
      <c r="B14935" s="23"/>
    </row>
    <row r="14936" spans="2:2" hidden="1">
      <c r="B14936" s="23"/>
    </row>
    <row r="14937" spans="2:2" hidden="1">
      <c r="B14937" s="23"/>
    </row>
    <row r="14938" spans="2:2" hidden="1">
      <c r="B14938" s="23"/>
    </row>
    <row r="14939" spans="2:2" hidden="1">
      <c r="B14939" s="23"/>
    </row>
    <row r="14940" spans="2:2" hidden="1">
      <c r="B14940" s="23"/>
    </row>
    <row r="14941" spans="2:2" hidden="1">
      <c r="B14941" s="23"/>
    </row>
    <row r="14942" spans="2:2" hidden="1">
      <c r="B14942" s="23"/>
    </row>
    <row r="14943" spans="2:2" hidden="1">
      <c r="B14943" s="23"/>
    </row>
    <row r="14944" spans="2:2" hidden="1">
      <c r="B14944" s="23"/>
    </row>
    <row r="14945" spans="2:2" hidden="1">
      <c r="B14945" s="23"/>
    </row>
    <row r="14946" spans="2:2" hidden="1">
      <c r="B14946" s="23"/>
    </row>
    <row r="14947" spans="2:2" hidden="1">
      <c r="B14947" s="23"/>
    </row>
    <row r="14948" spans="2:2" hidden="1">
      <c r="B14948" s="23"/>
    </row>
    <row r="14949" spans="2:2" hidden="1">
      <c r="B14949" s="23"/>
    </row>
    <row r="14950" spans="2:2" hidden="1">
      <c r="B14950" s="23"/>
    </row>
    <row r="14951" spans="2:2" hidden="1">
      <c r="B14951" s="23"/>
    </row>
    <row r="14952" spans="2:2" hidden="1">
      <c r="B14952" s="23"/>
    </row>
    <row r="14953" spans="2:2" hidden="1">
      <c r="B14953" s="23"/>
    </row>
    <row r="14954" spans="2:2" hidden="1">
      <c r="B14954" s="23"/>
    </row>
    <row r="14955" spans="2:2" hidden="1">
      <c r="B14955" s="23"/>
    </row>
    <row r="14956" spans="2:2" hidden="1">
      <c r="B14956" s="23"/>
    </row>
    <row r="14957" spans="2:2" hidden="1">
      <c r="B14957" s="23"/>
    </row>
    <row r="14958" spans="2:2" hidden="1">
      <c r="B14958" s="23"/>
    </row>
    <row r="14959" spans="2:2" hidden="1">
      <c r="B14959" s="23"/>
    </row>
    <row r="14960" spans="2:2" hidden="1">
      <c r="B14960" s="23"/>
    </row>
    <row r="14961" spans="2:2" hidden="1">
      <c r="B14961" s="23"/>
    </row>
    <row r="14962" spans="2:2" hidden="1">
      <c r="B14962" s="23"/>
    </row>
    <row r="14963" spans="2:2" hidden="1">
      <c r="B14963" s="23"/>
    </row>
    <row r="14964" spans="2:2" hidden="1">
      <c r="B14964" s="23"/>
    </row>
    <row r="14965" spans="2:2" hidden="1">
      <c r="B14965" s="23"/>
    </row>
    <row r="14966" spans="2:2" hidden="1">
      <c r="B14966" s="23"/>
    </row>
    <row r="14967" spans="2:2" hidden="1">
      <c r="B14967" s="23"/>
    </row>
    <row r="14968" spans="2:2" hidden="1">
      <c r="B14968" s="23"/>
    </row>
    <row r="14969" spans="2:2" hidden="1">
      <c r="B14969" s="23"/>
    </row>
    <row r="14970" spans="2:2" hidden="1">
      <c r="B14970" s="23"/>
    </row>
    <row r="14971" spans="2:2" hidden="1">
      <c r="B14971" s="23"/>
    </row>
    <row r="14972" spans="2:2" hidden="1">
      <c r="B14972" s="23"/>
    </row>
    <row r="14973" spans="2:2" hidden="1">
      <c r="B14973" s="23"/>
    </row>
    <row r="14974" spans="2:2" hidden="1">
      <c r="B14974" s="23"/>
    </row>
    <row r="14975" spans="2:2" hidden="1">
      <c r="B14975" s="23"/>
    </row>
    <row r="14976" spans="2:2" hidden="1">
      <c r="B14976" s="23"/>
    </row>
    <row r="14977" spans="2:2" hidden="1">
      <c r="B14977" s="23"/>
    </row>
    <row r="14978" spans="2:2" hidden="1">
      <c r="B14978" s="23"/>
    </row>
    <row r="14979" spans="2:2" hidden="1">
      <c r="B14979" s="23"/>
    </row>
    <row r="14980" spans="2:2" hidden="1">
      <c r="B14980" s="23"/>
    </row>
    <row r="14981" spans="2:2" hidden="1">
      <c r="B14981" s="23"/>
    </row>
    <row r="14982" spans="2:2" hidden="1">
      <c r="B14982" s="23"/>
    </row>
    <row r="14983" spans="2:2" hidden="1">
      <c r="B14983" s="23"/>
    </row>
    <row r="14984" spans="2:2" hidden="1">
      <c r="B14984" s="23"/>
    </row>
    <row r="14985" spans="2:2" hidden="1">
      <c r="B14985" s="23"/>
    </row>
    <row r="14986" spans="2:2" hidden="1">
      <c r="B14986" s="23"/>
    </row>
    <row r="14987" spans="2:2" hidden="1">
      <c r="B14987" s="23"/>
    </row>
    <row r="14988" spans="2:2" hidden="1">
      <c r="B14988" s="23"/>
    </row>
    <row r="14989" spans="2:2" hidden="1">
      <c r="B14989" s="23"/>
    </row>
    <row r="14990" spans="2:2" hidden="1">
      <c r="B14990" s="23"/>
    </row>
    <row r="14991" spans="2:2" hidden="1">
      <c r="B14991" s="23"/>
    </row>
    <row r="14992" spans="2:2" hidden="1">
      <c r="B14992" s="23"/>
    </row>
    <row r="14993" spans="2:2" hidden="1">
      <c r="B14993" s="23"/>
    </row>
    <row r="14994" spans="2:2" hidden="1">
      <c r="B14994" s="23"/>
    </row>
    <row r="14995" spans="2:2" hidden="1">
      <c r="B14995" s="23"/>
    </row>
    <row r="14996" spans="2:2" hidden="1">
      <c r="B14996" s="23"/>
    </row>
    <row r="14997" spans="2:2" hidden="1">
      <c r="B14997" s="23"/>
    </row>
    <row r="14998" spans="2:2" hidden="1">
      <c r="B14998" s="23"/>
    </row>
    <row r="14999" spans="2:2" hidden="1">
      <c r="B14999" s="23"/>
    </row>
    <row r="15000" spans="2:2" hidden="1">
      <c r="B15000" s="23"/>
    </row>
    <row r="15001" spans="2:2" hidden="1">
      <c r="B15001" s="23"/>
    </row>
    <row r="15002" spans="2:2" hidden="1">
      <c r="B15002" s="23"/>
    </row>
    <row r="15003" spans="2:2" hidden="1">
      <c r="B15003" s="23"/>
    </row>
    <row r="15004" spans="2:2" hidden="1">
      <c r="B15004" s="23"/>
    </row>
    <row r="15005" spans="2:2" hidden="1">
      <c r="B15005" s="23"/>
    </row>
    <row r="15006" spans="2:2" hidden="1">
      <c r="B15006" s="23"/>
    </row>
    <row r="15007" spans="2:2" hidden="1">
      <c r="B15007" s="23"/>
    </row>
    <row r="15008" spans="2:2" hidden="1">
      <c r="B15008" s="23"/>
    </row>
    <row r="15009" spans="2:2" hidden="1">
      <c r="B15009" s="23"/>
    </row>
    <row r="15010" spans="2:2" hidden="1">
      <c r="B15010" s="23"/>
    </row>
    <row r="15011" spans="2:2" hidden="1">
      <c r="B15011" s="23"/>
    </row>
    <row r="15012" spans="2:2" hidden="1">
      <c r="B15012" s="23"/>
    </row>
    <row r="15013" spans="2:2" hidden="1">
      <c r="B15013" s="23"/>
    </row>
    <row r="15014" spans="2:2" hidden="1">
      <c r="B15014" s="23"/>
    </row>
    <row r="15015" spans="2:2" hidden="1">
      <c r="B15015" s="23"/>
    </row>
    <row r="15016" spans="2:2" hidden="1">
      <c r="B15016" s="23"/>
    </row>
    <row r="15017" spans="2:2" hidden="1">
      <c r="B15017" s="23"/>
    </row>
    <row r="15018" spans="2:2" hidden="1">
      <c r="B15018" s="23"/>
    </row>
    <row r="15019" spans="2:2" hidden="1">
      <c r="B15019" s="23"/>
    </row>
    <row r="15020" spans="2:2" hidden="1">
      <c r="B15020" s="23"/>
    </row>
    <row r="15021" spans="2:2" hidden="1">
      <c r="B15021" s="23"/>
    </row>
    <row r="15022" spans="2:2" hidden="1">
      <c r="B15022" s="23"/>
    </row>
    <row r="15023" spans="2:2" hidden="1">
      <c r="B15023" s="23"/>
    </row>
    <row r="15024" spans="2:2" hidden="1">
      <c r="B15024" s="23"/>
    </row>
    <row r="15025" spans="2:2" hidden="1">
      <c r="B15025" s="23"/>
    </row>
    <row r="15026" spans="2:2" hidden="1">
      <c r="B15026" s="23"/>
    </row>
    <row r="15027" spans="2:2" hidden="1">
      <c r="B15027" s="23"/>
    </row>
    <row r="15028" spans="2:2" hidden="1">
      <c r="B15028" s="23"/>
    </row>
    <row r="15029" spans="2:2" hidden="1">
      <c r="B15029" s="23"/>
    </row>
    <row r="15030" spans="2:2" hidden="1">
      <c r="B15030" s="23"/>
    </row>
    <row r="15031" spans="2:2" hidden="1">
      <c r="B15031" s="23"/>
    </row>
    <row r="15032" spans="2:2" hidden="1">
      <c r="B15032" s="23"/>
    </row>
    <row r="15033" spans="2:2" hidden="1">
      <c r="B15033" s="23"/>
    </row>
    <row r="15034" spans="2:2" hidden="1">
      <c r="B15034" s="23"/>
    </row>
    <row r="15035" spans="2:2" hidden="1">
      <c r="B15035" s="23"/>
    </row>
    <row r="15036" spans="2:2" hidden="1">
      <c r="B15036" s="23"/>
    </row>
    <row r="15037" spans="2:2" hidden="1">
      <c r="B15037" s="23"/>
    </row>
    <row r="15038" spans="2:2" hidden="1">
      <c r="B15038" s="23"/>
    </row>
    <row r="15039" spans="2:2" hidden="1">
      <c r="B15039" s="23"/>
    </row>
    <row r="15040" spans="2:2" hidden="1">
      <c r="B15040" s="23"/>
    </row>
    <row r="15041" spans="2:2" hidden="1">
      <c r="B15041" s="23"/>
    </row>
    <row r="15042" spans="2:2" hidden="1">
      <c r="B15042" s="23"/>
    </row>
    <row r="15043" spans="2:2" hidden="1">
      <c r="B15043" s="23"/>
    </row>
    <row r="15044" spans="2:2" hidden="1">
      <c r="B15044" s="23"/>
    </row>
    <row r="15045" spans="2:2" hidden="1">
      <c r="B15045" s="23"/>
    </row>
    <row r="15046" spans="2:2" hidden="1">
      <c r="B15046" s="23"/>
    </row>
    <row r="15047" spans="2:2" hidden="1">
      <c r="B15047" s="23"/>
    </row>
    <row r="15048" spans="2:2" hidden="1">
      <c r="B15048" s="23"/>
    </row>
    <row r="15049" spans="2:2" hidden="1">
      <c r="B15049" s="23"/>
    </row>
    <row r="15050" spans="2:2" hidden="1">
      <c r="B15050" s="23"/>
    </row>
    <row r="15051" spans="2:2" hidden="1">
      <c r="B15051" s="23"/>
    </row>
    <row r="15052" spans="2:2" hidden="1">
      <c r="B15052" s="23"/>
    </row>
    <row r="15053" spans="2:2" hidden="1">
      <c r="B15053" s="23"/>
    </row>
    <row r="15054" spans="2:2" hidden="1">
      <c r="B15054" s="23"/>
    </row>
    <row r="15055" spans="2:2" hidden="1">
      <c r="B15055" s="23"/>
    </row>
    <row r="15056" spans="2:2" hidden="1">
      <c r="B15056" s="23"/>
    </row>
    <row r="15057" spans="2:2" hidden="1">
      <c r="B15057" s="23"/>
    </row>
    <row r="15058" spans="2:2" hidden="1">
      <c r="B15058" s="23"/>
    </row>
    <row r="15059" spans="2:2" hidden="1">
      <c r="B15059" s="23"/>
    </row>
    <row r="15060" spans="2:2" hidden="1">
      <c r="B15060" s="23"/>
    </row>
    <row r="15061" spans="2:2" hidden="1">
      <c r="B15061" s="23"/>
    </row>
    <row r="15062" spans="2:2" hidden="1">
      <c r="B15062" s="23"/>
    </row>
    <row r="15063" spans="2:2" hidden="1">
      <c r="B15063" s="23"/>
    </row>
    <row r="15064" spans="2:2" hidden="1">
      <c r="B15064" s="23"/>
    </row>
    <row r="15065" spans="2:2" hidden="1">
      <c r="B15065" s="23"/>
    </row>
    <row r="15066" spans="2:2" hidden="1">
      <c r="B15066" s="23"/>
    </row>
    <row r="15067" spans="2:2" hidden="1">
      <c r="B15067" s="23"/>
    </row>
    <row r="15068" spans="2:2" hidden="1">
      <c r="B15068" s="23"/>
    </row>
    <row r="15069" spans="2:2" hidden="1">
      <c r="B15069" s="23"/>
    </row>
    <row r="15070" spans="2:2" hidden="1">
      <c r="B15070" s="23"/>
    </row>
    <row r="15071" spans="2:2" hidden="1">
      <c r="B15071" s="23"/>
    </row>
    <row r="15072" spans="2:2" hidden="1">
      <c r="B15072" s="23"/>
    </row>
    <row r="15073" spans="2:2" hidden="1">
      <c r="B15073" s="23"/>
    </row>
    <row r="15074" spans="2:2" hidden="1">
      <c r="B15074" s="23"/>
    </row>
    <row r="15075" spans="2:2" hidden="1">
      <c r="B15075" s="23"/>
    </row>
    <row r="15076" spans="2:2" hidden="1">
      <c r="B15076" s="23"/>
    </row>
    <row r="15077" spans="2:2" hidden="1">
      <c r="B15077" s="23"/>
    </row>
    <row r="15078" spans="2:2" hidden="1">
      <c r="B15078" s="23"/>
    </row>
    <row r="15079" spans="2:2" hidden="1">
      <c r="B15079" s="23"/>
    </row>
    <row r="15080" spans="2:2" hidden="1">
      <c r="B15080" s="23"/>
    </row>
    <row r="15081" spans="2:2" hidden="1">
      <c r="B15081" s="23"/>
    </row>
    <row r="15082" spans="2:2" hidden="1">
      <c r="B15082" s="23"/>
    </row>
    <row r="15083" spans="2:2" hidden="1">
      <c r="B15083" s="23"/>
    </row>
    <row r="15084" spans="2:2" hidden="1">
      <c r="B15084" s="23"/>
    </row>
    <row r="15085" spans="2:2" hidden="1">
      <c r="B15085" s="23"/>
    </row>
    <row r="15086" spans="2:2" hidden="1">
      <c r="B15086" s="23"/>
    </row>
    <row r="15087" spans="2:2" hidden="1">
      <c r="B15087" s="23"/>
    </row>
    <row r="15088" spans="2:2" hidden="1">
      <c r="B15088" s="23"/>
    </row>
    <row r="15089" spans="2:2" hidden="1">
      <c r="B15089" s="23"/>
    </row>
    <row r="15090" spans="2:2" hidden="1">
      <c r="B15090" s="23"/>
    </row>
    <row r="15091" spans="2:2" hidden="1">
      <c r="B15091" s="23"/>
    </row>
    <row r="15092" spans="2:2" hidden="1">
      <c r="B15092" s="23"/>
    </row>
    <row r="15093" spans="2:2" hidden="1">
      <c r="B15093" s="23"/>
    </row>
    <row r="15094" spans="2:2" hidden="1">
      <c r="B15094" s="23"/>
    </row>
    <row r="15095" spans="2:2" hidden="1">
      <c r="B15095" s="23"/>
    </row>
    <row r="15096" spans="2:2" hidden="1">
      <c r="B15096" s="23"/>
    </row>
    <row r="15097" spans="2:2" hidden="1">
      <c r="B15097" s="23"/>
    </row>
    <row r="15098" spans="2:2" hidden="1">
      <c r="B15098" s="23"/>
    </row>
    <row r="15099" spans="2:2" hidden="1">
      <c r="B15099" s="23"/>
    </row>
    <row r="15100" spans="2:2" hidden="1">
      <c r="B15100" s="23"/>
    </row>
    <row r="15101" spans="2:2" hidden="1">
      <c r="B15101" s="23"/>
    </row>
    <row r="15102" spans="2:2" hidden="1">
      <c r="B15102" s="23"/>
    </row>
    <row r="15103" spans="2:2" hidden="1">
      <c r="B15103" s="23"/>
    </row>
    <row r="15104" spans="2:2" hidden="1">
      <c r="B15104" s="23"/>
    </row>
    <row r="15105" spans="2:2" hidden="1">
      <c r="B15105" s="23"/>
    </row>
    <row r="15106" spans="2:2" hidden="1">
      <c r="B15106" s="23"/>
    </row>
    <row r="15107" spans="2:2" hidden="1">
      <c r="B15107" s="23"/>
    </row>
    <row r="15108" spans="2:2" hidden="1">
      <c r="B15108" s="23"/>
    </row>
    <row r="15109" spans="2:2" hidden="1">
      <c r="B15109" s="23"/>
    </row>
    <row r="15110" spans="2:2" hidden="1">
      <c r="B15110" s="23"/>
    </row>
    <row r="15111" spans="2:2" hidden="1">
      <c r="B15111" s="23"/>
    </row>
    <row r="15112" spans="2:2" hidden="1">
      <c r="B15112" s="23"/>
    </row>
    <row r="15113" spans="2:2" hidden="1">
      <c r="B15113" s="23"/>
    </row>
    <row r="15114" spans="2:2" hidden="1">
      <c r="B15114" s="23"/>
    </row>
    <row r="15115" spans="2:2" hidden="1">
      <c r="B15115" s="23"/>
    </row>
    <row r="15116" spans="2:2" hidden="1">
      <c r="B15116" s="23"/>
    </row>
    <row r="15117" spans="2:2" hidden="1">
      <c r="B15117" s="23"/>
    </row>
    <row r="15118" spans="2:2" hidden="1">
      <c r="B15118" s="23"/>
    </row>
    <row r="15119" spans="2:2" hidden="1">
      <c r="B15119" s="23"/>
    </row>
    <row r="15120" spans="2:2" hidden="1">
      <c r="B15120" s="23"/>
    </row>
    <row r="15121" spans="2:2" hidden="1">
      <c r="B15121" s="23"/>
    </row>
    <row r="15122" spans="2:2" hidden="1">
      <c r="B15122" s="23"/>
    </row>
    <row r="15123" spans="2:2" hidden="1">
      <c r="B15123" s="23"/>
    </row>
    <row r="15124" spans="2:2" hidden="1">
      <c r="B15124" s="23"/>
    </row>
    <row r="15125" spans="2:2" hidden="1">
      <c r="B15125" s="23"/>
    </row>
    <row r="15126" spans="2:2" hidden="1">
      <c r="B15126" s="23"/>
    </row>
    <row r="15127" spans="2:2" hidden="1">
      <c r="B15127" s="23"/>
    </row>
    <row r="15128" spans="2:2" hidden="1">
      <c r="B15128" s="23"/>
    </row>
    <row r="15129" spans="2:2" hidden="1">
      <c r="B15129" s="23"/>
    </row>
    <row r="15130" spans="2:2" hidden="1">
      <c r="B15130" s="23"/>
    </row>
    <row r="15131" spans="2:2" hidden="1">
      <c r="B15131" s="23"/>
    </row>
    <row r="15132" spans="2:2" hidden="1">
      <c r="B15132" s="23"/>
    </row>
    <row r="15133" spans="2:2" hidden="1">
      <c r="B15133" s="23"/>
    </row>
    <row r="15134" spans="2:2" hidden="1">
      <c r="B15134" s="23"/>
    </row>
    <row r="15135" spans="2:2" hidden="1">
      <c r="B15135" s="23"/>
    </row>
    <row r="15136" spans="2:2" hidden="1">
      <c r="B15136" s="23"/>
    </row>
    <row r="15137" spans="2:2" hidden="1">
      <c r="B15137" s="23"/>
    </row>
    <row r="15138" spans="2:2" hidden="1">
      <c r="B15138" s="23"/>
    </row>
    <row r="15139" spans="2:2" hidden="1">
      <c r="B15139" s="23"/>
    </row>
    <row r="15140" spans="2:2" hidden="1">
      <c r="B15140" s="23"/>
    </row>
    <row r="15141" spans="2:2" hidden="1">
      <c r="B15141" s="23"/>
    </row>
    <row r="15142" spans="2:2" hidden="1">
      <c r="B15142" s="23"/>
    </row>
    <row r="15143" spans="2:2" hidden="1">
      <c r="B15143" s="23"/>
    </row>
    <row r="15144" spans="2:2" hidden="1">
      <c r="B15144" s="23"/>
    </row>
    <row r="15145" spans="2:2" hidden="1">
      <c r="B15145" s="23"/>
    </row>
    <row r="15146" spans="2:2" hidden="1">
      <c r="B15146" s="23"/>
    </row>
    <row r="15147" spans="2:2" hidden="1">
      <c r="B15147" s="23"/>
    </row>
    <row r="15148" spans="2:2" hidden="1">
      <c r="B15148" s="23"/>
    </row>
    <row r="15149" spans="2:2" hidden="1">
      <c r="B15149" s="23"/>
    </row>
    <row r="15150" spans="2:2" hidden="1">
      <c r="B15150" s="23"/>
    </row>
    <row r="15151" spans="2:2" hidden="1">
      <c r="B15151" s="23"/>
    </row>
    <row r="15152" spans="2:2" hidden="1">
      <c r="B15152" s="23"/>
    </row>
    <row r="15153" spans="2:2" hidden="1">
      <c r="B15153" s="23"/>
    </row>
    <row r="15154" spans="2:2" hidden="1">
      <c r="B15154" s="23"/>
    </row>
    <row r="15155" spans="2:2" hidden="1">
      <c r="B15155" s="23"/>
    </row>
    <row r="15156" spans="2:2" hidden="1">
      <c r="B15156" s="23"/>
    </row>
    <row r="15157" spans="2:2" hidden="1">
      <c r="B15157" s="23"/>
    </row>
    <row r="15158" spans="2:2" hidden="1">
      <c r="B15158" s="23"/>
    </row>
    <row r="15159" spans="2:2" hidden="1">
      <c r="B15159" s="23"/>
    </row>
    <row r="15160" spans="2:2" hidden="1">
      <c r="B15160" s="23"/>
    </row>
    <row r="15161" spans="2:2" hidden="1">
      <c r="B15161" s="23"/>
    </row>
    <row r="15162" spans="2:2" hidden="1">
      <c r="B15162" s="23"/>
    </row>
    <row r="15163" spans="2:2" hidden="1">
      <c r="B15163" s="23"/>
    </row>
    <row r="15164" spans="2:2" hidden="1">
      <c r="B15164" s="23"/>
    </row>
    <row r="15165" spans="2:2" hidden="1">
      <c r="B15165" s="23"/>
    </row>
    <row r="15166" spans="2:2" hidden="1">
      <c r="B15166" s="23"/>
    </row>
    <row r="15167" spans="2:2" hidden="1">
      <c r="B15167" s="23"/>
    </row>
    <row r="15168" spans="2:2" hidden="1">
      <c r="B15168" s="23"/>
    </row>
    <row r="15169" spans="2:2" hidden="1">
      <c r="B15169" s="23"/>
    </row>
    <row r="15170" spans="2:2" hidden="1">
      <c r="B15170" s="23"/>
    </row>
    <row r="15171" spans="2:2" hidden="1">
      <c r="B15171" s="23"/>
    </row>
    <row r="15172" spans="2:2" hidden="1">
      <c r="B15172" s="23"/>
    </row>
    <row r="15173" spans="2:2" hidden="1">
      <c r="B15173" s="23"/>
    </row>
    <row r="15174" spans="2:2" hidden="1">
      <c r="B15174" s="23"/>
    </row>
    <row r="15175" spans="2:2" hidden="1">
      <c r="B15175" s="23"/>
    </row>
    <row r="15176" spans="2:2" hidden="1">
      <c r="B15176" s="23"/>
    </row>
    <row r="15177" spans="2:2" hidden="1">
      <c r="B15177" s="23"/>
    </row>
    <row r="15178" spans="2:2" hidden="1">
      <c r="B15178" s="23"/>
    </row>
    <row r="15179" spans="2:2" hidden="1">
      <c r="B15179" s="23"/>
    </row>
    <row r="15180" spans="2:2" hidden="1">
      <c r="B15180" s="23"/>
    </row>
    <row r="15181" spans="2:2" hidden="1">
      <c r="B15181" s="23"/>
    </row>
    <row r="15182" spans="2:2" hidden="1">
      <c r="B15182" s="23"/>
    </row>
    <row r="15183" spans="2:2" hidden="1">
      <c r="B15183" s="23"/>
    </row>
    <row r="15184" spans="2:2" hidden="1">
      <c r="B15184" s="23"/>
    </row>
    <row r="15185" spans="2:2" hidden="1">
      <c r="B15185" s="23"/>
    </row>
    <row r="15186" spans="2:2" hidden="1">
      <c r="B15186" s="23"/>
    </row>
    <row r="15187" spans="2:2" hidden="1">
      <c r="B15187" s="23"/>
    </row>
    <row r="15188" spans="2:2" hidden="1">
      <c r="B15188" s="23"/>
    </row>
    <row r="15189" spans="2:2" hidden="1">
      <c r="B15189" s="23"/>
    </row>
    <row r="15190" spans="2:2" hidden="1">
      <c r="B15190" s="23"/>
    </row>
    <row r="15191" spans="2:2" hidden="1">
      <c r="B15191" s="23"/>
    </row>
    <row r="15192" spans="2:2" hidden="1">
      <c r="B15192" s="23"/>
    </row>
    <row r="15193" spans="2:2" hidden="1">
      <c r="B15193" s="23"/>
    </row>
    <row r="15194" spans="2:2" hidden="1">
      <c r="B15194" s="23"/>
    </row>
    <row r="15195" spans="2:2" hidden="1">
      <c r="B15195" s="23"/>
    </row>
    <row r="15196" spans="2:2" hidden="1">
      <c r="B15196" s="23"/>
    </row>
    <row r="15197" spans="2:2" hidden="1">
      <c r="B15197" s="23"/>
    </row>
    <row r="15198" spans="2:2" hidden="1">
      <c r="B15198" s="23"/>
    </row>
    <row r="15199" spans="2:2" hidden="1">
      <c r="B15199" s="23"/>
    </row>
    <row r="15200" spans="2:2" hidden="1">
      <c r="B15200" s="23"/>
    </row>
    <row r="15201" spans="2:2" hidden="1">
      <c r="B15201" s="23"/>
    </row>
    <row r="15202" spans="2:2" hidden="1">
      <c r="B15202" s="23"/>
    </row>
    <row r="15203" spans="2:2" hidden="1">
      <c r="B15203" s="23"/>
    </row>
    <row r="15204" spans="2:2" hidden="1">
      <c r="B15204" s="23"/>
    </row>
    <row r="15205" spans="2:2" hidden="1">
      <c r="B15205" s="23"/>
    </row>
    <row r="15206" spans="2:2" hidden="1">
      <c r="B15206" s="23"/>
    </row>
    <row r="15207" spans="2:2" hidden="1">
      <c r="B15207" s="23"/>
    </row>
    <row r="15208" spans="2:2" hidden="1">
      <c r="B15208" s="23"/>
    </row>
    <row r="15209" spans="2:2" hidden="1">
      <c r="B15209" s="23"/>
    </row>
    <row r="15210" spans="2:2" hidden="1">
      <c r="B15210" s="23"/>
    </row>
    <row r="15211" spans="2:2" hidden="1">
      <c r="B15211" s="23"/>
    </row>
    <row r="15212" spans="2:2" hidden="1">
      <c r="B15212" s="23"/>
    </row>
    <row r="15213" spans="2:2" hidden="1">
      <c r="B15213" s="23"/>
    </row>
    <row r="15214" spans="2:2" hidden="1">
      <c r="B15214" s="23"/>
    </row>
    <row r="15215" spans="2:2" hidden="1">
      <c r="B15215" s="23"/>
    </row>
    <row r="15216" spans="2:2" hidden="1">
      <c r="B15216" s="23"/>
    </row>
    <row r="15217" spans="2:2" hidden="1">
      <c r="B15217" s="23"/>
    </row>
    <row r="15218" spans="2:2" hidden="1">
      <c r="B15218" s="23"/>
    </row>
    <row r="15219" spans="2:2" hidden="1">
      <c r="B15219" s="23"/>
    </row>
    <row r="15220" spans="2:2" hidden="1">
      <c r="B15220" s="23"/>
    </row>
    <row r="15221" spans="2:2" hidden="1">
      <c r="B15221" s="23"/>
    </row>
    <row r="15222" spans="2:2" hidden="1">
      <c r="B15222" s="23"/>
    </row>
    <row r="15223" spans="2:2" hidden="1">
      <c r="B15223" s="23"/>
    </row>
    <row r="15224" spans="2:2" hidden="1">
      <c r="B15224" s="23"/>
    </row>
    <row r="15225" spans="2:2" hidden="1">
      <c r="B15225" s="23"/>
    </row>
    <row r="15226" spans="2:2" hidden="1">
      <c r="B15226" s="23"/>
    </row>
    <row r="15227" spans="2:2" hidden="1">
      <c r="B15227" s="23"/>
    </row>
    <row r="15228" spans="2:2" hidden="1">
      <c r="B15228" s="23"/>
    </row>
    <row r="15229" spans="2:2" hidden="1">
      <c r="B15229" s="23"/>
    </row>
    <row r="15230" spans="2:2" hidden="1">
      <c r="B15230" s="23"/>
    </row>
    <row r="15231" spans="2:2" hidden="1">
      <c r="B15231" s="23"/>
    </row>
    <row r="15232" spans="2:2" hidden="1">
      <c r="B15232" s="23"/>
    </row>
    <row r="15233" spans="2:2" hidden="1">
      <c r="B15233" s="23"/>
    </row>
    <row r="15234" spans="2:2" hidden="1">
      <c r="B15234" s="23"/>
    </row>
    <row r="15235" spans="2:2" hidden="1">
      <c r="B15235" s="23"/>
    </row>
    <row r="15236" spans="2:2" hidden="1">
      <c r="B15236" s="23"/>
    </row>
    <row r="15237" spans="2:2" hidden="1">
      <c r="B15237" s="23"/>
    </row>
    <row r="15238" spans="2:2" hidden="1">
      <c r="B15238" s="23"/>
    </row>
    <row r="15239" spans="2:2" hidden="1">
      <c r="B15239" s="23"/>
    </row>
    <row r="15240" spans="2:2" hidden="1">
      <c r="B15240" s="23"/>
    </row>
    <row r="15241" spans="2:2" hidden="1">
      <c r="B15241" s="23"/>
    </row>
    <row r="15242" spans="2:2" hidden="1">
      <c r="B15242" s="23"/>
    </row>
    <row r="15243" spans="2:2" hidden="1">
      <c r="B15243" s="23"/>
    </row>
    <row r="15244" spans="2:2" hidden="1">
      <c r="B15244" s="23"/>
    </row>
    <row r="15245" spans="2:2" hidden="1">
      <c r="B15245" s="23"/>
    </row>
    <row r="15246" spans="2:2" hidden="1">
      <c r="B15246" s="23"/>
    </row>
    <row r="15247" spans="2:2" hidden="1">
      <c r="B15247" s="23"/>
    </row>
    <row r="15248" spans="2:2" hidden="1">
      <c r="B15248" s="23"/>
    </row>
    <row r="15249" spans="2:2" hidden="1">
      <c r="B15249" s="23"/>
    </row>
    <row r="15250" spans="2:2" hidden="1">
      <c r="B15250" s="23"/>
    </row>
    <row r="15251" spans="2:2" hidden="1">
      <c r="B15251" s="23"/>
    </row>
    <row r="15252" spans="2:2" hidden="1">
      <c r="B15252" s="23"/>
    </row>
    <row r="15253" spans="2:2" hidden="1">
      <c r="B15253" s="23"/>
    </row>
    <row r="15254" spans="2:2" hidden="1">
      <c r="B15254" s="23"/>
    </row>
    <row r="15255" spans="2:2" hidden="1">
      <c r="B15255" s="23"/>
    </row>
    <row r="15256" spans="2:2" hidden="1">
      <c r="B15256" s="23"/>
    </row>
    <row r="15257" spans="2:2" hidden="1">
      <c r="B15257" s="23"/>
    </row>
    <row r="15258" spans="2:2" hidden="1">
      <c r="B15258" s="23"/>
    </row>
    <row r="15259" spans="2:2" hidden="1">
      <c r="B15259" s="23"/>
    </row>
    <row r="15260" spans="2:2" hidden="1">
      <c r="B15260" s="23"/>
    </row>
    <row r="15261" spans="2:2" hidden="1">
      <c r="B15261" s="23"/>
    </row>
    <row r="15262" spans="2:2" hidden="1">
      <c r="B15262" s="23"/>
    </row>
    <row r="15263" spans="2:2" hidden="1">
      <c r="B15263" s="23"/>
    </row>
    <row r="15264" spans="2:2" hidden="1">
      <c r="B15264" s="23"/>
    </row>
    <row r="15265" spans="2:2" hidden="1">
      <c r="B15265" s="23"/>
    </row>
    <row r="15266" spans="2:2" hidden="1">
      <c r="B15266" s="23"/>
    </row>
    <row r="15267" spans="2:2" hidden="1">
      <c r="B15267" s="23"/>
    </row>
    <row r="15268" spans="2:2" hidden="1">
      <c r="B15268" s="23"/>
    </row>
    <row r="15269" spans="2:2" hidden="1">
      <c r="B15269" s="23"/>
    </row>
    <row r="15270" spans="2:2" hidden="1">
      <c r="B15270" s="23"/>
    </row>
    <row r="15271" spans="2:2" hidden="1">
      <c r="B15271" s="23"/>
    </row>
    <row r="15272" spans="2:2" hidden="1">
      <c r="B15272" s="23"/>
    </row>
    <row r="15273" spans="2:2" hidden="1">
      <c r="B15273" s="23"/>
    </row>
    <row r="15274" spans="2:2" hidden="1">
      <c r="B15274" s="23"/>
    </row>
    <row r="15275" spans="2:2" hidden="1">
      <c r="B15275" s="23"/>
    </row>
    <row r="15276" spans="2:2" hidden="1">
      <c r="B15276" s="23"/>
    </row>
    <row r="15277" spans="2:2" hidden="1">
      <c r="B15277" s="23"/>
    </row>
    <row r="15278" spans="2:2" hidden="1">
      <c r="B15278" s="23"/>
    </row>
    <row r="15279" spans="2:2" hidden="1">
      <c r="B15279" s="23"/>
    </row>
    <row r="15280" spans="2:2" hidden="1">
      <c r="B15280" s="23"/>
    </row>
    <row r="15281" spans="2:2" hidden="1">
      <c r="B15281" s="23"/>
    </row>
    <row r="15282" spans="2:2" hidden="1">
      <c r="B15282" s="23"/>
    </row>
    <row r="15283" spans="2:2" hidden="1">
      <c r="B15283" s="23"/>
    </row>
    <row r="15284" spans="2:2" hidden="1">
      <c r="B15284" s="23"/>
    </row>
    <row r="15285" spans="2:2" hidden="1">
      <c r="B15285" s="23"/>
    </row>
    <row r="15286" spans="2:2" hidden="1">
      <c r="B15286" s="23"/>
    </row>
    <row r="15287" spans="2:2" hidden="1">
      <c r="B15287" s="23"/>
    </row>
    <row r="15288" spans="2:2" hidden="1">
      <c r="B15288" s="23"/>
    </row>
    <row r="15289" spans="2:2" hidden="1">
      <c r="B15289" s="23"/>
    </row>
    <row r="15290" spans="2:2" hidden="1">
      <c r="B15290" s="23"/>
    </row>
    <row r="15291" spans="2:2" hidden="1">
      <c r="B15291" s="23"/>
    </row>
    <row r="15292" spans="2:2" hidden="1">
      <c r="B15292" s="23"/>
    </row>
    <row r="15293" spans="2:2" hidden="1">
      <c r="B15293" s="23"/>
    </row>
    <row r="15294" spans="2:2" hidden="1">
      <c r="B15294" s="23"/>
    </row>
    <row r="15295" spans="2:2" hidden="1">
      <c r="B15295" s="23"/>
    </row>
    <row r="15296" spans="2:2" hidden="1">
      <c r="B15296" s="23"/>
    </row>
    <row r="15297" spans="2:2" hidden="1">
      <c r="B15297" s="23"/>
    </row>
    <row r="15298" spans="2:2" hidden="1">
      <c r="B15298" s="23"/>
    </row>
    <row r="15299" spans="2:2" hidden="1">
      <c r="B15299" s="23"/>
    </row>
    <row r="15300" spans="2:2" hidden="1">
      <c r="B15300" s="23"/>
    </row>
    <row r="15301" spans="2:2" hidden="1">
      <c r="B15301" s="23"/>
    </row>
    <row r="15302" spans="2:2" hidden="1">
      <c r="B15302" s="23"/>
    </row>
    <row r="15303" spans="2:2" hidden="1">
      <c r="B15303" s="23"/>
    </row>
    <row r="15304" spans="2:2" hidden="1">
      <c r="B15304" s="23"/>
    </row>
    <row r="15305" spans="2:2" hidden="1">
      <c r="B15305" s="23"/>
    </row>
    <row r="15306" spans="2:2" hidden="1">
      <c r="B15306" s="23"/>
    </row>
    <row r="15307" spans="2:2" hidden="1">
      <c r="B15307" s="23"/>
    </row>
    <row r="15308" spans="2:2" hidden="1">
      <c r="B15308" s="23"/>
    </row>
    <row r="15309" spans="2:2" hidden="1">
      <c r="B15309" s="23"/>
    </row>
    <row r="15310" spans="2:2" hidden="1">
      <c r="B15310" s="23"/>
    </row>
    <row r="15311" spans="2:2" hidden="1">
      <c r="B15311" s="23"/>
    </row>
    <row r="15312" spans="2:2" hidden="1">
      <c r="B15312" s="23"/>
    </row>
    <row r="15313" spans="2:2" hidden="1">
      <c r="B15313" s="23"/>
    </row>
    <row r="15314" spans="2:2" hidden="1">
      <c r="B15314" s="23"/>
    </row>
    <row r="15315" spans="2:2" hidden="1">
      <c r="B15315" s="23"/>
    </row>
    <row r="15316" spans="2:2" hidden="1">
      <c r="B15316" s="23"/>
    </row>
    <row r="15317" spans="2:2" hidden="1">
      <c r="B15317" s="23"/>
    </row>
    <row r="15318" spans="2:2" hidden="1">
      <c r="B15318" s="23"/>
    </row>
    <row r="15319" spans="2:2" hidden="1">
      <c r="B15319" s="23"/>
    </row>
    <row r="15320" spans="2:2" hidden="1">
      <c r="B15320" s="23"/>
    </row>
    <row r="15321" spans="2:2" hidden="1">
      <c r="B15321" s="23"/>
    </row>
    <row r="15322" spans="2:2" hidden="1">
      <c r="B15322" s="23"/>
    </row>
    <row r="15323" spans="2:2" hidden="1">
      <c r="B15323" s="23"/>
    </row>
    <row r="15324" spans="2:2" hidden="1">
      <c r="B15324" s="23"/>
    </row>
    <row r="15325" spans="2:2" hidden="1">
      <c r="B15325" s="23"/>
    </row>
    <row r="15326" spans="2:2" hidden="1">
      <c r="B15326" s="23"/>
    </row>
    <row r="15327" spans="2:2" hidden="1">
      <c r="B15327" s="23"/>
    </row>
    <row r="15328" spans="2:2" hidden="1">
      <c r="B15328" s="23"/>
    </row>
    <row r="15329" spans="2:2" hidden="1">
      <c r="B15329" s="23"/>
    </row>
    <row r="15330" spans="2:2" hidden="1">
      <c r="B15330" s="23"/>
    </row>
    <row r="15331" spans="2:2" hidden="1">
      <c r="B15331" s="23"/>
    </row>
    <row r="15332" spans="2:2" hidden="1">
      <c r="B15332" s="23"/>
    </row>
    <row r="15333" spans="2:2" hidden="1">
      <c r="B15333" s="23"/>
    </row>
    <row r="15334" spans="2:2" hidden="1">
      <c r="B15334" s="23"/>
    </row>
    <row r="15335" spans="2:2" hidden="1">
      <c r="B15335" s="23"/>
    </row>
    <row r="15336" spans="2:2" hidden="1">
      <c r="B15336" s="23"/>
    </row>
    <row r="15337" spans="2:2" hidden="1">
      <c r="B15337" s="23"/>
    </row>
    <row r="15338" spans="2:2" hidden="1">
      <c r="B15338" s="23"/>
    </row>
    <row r="15339" spans="2:2" hidden="1">
      <c r="B15339" s="23"/>
    </row>
    <row r="15340" spans="2:2" hidden="1">
      <c r="B15340" s="23"/>
    </row>
    <row r="15341" spans="2:2" hidden="1">
      <c r="B15341" s="23"/>
    </row>
    <row r="15342" spans="2:2" hidden="1">
      <c r="B15342" s="23"/>
    </row>
    <row r="15343" spans="2:2" hidden="1">
      <c r="B15343" s="23"/>
    </row>
    <row r="15344" spans="2:2" hidden="1">
      <c r="B15344" s="23"/>
    </row>
    <row r="15345" spans="2:2" hidden="1">
      <c r="B15345" s="23"/>
    </row>
    <row r="15346" spans="2:2" hidden="1">
      <c r="B15346" s="23"/>
    </row>
    <row r="15347" spans="2:2" hidden="1">
      <c r="B15347" s="23"/>
    </row>
    <row r="15348" spans="2:2" hidden="1">
      <c r="B15348" s="23"/>
    </row>
    <row r="15349" spans="2:2" hidden="1">
      <c r="B15349" s="23"/>
    </row>
    <row r="15350" spans="2:2" hidden="1">
      <c r="B15350" s="23"/>
    </row>
    <row r="15351" spans="2:2" hidden="1">
      <c r="B15351" s="23"/>
    </row>
    <row r="15352" spans="2:2" hidden="1">
      <c r="B15352" s="23"/>
    </row>
    <row r="15353" spans="2:2" hidden="1">
      <c r="B15353" s="23"/>
    </row>
    <row r="15354" spans="2:2" hidden="1">
      <c r="B15354" s="23"/>
    </row>
    <row r="15355" spans="2:2" hidden="1">
      <c r="B15355" s="23"/>
    </row>
    <row r="15356" spans="2:2" hidden="1">
      <c r="B15356" s="23"/>
    </row>
    <row r="15357" spans="2:2" hidden="1">
      <c r="B15357" s="23"/>
    </row>
    <row r="15358" spans="2:2" hidden="1">
      <c r="B15358" s="23"/>
    </row>
    <row r="15359" spans="2:2" hidden="1">
      <c r="B15359" s="23"/>
    </row>
    <row r="15360" spans="2:2" hidden="1">
      <c r="B15360" s="23"/>
    </row>
    <row r="15361" spans="2:2" hidden="1">
      <c r="B15361" s="23"/>
    </row>
    <row r="15362" spans="2:2" hidden="1">
      <c r="B15362" s="23"/>
    </row>
    <row r="15363" spans="2:2" hidden="1">
      <c r="B15363" s="23"/>
    </row>
    <row r="15364" spans="2:2" hidden="1">
      <c r="B15364" s="23"/>
    </row>
    <row r="15365" spans="2:2" hidden="1">
      <c r="B15365" s="23"/>
    </row>
    <row r="15366" spans="2:2" hidden="1">
      <c r="B15366" s="23"/>
    </row>
    <row r="15367" spans="2:2" hidden="1">
      <c r="B15367" s="23"/>
    </row>
    <row r="15368" spans="2:2" hidden="1">
      <c r="B15368" s="23"/>
    </row>
    <row r="15369" spans="2:2" hidden="1">
      <c r="B15369" s="23"/>
    </row>
    <row r="15370" spans="2:2" hidden="1">
      <c r="B15370" s="23"/>
    </row>
    <row r="15371" spans="2:2" hidden="1">
      <c r="B15371" s="23"/>
    </row>
    <row r="15372" spans="2:2" hidden="1">
      <c r="B15372" s="23"/>
    </row>
    <row r="15373" spans="2:2" hidden="1">
      <c r="B15373" s="23"/>
    </row>
    <row r="15374" spans="2:2" hidden="1">
      <c r="B15374" s="23"/>
    </row>
    <row r="15375" spans="2:2" hidden="1">
      <c r="B15375" s="23"/>
    </row>
    <row r="15376" spans="2:2" hidden="1">
      <c r="B15376" s="23"/>
    </row>
    <row r="15377" spans="2:2" hidden="1">
      <c r="B15377" s="23"/>
    </row>
    <row r="15378" spans="2:2" hidden="1">
      <c r="B15378" s="23"/>
    </row>
    <row r="15379" spans="2:2" hidden="1">
      <c r="B15379" s="23"/>
    </row>
    <row r="15380" spans="2:2" hidden="1">
      <c r="B15380" s="23"/>
    </row>
    <row r="15381" spans="2:2" hidden="1">
      <c r="B15381" s="23"/>
    </row>
    <row r="15382" spans="2:2" hidden="1">
      <c r="B15382" s="23"/>
    </row>
    <row r="15383" spans="2:2" hidden="1">
      <c r="B15383" s="23"/>
    </row>
    <row r="15384" spans="2:2" hidden="1">
      <c r="B15384" s="23"/>
    </row>
    <row r="15385" spans="2:2" hidden="1">
      <c r="B15385" s="23"/>
    </row>
    <row r="15386" spans="2:2" hidden="1">
      <c r="B15386" s="23"/>
    </row>
    <row r="15387" spans="2:2" hidden="1">
      <c r="B15387" s="23"/>
    </row>
    <row r="15388" spans="2:2" hidden="1">
      <c r="B15388" s="23"/>
    </row>
    <row r="15389" spans="2:2" hidden="1">
      <c r="B15389" s="23"/>
    </row>
    <row r="15390" spans="2:2" hidden="1">
      <c r="B15390" s="23"/>
    </row>
    <row r="15391" spans="2:2" hidden="1">
      <c r="B15391" s="23"/>
    </row>
    <row r="15392" spans="2:2" hidden="1">
      <c r="B15392" s="23"/>
    </row>
    <row r="15393" spans="2:2" hidden="1">
      <c r="B15393" s="23"/>
    </row>
    <row r="15394" spans="2:2" hidden="1">
      <c r="B15394" s="23"/>
    </row>
    <row r="15395" spans="2:2" hidden="1">
      <c r="B15395" s="23"/>
    </row>
    <row r="15396" spans="2:2" hidden="1">
      <c r="B15396" s="23"/>
    </row>
    <row r="15397" spans="2:2" hidden="1">
      <c r="B15397" s="23"/>
    </row>
    <row r="15398" spans="2:2" hidden="1">
      <c r="B15398" s="23"/>
    </row>
    <row r="15399" spans="2:2" hidden="1">
      <c r="B15399" s="23"/>
    </row>
    <row r="15400" spans="2:2" hidden="1">
      <c r="B15400" s="23"/>
    </row>
    <row r="15401" spans="2:2" hidden="1">
      <c r="B15401" s="23"/>
    </row>
    <row r="15402" spans="2:2" hidden="1">
      <c r="B15402" s="23"/>
    </row>
    <row r="15403" spans="2:2" hidden="1">
      <c r="B15403" s="23"/>
    </row>
    <row r="15404" spans="2:2" hidden="1">
      <c r="B15404" s="23"/>
    </row>
    <row r="15405" spans="2:2" hidden="1">
      <c r="B15405" s="23"/>
    </row>
    <row r="15406" spans="2:2" hidden="1">
      <c r="B15406" s="23"/>
    </row>
    <row r="15407" spans="2:2" hidden="1">
      <c r="B15407" s="23"/>
    </row>
    <row r="15408" spans="2:2" hidden="1">
      <c r="B15408" s="23"/>
    </row>
    <row r="15409" spans="2:2" hidden="1">
      <c r="B15409" s="23"/>
    </row>
    <row r="15410" spans="2:2" hidden="1">
      <c r="B15410" s="23"/>
    </row>
    <row r="15411" spans="2:2" hidden="1">
      <c r="B15411" s="23"/>
    </row>
    <row r="15412" spans="2:2" hidden="1">
      <c r="B15412" s="23"/>
    </row>
    <row r="15413" spans="2:2" hidden="1">
      <c r="B15413" s="23"/>
    </row>
    <row r="15414" spans="2:2" hidden="1">
      <c r="B15414" s="23"/>
    </row>
    <row r="15415" spans="2:2" hidden="1">
      <c r="B15415" s="23"/>
    </row>
    <row r="15416" spans="2:2" hidden="1">
      <c r="B15416" s="23"/>
    </row>
    <row r="15417" spans="2:2" hidden="1">
      <c r="B15417" s="23"/>
    </row>
    <row r="15418" spans="2:2" hidden="1">
      <c r="B15418" s="23"/>
    </row>
    <row r="15419" spans="2:2" hidden="1">
      <c r="B15419" s="23"/>
    </row>
    <row r="15420" spans="2:2" hidden="1">
      <c r="B15420" s="23"/>
    </row>
    <row r="15421" spans="2:2" hidden="1">
      <c r="B15421" s="23"/>
    </row>
    <row r="15422" spans="2:2" hidden="1">
      <c r="B15422" s="23"/>
    </row>
    <row r="15423" spans="2:2" hidden="1">
      <c r="B15423" s="23"/>
    </row>
    <row r="15424" spans="2:2" hidden="1">
      <c r="B15424" s="23"/>
    </row>
    <row r="15425" spans="2:2" hidden="1">
      <c r="B15425" s="23"/>
    </row>
    <row r="15426" spans="2:2" hidden="1">
      <c r="B15426" s="23"/>
    </row>
    <row r="15427" spans="2:2" hidden="1">
      <c r="B15427" s="23"/>
    </row>
    <row r="15428" spans="2:2" hidden="1">
      <c r="B15428" s="23"/>
    </row>
    <row r="15429" spans="2:2" hidden="1">
      <c r="B15429" s="23"/>
    </row>
    <row r="15430" spans="2:2" hidden="1">
      <c r="B15430" s="23"/>
    </row>
    <row r="15431" spans="2:2" hidden="1">
      <c r="B15431" s="23"/>
    </row>
    <row r="15432" spans="2:2" hidden="1">
      <c r="B15432" s="23"/>
    </row>
    <row r="15433" spans="2:2" hidden="1">
      <c r="B15433" s="23"/>
    </row>
    <row r="15434" spans="2:2" hidden="1">
      <c r="B15434" s="23"/>
    </row>
    <row r="15435" spans="2:2" hidden="1">
      <c r="B15435" s="23"/>
    </row>
    <row r="15436" spans="2:2" hidden="1">
      <c r="B15436" s="23"/>
    </row>
    <row r="15437" spans="2:2" hidden="1">
      <c r="B15437" s="23"/>
    </row>
    <row r="15438" spans="2:2" hidden="1">
      <c r="B15438" s="23"/>
    </row>
    <row r="15439" spans="2:2" hidden="1">
      <c r="B15439" s="23"/>
    </row>
    <row r="15440" spans="2:2" hidden="1">
      <c r="B15440" s="23"/>
    </row>
    <row r="15441" spans="2:2" hidden="1">
      <c r="B15441" s="23"/>
    </row>
    <row r="15442" spans="2:2" hidden="1">
      <c r="B15442" s="23"/>
    </row>
    <row r="15443" spans="2:2" hidden="1">
      <c r="B15443" s="23"/>
    </row>
    <row r="15444" spans="2:2" hidden="1">
      <c r="B15444" s="23"/>
    </row>
    <row r="15445" spans="2:2" hidden="1">
      <c r="B15445" s="23"/>
    </row>
    <row r="15446" spans="2:2" hidden="1">
      <c r="B15446" s="23"/>
    </row>
    <row r="15447" spans="2:2" hidden="1">
      <c r="B15447" s="23"/>
    </row>
    <row r="15448" spans="2:2" hidden="1">
      <c r="B15448" s="23"/>
    </row>
    <row r="15449" spans="2:2" hidden="1">
      <c r="B15449" s="23"/>
    </row>
    <row r="15450" spans="2:2" hidden="1">
      <c r="B15450" s="23"/>
    </row>
    <row r="15451" spans="2:2" hidden="1">
      <c r="B15451" s="23"/>
    </row>
    <row r="15452" spans="2:2" hidden="1">
      <c r="B15452" s="23"/>
    </row>
    <row r="15453" spans="2:2" hidden="1">
      <c r="B15453" s="23"/>
    </row>
    <row r="15454" spans="2:2" hidden="1">
      <c r="B15454" s="23"/>
    </row>
    <row r="15455" spans="2:2" hidden="1">
      <c r="B15455" s="23"/>
    </row>
    <row r="15456" spans="2:2" hidden="1">
      <c r="B15456" s="23"/>
    </row>
    <row r="15457" spans="2:2" hidden="1">
      <c r="B15457" s="23"/>
    </row>
    <row r="15458" spans="2:2" hidden="1">
      <c r="B15458" s="23"/>
    </row>
    <row r="15459" spans="2:2" hidden="1">
      <c r="B15459" s="23"/>
    </row>
    <row r="15460" spans="2:2" hidden="1">
      <c r="B15460" s="23"/>
    </row>
    <row r="15461" spans="2:2" hidden="1">
      <c r="B15461" s="23"/>
    </row>
    <row r="15462" spans="2:2" hidden="1">
      <c r="B15462" s="23"/>
    </row>
    <row r="15463" spans="2:2" hidden="1">
      <c r="B15463" s="23"/>
    </row>
    <row r="15464" spans="2:2" hidden="1">
      <c r="B15464" s="23"/>
    </row>
    <row r="15465" spans="2:2" hidden="1">
      <c r="B15465" s="23"/>
    </row>
    <row r="15466" spans="2:2" hidden="1">
      <c r="B15466" s="23"/>
    </row>
    <row r="15467" spans="2:2" hidden="1">
      <c r="B15467" s="23"/>
    </row>
    <row r="15468" spans="2:2" hidden="1">
      <c r="B15468" s="23"/>
    </row>
    <row r="15469" spans="2:2" hidden="1">
      <c r="B15469" s="23"/>
    </row>
    <row r="15470" spans="2:2" hidden="1">
      <c r="B15470" s="23"/>
    </row>
    <row r="15471" spans="2:2" hidden="1">
      <c r="B15471" s="23"/>
    </row>
    <row r="15472" spans="2:2" hidden="1">
      <c r="B15472" s="23"/>
    </row>
    <row r="15473" spans="2:2" hidden="1">
      <c r="B15473" s="23"/>
    </row>
    <row r="15474" spans="2:2" hidden="1">
      <c r="B15474" s="23"/>
    </row>
    <row r="15475" spans="2:2" hidden="1">
      <c r="B15475" s="23"/>
    </row>
    <row r="15476" spans="2:2" hidden="1">
      <c r="B15476" s="23"/>
    </row>
    <row r="15477" spans="2:2" hidden="1">
      <c r="B15477" s="23"/>
    </row>
    <row r="15478" spans="2:2" hidden="1">
      <c r="B15478" s="23"/>
    </row>
    <row r="15479" spans="2:2" hidden="1">
      <c r="B15479" s="23"/>
    </row>
    <row r="15480" spans="2:2" hidden="1">
      <c r="B15480" s="23"/>
    </row>
    <row r="15481" spans="2:2" hidden="1">
      <c r="B15481" s="23"/>
    </row>
    <row r="15482" spans="2:2" hidden="1">
      <c r="B15482" s="23"/>
    </row>
    <row r="15483" spans="2:2" hidden="1">
      <c r="B15483" s="23"/>
    </row>
    <row r="15484" spans="2:2" hidden="1">
      <c r="B15484" s="23"/>
    </row>
    <row r="15485" spans="2:2" hidden="1">
      <c r="B15485" s="23"/>
    </row>
    <row r="15486" spans="2:2" hidden="1">
      <c r="B15486" s="23"/>
    </row>
    <row r="15487" spans="2:2" hidden="1">
      <c r="B15487" s="23"/>
    </row>
    <row r="15488" spans="2:2" hidden="1">
      <c r="B15488" s="23"/>
    </row>
    <row r="15489" spans="2:2" hidden="1">
      <c r="B15489" s="23"/>
    </row>
    <row r="15490" spans="2:2" hidden="1">
      <c r="B15490" s="23"/>
    </row>
    <row r="15491" spans="2:2" hidden="1">
      <c r="B15491" s="23"/>
    </row>
    <row r="15492" spans="2:2" hidden="1">
      <c r="B15492" s="23"/>
    </row>
    <row r="15493" spans="2:2" hidden="1">
      <c r="B15493" s="23"/>
    </row>
    <row r="15494" spans="2:2" hidden="1">
      <c r="B15494" s="23"/>
    </row>
    <row r="15495" spans="2:2" hidden="1">
      <c r="B15495" s="23"/>
    </row>
    <row r="15496" spans="2:2" hidden="1">
      <c r="B15496" s="23"/>
    </row>
    <row r="15497" spans="2:2" hidden="1">
      <c r="B15497" s="23"/>
    </row>
    <row r="15498" spans="2:2" hidden="1">
      <c r="B15498" s="23"/>
    </row>
    <row r="15499" spans="2:2" hidden="1">
      <c r="B15499" s="23"/>
    </row>
    <row r="15500" spans="2:2" hidden="1">
      <c r="B15500" s="23"/>
    </row>
    <row r="15501" spans="2:2" hidden="1">
      <c r="B15501" s="23"/>
    </row>
    <row r="15502" spans="2:2" hidden="1">
      <c r="B15502" s="23"/>
    </row>
    <row r="15503" spans="2:2" hidden="1">
      <c r="B15503" s="23"/>
    </row>
    <row r="15504" spans="2:2" hidden="1">
      <c r="B15504" s="23"/>
    </row>
    <row r="15505" spans="2:2" hidden="1">
      <c r="B15505" s="23"/>
    </row>
    <row r="15506" spans="2:2" hidden="1">
      <c r="B15506" s="23"/>
    </row>
    <row r="15507" spans="2:2" hidden="1">
      <c r="B15507" s="23"/>
    </row>
    <row r="15508" spans="2:2" hidden="1">
      <c r="B15508" s="23"/>
    </row>
    <row r="15509" spans="2:2" hidden="1">
      <c r="B15509" s="23"/>
    </row>
    <row r="15510" spans="2:2" hidden="1">
      <c r="B15510" s="23"/>
    </row>
    <row r="15511" spans="2:2" hidden="1">
      <c r="B15511" s="23"/>
    </row>
    <row r="15512" spans="2:2" hidden="1">
      <c r="B15512" s="23"/>
    </row>
    <row r="15513" spans="2:2" hidden="1">
      <c r="B15513" s="23"/>
    </row>
    <row r="15514" spans="2:2" hidden="1">
      <c r="B15514" s="23"/>
    </row>
    <row r="15515" spans="2:2" hidden="1">
      <c r="B15515" s="23"/>
    </row>
    <row r="15516" spans="2:2" hidden="1">
      <c r="B15516" s="23"/>
    </row>
    <row r="15517" spans="2:2" hidden="1">
      <c r="B15517" s="23"/>
    </row>
    <row r="15518" spans="2:2" hidden="1">
      <c r="B15518" s="23"/>
    </row>
    <row r="15519" spans="2:2" hidden="1">
      <c r="B15519" s="23"/>
    </row>
    <row r="15520" spans="2:2" hidden="1">
      <c r="B15520" s="23"/>
    </row>
    <row r="15521" spans="2:2" hidden="1">
      <c r="B15521" s="23"/>
    </row>
    <row r="15522" spans="2:2" hidden="1">
      <c r="B15522" s="23"/>
    </row>
    <row r="15523" spans="2:2" hidden="1">
      <c r="B15523" s="23"/>
    </row>
    <row r="15524" spans="2:2" hidden="1">
      <c r="B15524" s="23"/>
    </row>
    <row r="15525" spans="2:2" hidden="1">
      <c r="B15525" s="23"/>
    </row>
    <row r="15526" spans="2:2" hidden="1">
      <c r="B15526" s="23"/>
    </row>
    <row r="15527" spans="2:2" hidden="1">
      <c r="B15527" s="23"/>
    </row>
    <row r="15528" spans="2:2" hidden="1">
      <c r="B15528" s="23"/>
    </row>
    <row r="15529" spans="2:2" hidden="1">
      <c r="B15529" s="23"/>
    </row>
    <row r="15530" spans="2:2" hidden="1">
      <c r="B15530" s="23"/>
    </row>
    <row r="15531" spans="2:2" hidden="1">
      <c r="B15531" s="23"/>
    </row>
    <row r="15532" spans="2:2" hidden="1">
      <c r="B15532" s="23"/>
    </row>
    <row r="15533" spans="2:2" hidden="1">
      <c r="B15533" s="23"/>
    </row>
    <row r="15534" spans="2:2" hidden="1">
      <c r="B15534" s="23"/>
    </row>
    <row r="15535" spans="2:2" hidden="1">
      <c r="B15535" s="23"/>
    </row>
    <row r="15536" spans="2:2" hidden="1">
      <c r="B15536" s="23"/>
    </row>
    <row r="15537" spans="2:2" hidden="1">
      <c r="B15537" s="23"/>
    </row>
    <row r="15538" spans="2:2" hidden="1">
      <c r="B15538" s="23"/>
    </row>
    <row r="15539" spans="2:2" hidden="1">
      <c r="B15539" s="23"/>
    </row>
    <row r="15540" spans="2:2" hidden="1">
      <c r="B15540" s="23"/>
    </row>
    <row r="15541" spans="2:2" hidden="1">
      <c r="B15541" s="23"/>
    </row>
    <row r="15542" spans="2:2" hidden="1">
      <c r="B15542" s="23"/>
    </row>
    <row r="15543" spans="2:2" hidden="1">
      <c r="B15543" s="23"/>
    </row>
    <row r="15544" spans="2:2" hidden="1">
      <c r="B15544" s="23"/>
    </row>
    <row r="15545" spans="2:2" hidden="1">
      <c r="B15545" s="23"/>
    </row>
    <row r="15546" spans="2:2" hidden="1">
      <c r="B15546" s="23"/>
    </row>
    <row r="15547" spans="2:2" hidden="1">
      <c r="B15547" s="23"/>
    </row>
    <row r="15548" spans="2:2" hidden="1">
      <c r="B15548" s="23"/>
    </row>
    <row r="15549" spans="2:2" hidden="1">
      <c r="B15549" s="23"/>
    </row>
    <row r="15550" spans="2:2" hidden="1">
      <c r="B15550" s="23"/>
    </row>
    <row r="15551" spans="2:2" hidden="1">
      <c r="B15551" s="23"/>
    </row>
    <row r="15552" spans="2:2" hidden="1">
      <c r="B15552" s="23"/>
    </row>
    <row r="15553" spans="2:2" hidden="1">
      <c r="B15553" s="23"/>
    </row>
    <row r="15554" spans="2:2" hidden="1">
      <c r="B15554" s="23"/>
    </row>
    <row r="15555" spans="2:2" hidden="1">
      <c r="B15555" s="23"/>
    </row>
    <row r="15556" spans="2:2" hidden="1">
      <c r="B15556" s="23"/>
    </row>
    <row r="15557" spans="2:2" hidden="1">
      <c r="B15557" s="23"/>
    </row>
    <row r="15558" spans="2:2" hidden="1">
      <c r="B15558" s="23"/>
    </row>
    <row r="15559" spans="2:2" hidden="1">
      <c r="B15559" s="23"/>
    </row>
    <row r="15560" spans="2:2" hidden="1">
      <c r="B15560" s="23"/>
    </row>
    <row r="15561" spans="2:2" hidden="1">
      <c r="B15561" s="23"/>
    </row>
    <row r="15562" spans="2:2" hidden="1">
      <c r="B15562" s="23"/>
    </row>
    <row r="15563" spans="2:2" hidden="1">
      <c r="B15563" s="23"/>
    </row>
    <row r="15564" spans="2:2" hidden="1">
      <c r="B15564" s="23"/>
    </row>
    <row r="15565" spans="2:2" hidden="1">
      <c r="B15565" s="23"/>
    </row>
    <row r="15566" spans="2:2" hidden="1">
      <c r="B15566" s="23"/>
    </row>
    <row r="15567" spans="2:2" hidden="1">
      <c r="B15567" s="23"/>
    </row>
    <row r="15568" spans="2:2" hidden="1">
      <c r="B15568" s="23"/>
    </row>
    <row r="15569" spans="2:2" hidden="1">
      <c r="B15569" s="23"/>
    </row>
    <row r="15570" spans="2:2" hidden="1">
      <c r="B15570" s="23"/>
    </row>
    <row r="15571" spans="2:2" hidden="1">
      <c r="B15571" s="23"/>
    </row>
    <row r="15572" spans="2:2" hidden="1">
      <c r="B15572" s="23"/>
    </row>
    <row r="15573" spans="2:2" hidden="1">
      <c r="B15573" s="23"/>
    </row>
    <row r="15574" spans="2:2" hidden="1">
      <c r="B15574" s="23"/>
    </row>
    <row r="15575" spans="2:2" hidden="1">
      <c r="B15575" s="23"/>
    </row>
    <row r="15576" spans="2:2" hidden="1">
      <c r="B15576" s="23"/>
    </row>
    <row r="15577" spans="2:2" hidden="1">
      <c r="B15577" s="23"/>
    </row>
    <row r="15578" spans="2:2" hidden="1">
      <c r="B15578" s="23"/>
    </row>
    <row r="15579" spans="2:2" hidden="1">
      <c r="B15579" s="23"/>
    </row>
    <row r="15580" spans="2:2" hidden="1">
      <c r="B15580" s="23"/>
    </row>
    <row r="15581" spans="2:2" hidden="1">
      <c r="B15581" s="23"/>
    </row>
    <row r="15582" spans="2:2" hidden="1">
      <c r="B15582" s="23"/>
    </row>
    <row r="15583" spans="2:2" hidden="1">
      <c r="B15583" s="23"/>
    </row>
    <row r="15584" spans="2:2" hidden="1">
      <c r="B15584" s="23"/>
    </row>
    <row r="15585" spans="2:2" hidden="1">
      <c r="B15585" s="23"/>
    </row>
    <row r="15586" spans="2:2" hidden="1">
      <c r="B15586" s="23"/>
    </row>
    <row r="15587" spans="2:2" hidden="1">
      <c r="B15587" s="23"/>
    </row>
    <row r="15588" spans="2:2" hidden="1">
      <c r="B15588" s="23"/>
    </row>
    <row r="15589" spans="2:2" hidden="1">
      <c r="B15589" s="23"/>
    </row>
    <row r="15590" spans="2:2" hidden="1">
      <c r="B15590" s="23"/>
    </row>
    <row r="15591" spans="2:2" hidden="1">
      <c r="B15591" s="23"/>
    </row>
    <row r="15592" spans="2:2" hidden="1">
      <c r="B15592" s="23"/>
    </row>
    <row r="15593" spans="2:2" hidden="1">
      <c r="B15593" s="23"/>
    </row>
    <row r="15594" spans="2:2" hidden="1">
      <c r="B15594" s="23"/>
    </row>
    <row r="15595" spans="2:2" hidden="1">
      <c r="B15595" s="23"/>
    </row>
    <row r="15596" spans="2:2" hidden="1">
      <c r="B15596" s="23"/>
    </row>
    <row r="15597" spans="2:2" hidden="1">
      <c r="B15597" s="23"/>
    </row>
    <row r="15598" spans="2:2" hidden="1">
      <c r="B15598" s="23"/>
    </row>
    <row r="15599" spans="2:2" hidden="1">
      <c r="B15599" s="23"/>
    </row>
    <row r="15600" spans="2:2" hidden="1">
      <c r="B15600" s="23"/>
    </row>
    <row r="15601" spans="2:2" hidden="1">
      <c r="B15601" s="23"/>
    </row>
    <row r="15602" spans="2:2" hidden="1">
      <c r="B15602" s="23"/>
    </row>
    <row r="15603" spans="2:2" hidden="1">
      <c r="B15603" s="23"/>
    </row>
    <row r="15604" spans="2:2" hidden="1">
      <c r="B15604" s="23"/>
    </row>
    <row r="15605" spans="2:2" hidden="1">
      <c r="B15605" s="23"/>
    </row>
    <row r="15606" spans="2:2" hidden="1">
      <c r="B15606" s="23"/>
    </row>
    <row r="15607" spans="2:2" hidden="1">
      <c r="B15607" s="23"/>
    </row>
    <row r="15608" spans="2:2" hidden="1">
      <c r="B15608" s="23"/>
    </row>
    <row r="15609" spans="2:2" hidden="1">
      <c r="B15609" s="23"/>
    </row>
    <row r="15610" spans="2:2" hidden="1">
      <c r="B15610" s="23"/>
    </row>
    <row r="15611" spans="2:2" hidden="1">
      <c r="B15611" s="23"/>
    </row>
    <row r="15612" spans="2:2" hidden="1">
      <c r="B15612" s="23"/>
    </row>
    <row r="15613" spans="2:2" hidden="1">
      <c r="B15613" s="23"/>
    </row>
    <row r="15614" spans="2:2" hidden="1">
      <c r="B15614" s="23"/>
    </row>
    <row r="15615" spans="2:2" hidden="1">
      <c r="B15615" s="23"/>
    </row>
    <row r="15616" spans="2:2" hidden="1">
      <c r="B15616" s="23"/>
    </row>
    <row r="15617" spans="2:2" hidden="1">
      <c r="B15617" s="23"/>
    </row>
    <row r="15618" spans="2:2" hidden="1">
      <c r="B15618" s="23"/>
    </row>
    <row r="15619" spans="2:2" hidden="1">
      <c r="B15619" s="23"/>
    </row>
    <row r="15620" spans="2:2" hidden="1">
      <c r="B15620" s="23"/>
    </row>
    <row r="15621" spans="2:2" hidden="1">
      <c r="B15621" s="23"/>
    </row>
    <row r="15622" spans="2:2" hidden="1">
      <c r="B15622" s="23"/>
    </row>
    <row r="15623" spans="2:2" hidden="1">
      <c r="B15623" s="23"/>
    </row>
    <row r="15624" spans="2:2" hidden="1">
      <c r="B15624" s="23"/>
    </row>
    <row r="15625" spans="2:2" hidden="1">
      <c r="B15625" s="23"/>
    </row>
    <row r="15626" spans="2:2" hidden="1">
      <c r="B15626" s="23"/>
    </row>
    <row r="15627" spans="2:2" hidden="1">
      <c r="B15627" s="23"/>
    </row>
    <row r="15628" spans="2:2" hidden="1">
      <c r="B15628" s="23"/>
    </row>
    <row r="15629" spans="2:2" hidden="1">
      <c r="B15629" s="23"/>
    </row>
    <row r="15630" spans="2:2" hidden="1">
      <c r="B15630" s="23"/>
    </row>
    <row r="15631" spans="2:2" hidden="1">
      <c r="B15631" s="23"/>
    </row>
    <row r="15632" spans="2:2" hidden="1">
      <c r="B15632" s="23"/>
    </row>
    <row r="15633" spans="2:2" hidden="1">
      <c r="B15633" s="23"/>
    </row>
    <row r="15634" spans="2:2" hidden="1">
      <c r="B15634" s="23"/>
    </row>
    <row r="15635" spans="2:2" hidden="1">
      <c r="B15635" s="23"/>
    </row>
    <row r="15636" spans="2:2" hidden="1">
      <c r="B15636" s="23"/>
    </row>
    <row r="15637" spans="2:2" hidden="1">
      <c r="B15637" s="23"/>
    </row>
    <row r="15638" spans="2:2" hidden="1">
      <c r="B15638" s="23"/>
    </row>
    <row r="15639" spans="2:2" hidden="1">
      <c r="B15639" s="23"/>
    </row>
    <row r="15640" spans="2:2" hidden="1">
      <c r="B15640" s="23"/>
    </row>
    <row r="15641" spans="2:2" hidden="1">
      <c r="B15641" s="23"/>
    </row>
    <row r="15642" spans="2:2" hidden="1">
      <c r="B15642" s="23"/>
    </row>
    <row r="15643" spans="2:2" hidden="1">
      <c r="B15643" s="23"/>
    </row>
    <row r="15644" spans="2:2" hidden="1">
      <c r="B15644" s="23"/>
    </row>
    <row r="15645" spans="2:2" hidden="1">
      <c r="B15645" s="23"/>
    </row>
    <row r="15646" spans="2:2" hidden="1">
      <c r="B15646" s="23"/>
    </row>
    <row r="15647" spans="2:2" hidden="1">
      <c r="B15647" s="23"/>
    </row>
    <row r="15648" spans="2:2" hidden="1">
      <c r="B15648" s="23"/>
    </row>
    <row r="15649" spans="2:2" hidden="1">
      <c r="B15649" s="23"/>
    </row>
    <row r="15650" spans="2:2" hidden="1">
      <c r="B15650" s="23"/>
    </row>
    <row r="15651" spans="2:2" hidden="1">
      <c r="B15651" s="23"/>
    </row>
    <row r="15652" spans="2:2" hidden="1">
      <c r="B15652" s="23"/>
    </row>
    <row r="15653" spans="2:2" hidden="1">
      <c r="B15653" s="23"/>
    </row>
    <row r="15654" spans="2:2" hidden="1">
      <c r="B15654" s="23"/>
    </row>
    <row r="15655" spans="2:2" hidden="1">
      <c r="B15655" s="23"/>
    </row>
    <row r="15656" spans="2:2" hidden="1">
      <c r="B15656" s="23"/>
    </row>
    <row r="15657" spans="2:2" hidden="1">
      <c r="B15657" s="23"/>
    </row>
    <row r="15658" spans="2:2" hidden="1">
      <c r="B15658" s="23"/>
    </row>
    <row r="15659" spans="2:2" hidden="1">
      <c r="B15659" s="23"/>
    </row>
    <row r="15660" spans="2:2" hidden="1">
      <c r="B15660" s="23"/>
    </row>
    <row r="15661" spans="2:2" hidden="1">
      <c r="B15661" s="23"/>
    </row>
    <row r="15662" spans="2:2" hidden="1">
      <c r="B15662" s="23"/>
    </row>
    <row r="15663" spans="2:2" hidden="1">
      <c r="B15663" s="23"/>
    </row>
    <row r="15664" spans="2:2" hidden="1">
      <c r="B15664" s="23"/>
    </row>
    <row r="15665" spans="2:2" hidden="1">
      <c r="B15665" s="23"/>
    </row>
    <row r="15666" spans="2:2" hidden="1">
      <c r="B15666" s="23"/>
    </row>
    <row r="15667" spans="2:2" hidden="1">
      <c r="B15667" s="23"/>
    </row>
    <row r="15668" spans="2:2" hidden="1">
      <c r="B15668" s="23"/>
    </row>
    <row r="15669" spans="2:2" hidden="1">
      <c r="B15669" s="23"/>
    </row>
    <row r="15670" spans="2:2" hidden="1">
      <c r="B15670" s="23"/>
    </row>
    <row r="15671" spans="2:2" hidden="1">
      <c r="B15671" s="23"/>
    </row>
    <row r="15672" spans="2:2" hidden="1">
      <c r="B15672" s="23"/>
    </row>
    <row r="15673" spans="2:2" hidden="1">
      <c r="B15673" s="23"/>
    </row>
    <row r="15674" spans="2:2" hidden="1">
      <c r="B15674" s="23"/>
    </row>
    <row r="15675" spans="2:2" hidden="1">
      <c r="B15675" s="23"/>
    </row>
    <row r="15676" spans="2:2" hidden="1">
      <c r="B15676" s="23"/>
    </row>
    <row r="15677" spans="2:2" hidden="1">
      <c r="B15677" s="23"/>
    </row>
    <row r="15678" spans="2:2" hidden="1">
      <c r="B15678" s="23"/>
    </row>
    <row r="15679" spans="2:2" hidden="1">
      <c r="B15679" s="23"/>
    </row>
    <row r="15680" spans="2:2" hidden="1">
      <c r="B15680" s="23"/>
    </row>
    <row r="15681" spans="2:2" hidden="1">
      <c r="B15681" s="23"/>
    </row>
    <row r="15682" spans="2:2" hidden="1">
      <c r="B15682" s="23"/>
    </row>
    <row r="15683" spans="2:2" hidden="1">
      <c r="B15683" s="23"/>
    </row>
    <row r="15684" spans="2:2" hidden="1">
      <c r="B15684" s="23"/>
    </row>
    <row r="15685" spans="2:2" hidden="1">
      <c r="B15685" s="23"/>
    </row>
    <row r="15686" spans="2:2" hidden="1">
      <c r="B15686" s="23"/>
    </row>
    <row r="15687" spans="2:2" hidden="1">
      <c r="B15687" s="23"/>
    </row>
    <row r="15688" spans="2:2" hidden="1">
      <c r="B15688" s="23"/>
    </row>
    <row r="15689" spans="2:2" hidden="1">
      <c r="B15689" s="23"/>
    </row>
    <row r="15690" spans="2:2" hidden="1">
      <c r="B15690" s="23"/>
    </row>
    <row r="15691" spans="2:2" hidden="1">
      <c r="B15691" s="23"/>
    </row>
    <row r="15692" spans="2:2" hidden="1">
      <c r="B15692" s="23"/>
    </row>
    <row r="15693" spans="2:2" hidden="1">
      <c r="B15693" s="23"/>
    </row>
    <row r="15694" spans="2:2" hidden="1">
      <c r="B15694" s="23"/>
    </row>
    <row r="15695" spans="2:2" hidden="1">
      <c r="B15695" s="23"/>
    </row>
    <row r="15696" spans="2:2" hidden="1">
      <c r="B15696" s="23"/>
    </row>
    <row r="15697" spans="2:2" hidden="1">
      <c r="B15697" s="23"/>
    </row>
    <row r="15698" spans="2:2" hidden="1">
      <c r="B15698" s="23"/>
    </row>
    <row r="15699" spans="2:2" hidden="1">
      <c r="B15699" s="23"/>
    </row>
    <row r="15700" spans="2:2" hidden="1">
      <c r="B15700" s="23"/>
    </row>
    <row r="15701" spans="2:2" hidden="1">
      <c r="B15701" s="23"/>
    </row>
    <row r="15702" spans="2:2" hidden="1">
      <c r="B15702" s="23"/>
    </row>
    <row r="15703" spans="2:2" hidden="1">
      <c r="B15703" s="23"/>
    </row>
    <row r="15704" spans="2:2" hidden="1">
      <c r="B15704" s="23"/>
    </row>
    <row r="15705" spans="2:2" hidden="1">
      <c r="B15705" s="23"/>
    </row>
    <row r="15706" spans="2:2" hidden="1">
      <c r="B15706" s="23"/>
    </row>
    <row r="15707" spans="2:2" hidden="1">
      <c r="B15707" s="23"/>
    </row>
    <row r="15708" spans="2:2" hidden="1">
      <c r="B15708" s="23"/>
    </row>
    <row r="15709" spans="2:2" hidden="1">
      <c r="B15709" s="23"/>
    </row>
    <row r="15710" spans="2:2" hidden="1">
      <c r="B15710" s="23"/>
    </row>
    <row r="15711" spans="2:2" hidden="1">
      <c r="B15711" s="23"/>
    </row>
    <row r="15712" spans="2:2" hidden="1">
      <c r="B15712" s="23"/>
    </row>
    <row r="15713" spans="2:2" hidden="1">
      <c r="B15713" s="23"/>
    </row>
    <row r="15714" spans="2:2" hidden="1">
      <c r="B15714" s="23"/>
    </row>
    <row r="15715" spans="2:2" hidden="1">
      <c r="B15715" s="23"/>
    </row>
    <row r="15716" spans="2:2" hidden="1">
      <c r="B15716" s="23"/>
    </row>
    <row r="15717" spans="2:2" hidden="1">
      <c r="B15717" s="23"/>
    </row>
    <row r="15718" spans="2:2" hidden="1">
      <c r="B15718" s="23"/>
    </row>
    <row r="15719" spans="2:2" hidden="1">
      <c r="B15719" s="23"/>
    </row>
    <row r="15720" spans="2:2" hidden="1">
      <c r="B15720" s="23"/>
    </row>
    <row r="15721" spans="2:2" hidden="1">
      <c r="B15721" s="23"/>
    </row>
    <row r="15722" spans="2:2" hidden="1">
      <c r="B15722" s="23"/>
    </row>
    <row r="15723" spans="2:2" hidden="1">
      <c r="B15723" s="23"/>
    </row>
    <row r="15724" spans="2:2" hidden="1">
      <c r="B15724" s="23"/>
    </row>
    <row r="15725" spans="2:2" hidden="1">
      <c r="B15725" s="23"/>
    </row>
    <row r="15726" spans="2:2" hidden="1">
      <c r="B15726" s="23"/>
    </row>
    <row r="15727" spans="2:2" hidden="1">
      <c r="B15727" s="23"/>
    </row>
    <row r="15728" spans="2:2" hidden="1">
      <c r="B15728" s="23"/>
    </row>
    <row r="15729" spans="2:2" hidden="1">
      <c r="B15729" s="23"/>
    </row>
    <row r="15730" spans="2:2" hidden="1">
      <c r="B15730" s="23"/>
    </row>
    <row r="15731" spans="2:2" hidden="1">
      <c r="B15731" s="23"/>
    </row>
    <row r="15732" spans="2:2" hidden="1">
      <c r="B15732" s="23"/>
    </row>
    <row r="15733" spans="2:2" hidden="1">
      <c r="B15733" s="23"/>
    </row>
    <row r="15734" spans="2:2" hidden="1">
      <c r="B15734" s="23"/>
    </row>
    <row r="15735" spans="2:2" hidden="1">
      <c r="B15735" s="23"/>
    </row>
    <row r="15736" spans="2:2" hidden="1">
      <c r="B15736" s="23"/>
    </row>
    <row r="15737" spans="2:2" hidden="1">
      <c r="B15737" s="23"/>
    </row>
    <row r="15738" spans="2:2" hidden="1">
      <c r="B15738" s="23"/>
    </row>
    <row r="15739" spans="2:2" hidden="1">
      <c r="B15739" s="23"/>
    </row>
    <row r="15740" spans="2:2" hidden="1">
      <c r="B15740" s="23"/>
    </row>
    <row r="15741" spans="2:2" hidden="1">
      <c r="B15741" s="23"/>
    </row>
    <row r="15742" spans="2:2" hidden="1">
      <c r="B15742" s="23"/>
    </row>
    <row r="15743" spans="2:2" hidden="1">
      <c r="B15743" s="23"/>
    </row>
    <row r="15744" spans="2:2" hidden="1">
      <c r="B15744" s="23"/>
    </row>
    <row r="15745" spans="2:2" hidden="1">
      <c r="B15745" s="23"/>
    </row>
    <row r="15746" spans="2:2" hidden="1">
      <c r="B15746" s="23"/>
    </row>
    <row r="15747" spans="2:2" hidden="1">
      <c r="B15747" s="23"/>
    </row>
    <row r="15748" spans="2:2" hidden="1">
      <c r="B15748" s="23"/>
    </row>
    <row r="15749" spans="2:2" hidden="1">
      <c r="B15749" s="23"/>
    </row>
    <row r="15750" spans="2:2" hidden="1">
      <c r="B15750" s="23"/>
    </row>
    <row r="15751" spans="2:2" hidden="1">
      <c r="B15751" s="23"/>
    </row>
    <row r="15752" spans="2:2" hidden="1">
      <c r="B15752" s="23"/>
    </row>
    <row r="15753" spans="2:2" hidden="1">
      <c r="B15753" s="23"/>
    </row>
    <row r="15754" spans="2:2" hidden="1">
      <c r="B15754" s="23"/>
    </row>
    <row r="15755" spans="2:2" hidden="1">
      <c r="B15755" s="23"/>
    </row>
    <row r="15756" spans="2:2" hidden="1">
      <c r="B15756" s="23"/>
    </row>
    <row r="15757" spans="2:2" hidden="1">
      <c r="B15757" s="23"/>
    </row>
    <row r="15758" spans="2:2" hidden="1">
      <c r="B15758" s="23"/>
    </row>
    <row r="15759" spans="2:2" hidden="1">
      <c r="B15759" s="23"/>
    </row>
    <row r="15760" spans="2:2" hidden="1">
      <c r="B15760" s="23"/>
    </row>
    <row r="15761" spans="2:2" hidden="1">
      <c r="B15761" s="23"/>
    </row>
    <row r="15762" spans="2:2" hidden="1">
      <c r="B15762" s="23"/>
    </row>
    <row r="15763" spans="2:2" hidden="1">
      <c r="B15763" s="23"/>
    </row>
    <row r="15764" spans="2:2" hidden="1">
      <c r="B15764" s="23"/>
    </row>
    <row r="15765" spans="2:2" hidden="1">
      <c r="B15765" s="23"/>
    </row>
    <row r="15766" spans="2:2" hidden="1">
      <c r="B15766" s="23"/>
    </row>
    <row r="15767" spans="2:2" hidden="1">
      <c r="B15767" s="23"/>
    </row>
    <row r="15768" spans="2:2" hidden="1">
      <c r="B15768" s="23"/>
    </row>
    <row r="15769" spans="2:2" hidden="1">
      <c r="B15769" s="23"/>
    </row>
    <row r="15770" spans="2:2" hidden="1">
      <c r="B15770" s="23"/>
    </row>
    <row r="15771" spans="2:2" hidden="1">
      <c r="B15771" s="23"/>
    </row>
    <row r="15772" spans="2:2" hidden="1">
      <c r="B15772" s="23"/>
    </row>
    <row r="15773" spans="2:2" hidden="1">
      <c r="B15773" s="23"/>
    </row>
    <row r="15774" spans="2:2" hidden="1">
      <c r="B15774" s="23"/>
    </row>
    <row r="15775" spans="2:2" hidden="1">
      <c r="B15775" s="23"/>
    </row>
    <row r="15776" spans="2:2" hidden="1">
      <c r="B15776" s="23"/>
    </row>
    <row r="15777" spans="2:2" hidden="1">
      <c r="B15777" s="23"/>
    </row>
    <row r="15778" spans="2:2" hidden="1">
      <c r="B15778" s="23"/>
    </row>
    <row r="15779" spans="2:2" hidden="1">
      <c r="B15779" s="23"/>
    </row>
    <row r="15780" spans="2:2" hidden="1">
      <c r="B15780" s="23"/>
    </row>
    <row r="15781" spans="2:2" hidden="1">
      <c r="B15781" s="23"/>
    </row>
    <row r="15782" spans="2:2" hidden="1">
      <c r="B15782" s="23"/>
    </row>
    <row r="15783" spans="2:2" hidden="1">
      <c r="B15783" s="23"/>
    </row>
    <row r="15784" spans="2:2" hidden="1">
      <c r="B15784" s="23"/>
    </row>
    <row r="15785" spans="2:2" hidden="1">
      <c r="B15785" s="23"/>
    </row>
    <row r="15786" spans="2:2" hidden="1">
      <c r="B15786" s="23"/>
    </row>
    <row r="15787" spans="2:2" hidden="1">
      <c r="B15787" s="23"/>
    </row>
    <row r="15788" spans="2:2" hidden="1">
      <c r="B15788" s="23"/>
    </row>
    <row r="15789" spans="2:2" hidden="1">
      <c r="B15789" s="23"/>
    </row>
    <row r="15790" spans="2:2" hidden="1">
      <c r="B15790" s="23"/>
    </row>
    <row r="15791" spans="2:2" hidden="1">
      <c r="B15791" s="23"/>
    </row>
    <row r="15792" spans="2:2" hidden="1">
      <c r="B15792" s="23"/>
    </row>
    <row r="15793" spans="2:2" hidden="1">
      <c r="B15793" s="23"/>
    </row>
    <row r="15794" spans="2:2" hidden="1">
      <c r="B15794" s="23"/>
    </row>
    <row r="15795" spans="2:2" hidden="1">
      <c r="B15795" s="23"/>
    </row>
    <row r="15796" spans="2:2" hidden="1">
      <c r="B15796" s="23"/>
    </row>
    <row r="15797" spans="2:2" hidden="1">
      <c r="B15797" s="23"/>
    </row>
    <row r="15798" spans="2:2" hidden="1">
      <c r="B15798" s="23"/>
    </row>
    <row r="15799" spans="2:2" hidden="1">
      <c r="B15799" s="23"/>
    </row>
    <row r="15800" spans="2:2" hidden="1">
      <c r="B15800" s="23"/>
    </row>
    <row r="15801" spans="2:2" hidden="1">
      <c r="B15801" s="23"/>
    </row>
    <row r="15802" spans="2:2" hidden="1">
      <c r="B15802" s="23"/>
    </row>
    <row r="15803" spans="2:2" hidden="1">
      <c r="B15803" s="23"/>
    </row>
    <row r="15804" spans="2:2" hidden="1">
      <c r="B15804" s="23"/>
    </row>
    <row r="15805" spans="2:2" hidden="1">
      <c r="B15805" s="23"/>
    </row>
    <row r="15806" spans="2:2" hidden="1">
      <c r="B15806" s="23"/>
    </row>
    <row r="15807" spans="2:2" hidden="1">
      <c r="B15807" s="23"/>
    </row>
    <row r="15808" spans="2:2" hidden="1">
      <c r="B15808" s="23"/>
    </row>
    <row r="15809" spans="2:2" hidden="1">
      <c r="B15809" s="23"/>
    </row>
    <row r="15810" spans="2:2" hidden="1">
      <c r="B15810" s="23"/>
    </row>
    <row r="15811" spans="2:2" hidden="1">
      <c r="B15811" s="23"/>
    </row>
    <row r="15812" spans="2:2" hidden="1">
      <c r="B15812" s="23"/>
    </row>
    <row r="15813" spans="2:2" hidden="1">
      <c r="B15813" s="23"/>
    </row>
    <row r="15814" spans="2:2" hidden="1">
      <c r="B15814" s="23"/>
    </row>
    <row r="15815" spans="2:2" hidden="1">
      <c r="B15815" s="23"/>
    </row>
    <row r="15816" spans="2:2" hidden="1">
      <c r="B15816" s="23"/>
    </row>
    <row r="15817" spans="2:2" hidden="1">
      <c r="B15817" s="23"/>
    </row>
    <row r="15818" spans="2:2" hidden="1">
      <c r="B15818" s="23"/>
    </row>
    <row r="15819" spans="2:2" hidden="1">
      <c r="B15819" s="23"/>
    </row>
    <row r="15820" spans="2:2" hidden="1">
      <c r="B15820" s="23"/>
    </row>
    <row r="15821" spans="2:2" hidden="1">
      <c r="B15821" s="23"/>
    </row>
    <row r="15822" spans="2:2" hidden="1">
      <c r="B15822" s="23"/>
    </row>
    <row r="15823" spans="2:2" hidden="1">
      <c r="B15823" s="23"/>
    </row>
    <row r="15824" spans="2:2" hidden="1">
      <c r="B15824" s="23"/>
    </row>
    <row r="15825" spans="2:2" hidden="1">
      <c r="B15825" s="23"/>
    </row>
    <row r="15826" spans="2:2" hidden="1">
      <c r="B15826" s="23"/>
    </row>
    <row r="15827" spans="2:2" hidden="1">
      <c r="B15827" s="23"/>
    </row>
    <row r="15828" spans="2:2" hidden="1">
      <c r="B15828" s="23"/>
    </row>
    <row r="15829" spans="2:2" hidden="1">
      <c r="B15829" s="23"/>
    </row>
    <row r="15830" spans="2:2" hidden="1">
      <c r="B15830" s="23"/>
    </row>
    <row r="15831" spans="2:2" hidden="1">
      <c r="B15831" s="23"/>
    </row>
    <row r="15832" spans="2:2" hidden="1">
      <c r="B15832" s="23"/>
    </row>
    <row r="15833" spans="2:2" hidden="1">
      <c r="B15833" s="23"/>
    </row>
    <row r="15834" spans="2:2" hidden="1">
      <c r="B15834" s="23"/>
    </row>
    <row r="15835" spans="2:2" hidden="1">
      <c r="B15835" s="23"/>
    </row>
    <row r="15836" spans="2:2" hidden="1">
      <c r="B15836" s="23"/>
    </row>
    <row r="15837" spans="2:2" hidden="1">
      <c r="B15837" s="23"/>
    </row>
    <row r="15838" spans="2:2" hidden="1">
      <c r="B15838" s="23"/>
    </row>
    <row r="15839" spans="2:2" hidden="1">
      <c r="B15839" s="23"/>
    </row>
    <row r="15840" spans="2:2" hidden="1">
      <c r="B15840" s="23"/>
    </row>
    <row r="15841" spans="2:2" hidden="1">
      <c r="B15841" s="23"/>
    </row>
    <row r="15842" spans="2:2" hidden="1">
      <c r="B15842" s="23"/>
    </row>
    <row r="15843" spans="2:2" hidden="1">
      <c r="B15843" s="23"/>
    </row>
    <row r="15844" spans="2:2" hidden="1">
      <c r="B15844" s="23"/>
    </row>
    <row r="15845" spans="2:2" hidden="1">
      <c r="B15845" s="23"/>
    </row>
    <row r="15846" spans="2:2" hidden="1">
      <c r="B15846" s="23"/>
    </row>
    <row r="15847" spans="2:2" hidden="1">
      <c r="B15847" s="23"/>
    </row>
    <row r="15848" spans="2:2" hidden="1">
      <c r="B15848" s="23"/>
    </row>
    <row r="15849" spans="2:2" hidden="1">
      <c r="B15849" s="23"/>
    </row>
    <row r="15850" spans="2:2" hidden="1">
      <c r="B15850" s="23"/>
    </row>
    <row r="15851" spans="2:2" hidden="1">
      <c r="B15851" s="23"/>
    </row>
    <row r="15852" spans="2:2" hidden="1">
      <c r="B15852" s="23"/>
    </row>
    <row r="15853" spans="2:2" hidden="1">
      <c r="B15853" s="23"/>
    </row>
    <row r="15854" spans="2:2" hidden="1">
      <c r="B15854" s="23"/>
    </row>
    <row r="15855" spans="2:2" hidden="1">
      <c r="B15855" s="23"/>
    </row>
    <row r="15856" spans="2:2" hidden="1">
      <c r="B15856" s="23"/>
    </row>
    <row r="15857" spans="2:2" hidden="1">
      <c r="B15857" s="23"/>
    </row>
    <row r="15858" spans="2:2" hidden="1">
      <c r="B15858" s="23"/>
    </row>
    <row r="15859" spans="2:2" hidden="1">
      <c r="B15859" s="23"/>
    </row>
    <row r="15860" spans="2:2" hidden="1">
      <c r="B15860" s="23"/>
    </row>
    <row r="15861" spans="2:2" hidden="1">
      <c r="B15861" s="23"/>
    </row>
    <row r="15862" spans="2:2" hidden="1">
      <c r="B15862" s="23"/>
    </row>
    <row r="15863" spans="2:2" hidden="1">
      <c r="B15863" s="23"/>
    </row>
    <row r="15864" spans="2:2" hidden="1">
      <c r="B15864" s="23"/>
    </row>
    <row r="15865" spans="2:2" hidden="1">
      <c r="B15865" s="23"/>
    </row>
    <row r="15866" spans="2:2" hidden="1">
      <c r="B15866" s="23"/>
    </row>
    <row r="15867" spans="2:2" hidden="1">
      <c r="B15867" s="23"/>
    </row>
    <row r="15868" spans="2:2" hidden="1">
      <c r="B15868" s="23"/>
    </row>
    <row r="15869" spans="2:2" hidden="1">
      <c r="B15869" s="23"/>
    </row>
    <row r="15870" spans="2:2" hidden="1">
      <c r="B15870" s="23"/>
    </row>
    <row r="15871" spans="2:2" hidden="1">
      <c r="B15871" s="23"/>
    </row>
    <row r="15872" spans="2:2" hidden="1">
      <c r="B15872" s="23"/>
    </row>
    <row r="15873" spans="2:2" hidden="1">
      <c r="B15873" s="23"/>
    </row>
    <row r="15874" spans="2:2" hidden="1">
      <c r="B15874" s="23"/>
    </row>
    <row r="15875" spans="2:2" hidden="1">
      <c r="B15875" s="23"/>
    </row>
    <row r="15876" spans="2:2" hidden="1">
      <c r="B15876" s="23"/>
    </row>
    <row r="15877" spans="2:2" hidden="1">
      <c r="B15877" s="23"/>
    </row>
    <row r="15878" spans="2:2" hidden="1">
      <c r="B15878" s="23"/>
    </row>
    <row r="15879" spans="2:2" hidden="1">
      <c r="B15879" s="23"/>
    </row>
    <row r="15880" spans="2:2" hidden="1">
      <c r="B15880" s="23"/>
    </row>
    <row r="15881" spans="2:2" hidden="1">
      <c r="B15881" s="23"/>
    </row>
    <row r="15882" spans="2:2" hidden="1">
      <c r="B15882" s="23"/>
    </row>
    <row r="15883" spans="2:2" hidden="1">
      <c r="B15883" s="23"/>
    </row>
    <row r="15884" spans="2:2" hidden="1">
      <c r="B15884" s="23"/>
    </row>
    <row r="15885" spans="2:2" hidden="1">
      <c r="B15885" s="23"/>
    </row>
    <row r="15886" spans="2:2" hidden="1">
      <c r="B15886" s="23"/>
    </row>
    <row r="15887" spans="2:2" hidden="1">
      <c r="B15887" s="23"/>
    </row>
    <row r="15888" spans="2:2" hidden="1">
      <c r="B15888" s="23"/>
    </row>
    <row r="15889" spans="2:2" hidden="1">
      <c r="B15889" s="23"/>
    </row>
    <row r="15890" spans="2:2" hidden="1">
      <c r="B15890" s="23"/>
    </row>
    <row r="15891" spans="2:2" hidden="1">
      <c r="B15891" s="23"/>
    </row>
    <row r="15892" spans="2:2" hidden="1">
      <c r="B15892" s="23"/>
    </row>
    <row r="15893" spans="2:2" hidden="1">
      <c r="B15893" s="23"/>
    </row>
    <row r="15894" spans="2:2" hidden="1">
      <c r="B15894" s="23"/>
    </row>
    <row r="15895" spans="2:2" hidden="1">
      <c r="B15895" s="23"/>
    </row>
    <row r="15896" spans="2:2" hidden="1">
      <c r="B15896" s="23"/>
    </row>
    <row r="15897" spans="2:2" hidden="1">
      <c r="B15897" s="23"/>
    </row>
    <row r="15898" spans="2:2" hidden="1">
      <c r="B15898" s="23"/>
    </row>
    <row r="15899" spans="2:2" hidden="1">
      <c r="B15899" s="23"/>
    </row>
    <row r="15900" spans="2:2" hidden="1">
      <c r="B15900" s="23"/>
    </row>
    <row r="15901" spans="2:2" hidden="1">
      <c r="B15901" s="23"/>
    </row>
    <row r="15902" spans="2:2" hidden="1">
      <c r="B15902" s="23"/>
    </row>
    <row r="15903" spans="2:2" hidden="1">
      <c r="B15903" s="23"/>
    </row>
    <row r="15904" spans="2:2" hidden="1">
      <c r="B15904" s="23"/>
    </row>
    <row r="15905" spans="2:2" hidden="1">
      <c r="B15905" s="23"/>
    </row>
    <row r="15906" spans="2:2" hidden="1">
      <c r="B15906" s="23"/>
    </row>
    <row r="15907" spans="2:2" hidden="1">
      <c r="B15907" s="23"/>
    </row>
    <row r="15908" spans="2:2" hidden="1">
      <c r="B15908" s="23"/>
    </row>
    <row r="15909" spans="2:2" hidden="1">
      <c r="B15909" s="23"/>
    </row>
    <row r="15910" spans="2:2" hidden="1">
      <c r="B15910" s="23"/>
    </row>
    <row r="15911" spans="2:2" hidden="1">
      <c r="B15911" s="23"/>
    </row>
    <row r="15912" spans="2:2" hidden="1">
      <c r="B15912" s="23"/>
    </row>
    <row r="15913" spans="2:2" hidden="1">
      <c r="B15913" s="23"/>
    </row>
    <row r="15914" spans="2:2" hidden="1">
      <c r="B15914" s="23"/>
    </row>
    <row r="15915" spans="2:2" hidden="1">
      <c r="B15915" s="23"/>
    </row>
    <row r="15916" spans="2:2" hidden="1">
      <c r="B15916" s="23"/>
    </row>
    <row r="15917" spans="2:2" hidden="1">
      <c r="B15917" s="23"/>
    </row>
    <row r="15918" spans="2:2" hidden="1">
      <c r="B15918" s="23"/>
    </row>
    <row r="15919" spans="2:2" hidden="1">
      <c r="B15919" s="23"/>
    </row>
    <row r="15920" spans="2:2" hidden="1">
      <c r="B15920" s="23"/>
    </row>
    <row r="15921" spans="2:2" hidden="1">
      <c r="B15921" s="23"/>
    </row>
    <row r="15922" spans="2:2" hidden="1">
      <c r="B15922" s="23"/>
    </row>
    <row r="15923" spans="2:2" hidden="1">
      <c r="B15923" s="23"/>
    </row>
    <row r="15924" spans="2:2" hidden="1">
      <c r="B15924" s="23"/>
    </row>
    <row r="15925" spans="2:2" hidden="1">
      <c r="B15925" s="23"/>
    </row>
    <row r="15926" spans="2:2" hidden="1">
      <c r="B15926" s="23"/>
    </row>
    <row r="15927" spans="2:2" hidden="1">
      <c r="B15927" s="23"/>
    </row>
    <row r="15928" spans="2:2" hidden="1">
      <c r="B15928" s="23"/>
    </row>
    <row r="15929" spans="2:2" hidden="1">
      <c r="B15929" s="23"/>
    </row>
    <row r="15930" spans="2:2" hidden="1">
      <c r="B15930" s="23"/>
    </row>
    <row r="15931" spans="2:2" hidden="1">
      <c r="B15931" s="23"/>
    </row>
    <row r="15932" spans="2:2" hidden="1">
      <c r="B15932" s="23"/>
    </row>
    <row r="15933" spans="2:2" hidden="1">
      <c r="B15933" s="23"/>
    </row>
    <row r="15934" spans="2:2" hidden="1">
      <c r="B15934" s="23"/>
    </row>
    <row r="15935" spans="2:2" hidden="1">
      <c r="B15935" s="23"/>
    </row>
    <row r="15936" spans="2:2" hidden="1">
      <c r="B15936" s="23"/>
    </row>
    <row r="15937" spans="2:2" hidden="1">
      <c r="B15937" s="23"/>
    </row>
    <row r="15938" spans="2:2" hidden="1">
      <c r="B15938" s="23"/>
    </row>
    <row r="15939" spans="2:2" hidden="1">
      <c r="B15939" s="23"/>
    </row>
    <row r="15940" spans="2:2" hidden="1">
      <c r="B15940" s="23"/>
    </row>
    <row r="15941" spans="2:2" hidden="1">
      <c r="B15941" s="23"/>
    </row>
    <row r="15942" spans="2:2" hidden="1">
      <c r="B15942" s="23"/>
    </row>
    <row r="15943" spans="2:2" hidden="1">
      <c r="B15943" s="23"/>
    </row>
    <row r="15944" spans="2:2" hidden="1">
      <c r="B15944" s="23"/>
    </row>
    <row r="15945" spans="2:2" hidden="1">
      <c r="B15945" s="23"/>
    </row>
    <row r="15946" spans="2:2" hidden="1">
      <c r="B15946" s="23"/>
    </row>
    <row r="15947" spans="2:2" hidden="1">
      <c r="B15947" s="23"/>
    </row>
    <row r="15948" spans="2:2" hidden="1">
      <c r="B15948" s="23"/>
    </row>
    <row r="15949" spans="2:2" hidden="1">
      <c r="B15949" s="23"/>
    </row>
    <row r="15950" spans="2:2" hidden="1">
      <c r="B15950" s="23"/>
    </row>
    <row r="15951" spans="2:2" hidden="1">
      <c r="B15951" s="23"/>
    </row>
    <row r="15952" spans="2:2" hidden="1">
      <c r="B15952" s="23"/>
    </row>
    <row r="15953" spans="2:2" hidden="1">
      <c r="B15953" s="23"/>
    </row>
    <row r="15954" spans="2:2" hidden="1">
      <c r="B15954" s="23"/>
    </row>
    <row r="15955" spans="2:2" hidden="1">
      <c r="B15955" s="23"/>
    </row>
    <row r="15956" spans="2:2" hidden="1">
      <c r="B15956" s="23"/>
    </row>
    <row r="15957" spans="2:2" hidden="1">
      <c r="B15957" s="23"/>
    </row>
    <row r="15958" spans="2:2" hidden="1">
      <c r="B15958" s="23"/>
    </row>
    <row r="15959" spans="2:2" hidden="1">
      <c r="B15959" s="23"/>
    </row>
    <row r="15960" spans="2:2" hidden="1">
      <c r="B15960" s="23"/>
    </row>
    <row r="15961" spans="2:2" hidden="1">
      <c r="B15961" s="23"/>
    </row>
    <row r="15962" spans="2:2" hidden="1">
      <c r="B15962" s="23"/>
    </row>
    <row r="15963" spans="2:2" hidden="1">
      <c r="B15963" s="23"/>
    </row>
    <row r="15964" spans="2:2" hidden="1">
      <c r="B15964" s="23"/>
    </row>
    <row r="15965" spans="2:2" hidden="1">
      <c r="B15965" s="23"/>
    </row>
    <row r="15966" spans="2:2" hidden="1">
      <c r="B15966" s="23"/>
    </row>
    <row r="15967" spans="2:2" hidden="1">
      <c r="B15967" s="23"/>
    </row>
    <row r="15968" spans="2:2" hidden="1">
      <c r="B15968" s="23"/>
    </row>
    <row r="15969" spans="2:2" hidden="1">
      <c r="B15969" s="23"/>
    </row>
    <row r="15970" spans="2:2" hidden="1">
      <c r="B15970" s="23"/>
    </row>
    <row r="15971" spans="2:2" hidden="1">
      <c r="B15971" s="23"/>
    </row>
    <row r="15972" spans="2:2" hidden="1">
      <c r="B15972" s="23"/>
    </row>
    <row r="15973" spans="2:2" hidden="1">
      <c r="B15973" s="23"/>
    </row>
    <row r="15974" spans="2:2" hidden="1">
      <c r="B15974" s="23"/>
    </row>
    <row r="15975" spans="2:2" hidden="1">
      <c r="B15975" s="23"/>
    </row>
    <row r="15976" spans="2:2" hidden="1">
      <c r="B15976" s="23"/>
    </row>
    <row r="15977" spans="2:2" hidden="1">
      <c r="B15977" s="23"/>
    </row>
    <row r="15978" spans="2:2" hidden="1">
      <c r="B15978" s="23"/>
    </row>
    <row r="15979" spans="2:2" hidden="1">
      <c r="B15979" s="23"/>
    </row>
    <row r="15980" spans="2:2" hidden="1">
      <c r="B15980" s="23"/>
    </row>
    <row r="15981" spans="2:2" hidden="1">
      <c r="B15981" s="23"/>
    </row>
    <row r="15982" spans="2:2" hidden="1">
      <c r="B15982" s="23"/>
    </row>
    <row r="15983" spans="2:2" hidden="1">
      <c r="B15983" s="23"/>
    </row>
    <row r="15984" spans="2:2" hidden="1">
      <c r="B15984" s="23"/>
    </row>
    <row r="15985" spans="2:2" hidden="1">
      <c r="B15985" s="23"/>
    </row>
    <row r="15986" spans="2:2" hidden="1">
      <c r="B15986" s="23"/>
    </row>
    <row r="15987" spans="2:2" hidden="1">
      <c r="B15987" s="23"/>
    </row>
    <row r="15988" spans="2:2" hidden="1">
      <c r="B15988" s="23"/>
    </row>
    <row r="15989" spans="2:2" hidden="1">
      <c r="B15989" s="23"/>
    </row>
    <row r="15990" spans="2:2" hidden="1">
      <c r="B15990" s="23"/>
    </row>
    <row r="15991" spans="2:2" hidden="1">
      <c r="B15991" s="23"/>
    </row>
    <row r="15992" spans="2:2" hidden="1">
      <c r="B15992" s="23"/>
    </row>
    <row r="15993" spans="2:2" hidden="1">
      <c r="B15993" s="23"/>
    </row>
    <row r="15994" spans="2:2" hidden="1">
      <c r="B15994" s="23"/>
    </row>
    <row r="15995" spans="2:2" hidden="1">
      <c r="B15995" s="23"/>
    </row>
    <row r="15996" spans="2:2" hidden="1">
      <c r="B15996" s="23"/>
    </row>
    <row r="15997" spans="2:2" hidden="1">
      <c r="B15997" s="23"/>
    </row>
    <row r="15998" spans="2:2" hidden="1">
      <c r="B15998" s="23"/>
    </row>
    <row r="15999" spans="2:2" hidden="1">
      <c r="B15999" s="23"/>
    </row>
    <row r="16000" spans="2:2" hidden="1">
      <c r="B16000" s="23"/>
    </row>
    <row r="16001" spans="2:2" hidden="1">
      <c r="B16001" s="23"/>
    </row>
    <row r="16002" spans="2:2" hidden="1">
      <c r="B16002" s="23"/>
    </row>
    <row r="16003" spans="2:2" hidden="1">
      <c r="B16003" s="23"/>
    </row>
    <row r="16004" spans="2:2" hidden="1">
      <c r="B16004" s="23"/>
    </row>
    <row r="16005" spans="2:2" hidden="1">
      <c r="B16005" s="23"/>
    </row>
    <row r="16006" spans="2:2" hidden="1">
      <c r="B16006" s="23"/>
    </row>
    <row r="16007" spans="2:2" hidden="1">
      <c r="B16007" s="23"/>
    </row>
    <row r="16008" spans="2:2" hidden="1">
      <c r="B16008" s="23"/>
    </row>
    <row r="16009" spans="2:2" hidden="1">
      <c r="B16009" s="23"/>
    </row>
    <row r="16010" spans="2:2" hidden="1">
      <c r="B16010" s="23"/>
    </row>
    <row r="16011" spans="2:2" hidden="1">
      <c r="B16011" s="23"/>
    </row>
    <row r="16012" spans="2:2" hidden="1">
      <c r="B16012" s="23"/>
    </row>
    <row r="16013" spans="2:2" hidden="1">
      <c r="B16013" s="23"/>
    </row>
    <row r="16014" spans="2:2" hidden="1">
      <c r="B16014" s="23"/>
    </row>
    <row r="16015" spans="2:2" hidden="1">
      <c r="B16015" s="23"/>
    </row>
    <row r="16016" spans="2:2" hidden="1">
      <c r="B16016" s="23"/>
    </row>
    <row r="16017" spans="2:2" hidden="1">
      <c r="B16017" s="23"/>
    </row>
    <row r="16018" spans="2:2" hidden="1">
      <c r="B16018" s="23"/>
    </row>
    <row r="16019" spans="2:2" hidden="1">
      <c r="B16019" s="23"/>
    </row>
    <row r="16020" spans="2:2" hidden="1">
      <c r="B16020" s="23"/>
    </row>
    <row r="16021" spans="2:2" hidden="1">
      <c r="B16021" s="23"/>
    </row>
    <row r="16022" spans="2:2" hidden="1">
      <c r="B16022" s="23"/>
    </row>
    <row r="16023" spans="2:2" hidden="1">
      <c r="B16023" s="23"/>
    </row>
    <row r="16024" spans="2:2" hidden="1">
      <c r="B16024" s="23"/>
    </row>
    <row r="16025" spans="2:2" hidden="1">
      <c r="B16025" s="23"/>
    </row>
    <row r="16026" spans="2:2" hidden="1">
      <c r="B16026" s="23"/>
    </row>
    <row r="16027" spans="2:2" hidden="1">
      <c r="B16027" s="23"/>
    </row>
    <row r="16028" spans="2:2" hidden="1">
      <c r="B16028" s="23"/>
    </row>
    <row r="16029" spans="2:2" hidden="1">
      <c r="B16029" s="23"/>
    </row>
    <row r="16030" spans="2:2" hidden="1">
      <c r="B16030" s="23"/>
    </row>
    <row r="16031" spans="2:2" hidden="1">
      <c r="B16031" s="23"/>
    </row>
    <row r="16032" spans="2:2" hidden="1">
      <c r="B16032" s="23"/>
    </row>
    <row r="16033" spans="2:2" hidden="1">
      <c r="B16033" s="23"/>
    </row>
    <row r="16034" spans="2:2" hidden="1">
      <c r="B16034" s="23"/>
    </row>
    <row r="16035" spans="2:2" hidden="1">
      <c r="B16035" s="23"/>
    </row>
    <row r="16036" spans="2:2" hidden="1">
      <c r="B16036" s="23"/>
    </row>
    <row r="16037" spans="2:2" hidden="1">
      <c r="B16037" s="23"/>
    </row>
    <row r="16038" spans="2:2" hidden="1">
      <c r="B16038" s="23"/>
    </row>
    <row r="16039" spans="2:2" hidden="1">
      <c r="B16039" s="23"/>
    </row>
    <row r="16040" spans="2:2" hidden="1">
      <c r="B16040" s="23"/>
    </row>
    <row r="16041" spans="2:2" hidden="1">
      <c r="B16041" s="23"/>
    </row>
    <row r="16042" spans="2:2" hidden="1">
      <c r="B16042" s="23"/>
    </row>
    <row r="16043" spans="2:2" hidden="1">
      <c r="B16043" s="23"/>
    </row>
    <row r="16044" spans="2:2" hidden="1">
      <c r="B16044" s="23"/>
    </row>
    <row r="16045" spans="2:2" hidden="1">
      <c r="B16045" s="23"/>
    </row>
    <row r="16046" spans="2:2" hidden="1">
      <c r="B16046" s="23"/>
    </row>
    <row r="16047" spans="2:2" hidden="1">
      <c r="B16047" s="23"/>
    </row>
    <row r="16048" spans="2:2" hidden="1">
      <c r="B16048" s="23"/>
    </row>
    <row r="16049" spans="2:2" hidden="1">
      <c r="B16049" s="23"/>
    </row>
    <row r="16050" spans="2:2" hidden="1">
      <c r="B16050" s="23"/>
    </row>
    <row r="16051" spans="2:2" hidden="1">
      <c r="B16051" s="23"/>
    </row>
    <row r="16052" spans="2:2" hidden="1">
      <c r="B16052" s="23"/>
    </row>
    <row r="16053" spans="2:2" hidden="1">
      <c r="B16053" s="23"/>
    </row>
    <row r="16054" spans="2:2" hidden="1">
      <c r="B16054" s="23"/>
    </row>
    <row r="16055" spans="2:2" hidden="1">
      <c r="B16055" s="23"/>
    </row>
    <row r="16056" spans="2:2" hidden="1">
      <c r="B16056" s="23"/>
    </row>
    <row r="16057" spans="2:2" hidden="1">
      <c r="B16057" s="23"/>
    </row>
    <row r="16058" spans="2:2" hidden="1">
      <c r="B16058" s="23"/>
    </row>
    <row r="16059" spans="2:2" hidden="1">
      <c r="B16059" s="23"/>
    </row>
    <row r="16060" spans="2:2" hidden="1">
      <c r="B16060" s="23"/>
    </row>
    <row r="16061" spans="2:2" hidden="1">
      <c r="B16061" s="23"/>
    </row>
    <row r="16062" spans="2:2" hidden="1">
      <c r="B16062" s="23"/>
    </row>
    <row r="16063" spans="2:2" hidden="1">
      <c r="B16063" s="23"/>
    </row>
    <row r="16064" spans="2:2" hidden="1">
      <c r="B16064" s="23"/>
    </row>
    <row r="16065" spans="2:2" hidden="1">
      <c r="B16065" s="23"/>
    </row>
    <row r="16066" spans="2:2" hidden="1">
      <c r="B16066" s="23"/>
    </row>
    <row r="16067" spans="2:2" hidden="1">
      <c r="B16067" s="23"/>
    </row>
    <row r="16068" spans="2:2" hidden="1">
      <c r="B16068" s="23"/>
    </row>
    <row r="16069" spans="2:2" hidden="1">
      <c r="B16069" s="23"/>
    </row>
    <row r="16070" spans="2:2" hidden="1">
      <c r="B16070" s="23"/>
    </row>
    <row r="16071" spans="2:2" hidden="1">
      <c r="B16071" s="23"/>
    </row>
    <row r="16072" spans="2:2" hidden="1">
      <c r="B16072" s="23"/>
    </row>
    <row r="16073" spans="2:2" hidden="1">
      <c r="B16073" s="23"/>
    </row>
    <row r="16074" spans="2:2" hidden="1">
      <c r="B16074" s="23"/>
    </row>
    <row r="16075" spans="2:2" hidden="1">
      <c r="B16075" s="23"/>
    </row>
    <row r="16076" spans="2:2" hidden="1">
      <c r="B16076" s="23"/>
    </row>
    <row r="16077" spans="2:2" hidden="1">
      <c r="B16077" s="23"/>
    </row>
    <row r="16078" spans="2:2" hidden="1">
      <c r="B16078" s="23"/>
    </row>
    <row r="16079" spans="2:2" hidden="1">
      <c r="B16079" s="23"/>
    </row>
    <row r="16080" spans="2:2" hidden="1">
      <c r="B16080" s="23"/>
    </row>
    <row r="16081" spans="2:2" hidden="1">
      <c r="B16081" s="23"/>
    </row>
    <row r="16082" spans="2:2" hidden="1">
      <c r="B16082" s="23"/>
    </row>
    <row r="16083" spans="2:2" hidden="1">
      <c r="B16083" s="23"/>
    </row>
    <row r="16084" spans="2:2" hidden="1">
      <c r="B16084" s="23"/>
    </row>
    <row r="16085" spans="2:2" hidden="1">
      <c r="B16085" s="23"/>
    </row>
    <row r="16086" spans="2:2" hidden="1">
      <c r="B16086" s="23"/>
    </row>
    <row r="16087" spans="2:2" hidden="1">
      <c r="B16087" s="23"/>
    </row>
    <row r="16088" spans="2:2" hidden="1">
      <c r="B16088" s="23"/>
    </row>
    <row r="16089" spans="2:2" hidden="1">
      <c r="B16089" s="23"/>
    </row>
    <row r="16090" spans="2:2" hidden="1">
      <c r="B16090" s="23"/>
    </row>
    <row r="16091" spans="2:2" hidden="1">
      <c r="B16091" s="23"/>
    </row>
    <row r="16092" spans="2:2" hidden="1">
      <c r="B16092" s="23"/>
    </row>
    <row r="16093" spans="2:2" hidden="1">
      <c r="B16093" s="23"/>
    </row>
    <row r="16094" spans="2:2" hidden="1">
      <c r="B16094" s="23"/>
    </row>
    <row r="16095" spans="2:2" hidden="1">
      <c r="B16095" s="23"/>
    </row>
    <row r="16096" spans="2:2" hidden="1">
      <c r="B16096" s="23"/>
    </row>
    <row r="16097" spans="2:2" hidden="1">
      <c r="B16097" s="23"/>
    </row>
    <row r="16098" spans="2:2" hidden="1">
      <c r="B16098" s="23"/>
    </row>
    <row r="16099" spans="2:2" hidden="1">
      <c r="B16099" s="23"/>
    </row>
    <row r="16100" spans="2:2" hidden="1">
      <c r="B16100" s="23"/>
    </row>
    <row r="16101" spans="2:2" hidden="1">
      <c r="B16101" s="23"/>
    </row>
    <row r="16102" spans="2:2" hidden="1">
      <c r="B16102" s="23"/>
    </row>
    <row r="16103" spans="2:2" hidden="1">
      <c r="B16103" s="23"/>
    </row>
    <row r="16104" spans="2:2" hidden="1">
      <c r="B16104" s="23"/>
    </row>
    <row r="16105" spans="2:2" hidden="1">
      <c r="B16105" s="23"/>
    </row>
    <row r="16106" spans="2:2" hidden="1">
      <c r="B16106" s="23"/>
    </row>
    <row r="16107" spans="2:2" hidden="1">
      <c r="B16107" s="23"/>
    </row>
    <row r="16108" spans="2:2" hidden="1">
      <c r="B16108" s="23"/>
    </row>
    <row r="16109" spans="2:2" hidden="1">
      <c r="B16109" s="23"/>
    </row>
    <row r="16110" spans="2:2" hidden="1">
      <c r="B16110" s="23"/>
    </row>
    <row r="16111" spans="2:2" hidden="1">
      <c r="B16111" s="23"/>
    </row>
    <row r="16112" spans="2:2" hidden="1">
      <c r="B16112" s="23"/>
    </row>
    <row r="16113" spans="2:2" hidden="1">
      <c r="B16113" s="23"/>
    </row>
    <row r="16114" spans="2:2" hidden="1">
      <c r="B16114" s="23"/>
    </row>
    <row r="16115" spans="2:2" hidden="1">
      <c r="B16115" s="23"/>
    </row>
    <row r="16116" spans="2:2" hidden="1">
      <c r="B16116" s="23"/>
    </row>
    <row r="16117" spans="2:2" hidden="1">
      <c r="B16117" s="23"/>
    </row>
    <row r="16118" spans="2:2" hidden="1">
      <c r="B16118" s="23"/>
    </row>
    <row r="16119" spans="2:2" hidden="1">
      <c r="B16119" s="23"/>
    </row>
    <row r="16120" spans="2:2" hidden="1">
      <c r="B16120" s="23"/>
    </row>
    <row r="16121" spans="2:2" hidden="1">
      <c r="B16121" s="23"/>
    </row>
    <row r="16122" spans="2:2" hidden="1">
      <c r="B16122" s="23"/>
    </row>
    <row r="16123" spans="2:2" hidden="1">
      <c r="B16123" s="23"/>
    </row>
    <row r="16124" spans="2:2" hidden="1">
      <c r="B16124" s="23"/>
    </row>
    <row r="16125" spans="2:2" hidden="1">
      <c r="B16125" s="23"/>
    </row>
    <row r="16126" spans="2:2" hidden="1">
      <c r="B16126" s="23"/>
    </row>
    <row r="16127" spans="2:2" hidden="1">
      <c r="B16127" s="23"/>
    </row>
    <row r="16128" spans="2:2" hidden="1">
      <c r="B16128" s="23"/>
    </row>
    <row r="16129" spans="2:2" hidden="1">
      <c r="B16129" s="23"/>
    </row>
    <row r="16130" spans="2:2" hidden="1">
      <c r="B16130" s="23"/>
    </row>
    <row r="16131" spans="2:2" hidden="1">
      <c r="B16131" s="23"/>
    </row>
    <row r="16132" spans="2:2" hidden="1">
      <c r="B16132" s="23"/>
    </row>
    <row r="16133" spans="2:2" hidden="1">
      <c r="B16133" s="23"/>
    </row>
    <row r="16134" spans="2:2" hidden="1">
      <c r="B16134" s="23"/>
    </row>
    <row r="16135" spans="2:2" hidden="1">
      <c r="B16135" s="23"/>
    </row>
    <row r="16136" spans="2:2" hidden="1">
      <c r="B16136" s="23"/>
    </row>
    <row r="16137" spans="2:2" hidden="1">
      <c r="B16137" s="23"/>
    </row>
    <row r="16138" spans="2:2" hidden="1">
      <c r="B16138" s="23"/>
    </row>
    <row r="16139" spans="2:2" hidden="1">
      <c r="B16139" s="23"/>
    </row>
    <row r="16140" spans="2:2" hidden="1">
      <c r="B16140" s="23"/>
    </row>
    <row r="16141" spans="2:2" hidden="1">
      <c r="B16141" s="23"/>
    </row>
    <row r="16142" spans="2:2" hidden="1">
      <c r="B16142" s="23"/>
    </row>
    <row r="16143" spans="2:2" hidden="1">
      <c r="B16143" s="23"/>
    </row>
    <row r="16144" spans="2:2" hidden="1">
      <c r="B16144" s="23"/>
    </row>
    <row r="16145" spans="2:2" hidden="1">
      <c r="B16145" s="23"/>
    </row>
    <row r="16146" spans="2:2" hidden="1">
      <c r="B16146" s="23"/>
    </row>
    <row r="16147" spans="2:2" hidden="1">
      <c r="B16147" s="23"/>
    </row>
    <row r="16148" spans="2:2" hidden="1">
      <c r="B16148" s="23"/>
    </row>
    <row r="16149" spans="2:2" hidden="1">
      <c r="B16149" s="23"/>
    </row>
    <row r="16150" spans="2:2" hidden="1">
      <c r="B16150" s="23"/>
    </row>
    <row r="16151" spans="2:2" hidden="1">
      <c r="B16151" s="23"/>
    </row>
    <row r="16152" spans="2:2" hidden="1">
      <c r="B16152" s="23"/>
    </row>
    <row r="16153" spans="2:2" hidden="1">
      <c r="B16153" s="23"/>
    </row>
    <row r="16154" spans="2:2" hidden="1">
      <c r="B16154" s="23"/>
    </row>
    <row r="16155" spans="2:2" hidden="1">
      <c r="B16155" s="23"/>
    </row>
    <row r="16156" spans="2:2" hidden="1">
      <c r="B16156" s="23"/>
    </row>
    <row r="16157" spans="2:2" hidden="1">
      <c r="B16157" s="23"/>
    </row>
    <row r="16158" spans="2:2" hidden="1">
      <c r="B16158" s="23"/>
    </row>
    <row r="16159" spans="2:2" hidden="1">
      <c r="B16159" s="23"/>
    </row>
    <row r="16160" spans="2:2" hidden="1">
      <c r="B16160" s="23"/>
    </row>
    <row r="16161" spans="2:2" hidden="1">
      <c r="B16161" s="23"/>
    </row>
    <row r="16162" spans="2:2" hidden="1">
      <c r="B16162" s="23"/>
    </row>
    <row r="16163" spans="2:2" hidden="1">
      <c r="B16163" s="23"/>
    </row>
    <row r="16164" spans="2:2" hidden="1">
      <c r="B16164" s="23"/>
    </row>
    <row r="16165" spans="2:2" hidden="1">
      <c r="B16165" s="23"/>
    </row>
    <row r="16166" spans="2:2" hidden="1">
      <c r="B16166" s="23"/>
    </row>
    <row r="16167" spans="2:2" hidden="1">
      <c r="B16167" s="23"/>
    </row>
    <row r="16168" spans="2:2" hidden="1">
      <c r="B16168" s="23"/>
    </row>
    <row r="16169" spans="2:2" hidden="1">
      <c r="B16169" s="23"/>
    </row>
    <row r="16170" spans="2:2" hidden="1">
      <c r="B16170" s="23"/>
    </row>
    <row r="16171" spans="2:2" hidden="1">
      <c r="B16171" s="23"/>
    </row>
    <row r="16172" spans="2:2" hidden="1">
      <c r="B16172" s="23"/>
    </row>
    <row r="16173" spans="2:2" hidden="1">
      <c r="B16173" s="23"/>
    </row>
    <row r="16174" spans="2:2" hidden="1">
      <c r="B16174" s="23"/>
    </row>
    <row r="16175" spans="2:2" hidden="1">
      <c r="B16175" s="23"/>
    </row>
    <row r="16176" spans="2:2" hidden="1">
      <c r="B16176" s="23"/>
    </row>
    <row r="16177" spans="2:2" hidden="1">
      <c r="B16177" s="23"/>
    </row>
    <row r="16178" spans="2:2" hidden="1">
      <c r="B16178" s="23"/>
    </row>
    <row r="16179" spans="2:2" hidden="1">
      <c r="B16179" s="23"/>
    </row>
    <row r="16180" spans="2:2" hidden="1">
      <c r="B16180" s="23"/>
    </row>
    <row r="16181" spans="2:2" hidden="1">
      <c r="B16181" s="23"/>
    </row>
    <row r="16182" spans="2:2" hidden="1">
      <c r="B16182" s="23"/>
    </row>
    <row r="16183" spans="2:2" hidden="1">
      <c r="B16183" s="23"/>
    </row>
    <row r="16184" spans="2:2" hidden="1">
      <c r="B16184" s="23"/>
    </row>
    <row r="16185" spans="2:2" hidden="1">
      <c r="B16185" s="23"/>
    </row>
    <row r="16186" spans="2:2" hidden="1">
      <c r="B16186" s="23"/>
    </row>
    <row r="16187" spans="2:2" hidden="1">
      <c r="B16187" s="23"/>
    </row>
    <row r="16188" spans="2:2" hidden="1">
      <c r="B16188" s="23"/>
    </row>
    <row r="16189" spans="2:2" hidden="1">
      <c r="B16189" s="23"/>
    </row>
    <row r="16190" spans="2:2" hidden="1">
      <c r="B16190" s="23"/>
    </row>
    <row r="16191" spans="2:2" hidden="1">
      <c r="B16191" s="23"/>
    </row>
    <row r="16192" spans="2:2" hidden="1">
      <c r="B16192" s="23"/>
    </row>
    <row r="16193" spans="2:2" hidden="1">
      <c r="B16193" s="23"/>
    </row>
    <row r="16194" spans="2:2" hidden="1">
      <c r="B16194" s="23"/>
    </row>
    <row r="16195" spans="2:2" hidden="1">
      <c r="B16195" s="23"/>
    </row>
    <row r="16196" spans="2:2" hidden="1">
      <c r="B16196" s="23"/>
    </row>
    <row r="16197" spans="2:2" hidden="1">
      <c r="B16197" s="23"/>
    </row>
    <row r="16198" spans="2:2" hidden="1">
      <c r="B16198" s="23"/>
    </row>
    <row r="16199" spans="2:2" hidden="1">
      <c r="B16199" s="23"/>
    </row>
    <row r="16200" spans="2:2" hidden="1">
      <c r="B16200" s="23"/>
    </row>
    <row r="16201" spans="2:2" hidden="1">
      <c r="B16201" s="23"/>
    </row>
    <row r="16202" spans="2:2" hidden="1">
      <c r="B16202" s="23"/>
    </row>
    <row r="16203" spans="2:2" hidden="1">
      <c r="B16203" s="23"/>
    </row>
    <row r="16204" spans="2:2" hidden="1">
      <c r="B16204" s="23"/>
    </row>
    <row r="16205" spans="2:2" hidden="1">
      <c r="B16205" s="23"/>
    </row>
    <row r="16206" spans="2:2" hidden="1">
      <c r="B16206" s="23"/>
    </row>
    <row r="16207" spans="2:2" hidden="1">
      <c r="B16207" s="23"/>
    </row>
    <row r="16208" spans="2:2" hidden="1">
      <c r="B16208" s="23"/>
    </row>
    <row r="16209" spans="2:2" hidden="1">
      <c r="B16209" s="23"/>
    </row>
    <row r="16210" spans="2:2" hidden="1">
      <c r="B16210" s="23"/>
    </row>
    <row r="16211" spans="2:2" hidden="1">
      <c r="B16211" s="23"/>
    </row>
    <row r="16212" spans="2:2" hidden="1">
      <c r="B16212" s="23"/>
    </row>
    <row r="16213" spans="2:2" hidden="1">
      <c r="B16213" s="23"/>
    </row>
    <row r="16214" spans="2:2" hidden="1">
      <c r="B16214" s="23"/>
    </row>
    <row r="16215" spans="2:2" hidden="1">
      <c r="B16215" s="23"/>
    </row>
    <row r="16216" spans="2:2" hidden="1">
      <c r="B16216" s="23"/>
    </row>
    <row r="16217" spans="2:2" hidden="1">
      <c r="B16217" s="23"/>
    </row>
    <row r="16218" spans="2:2" hidden="1">
      <c r="B16218" s="23"/>
    </row>
    <row r="16219" spans="2:2" hidden="1">
      <c r="B16219" s="23"/>
    </row>
    <row r="16220" spans="2:2" hidden="1">
      <c r="B16220" s="23"/>
    </row>
    <row r="16221" spans="2:2" hidden="1">
      <c r="B16221" s="23"/>
    </row>
    <row r="16222" spans="2:2" hidden="1">
      <c r="B16222" s="23"/>
    </row>
    <row r="16223" spans="2:2" hidden="1">
      <c r="B16223" s="23"/>
    </row>
    <row r="16224" spans="2:2" hidden="1">
      <c r="B16224" s="23"/>
    </row>
    <row r="16225" spans="2:2" hidden="1">
      <c r="B16225" s="23"/>
    </row>
    <row r="16226" spans="2:2" hidden="1">
      <c r="B16226" s="23"/>
    </row>
    <row r="16227" spans="2:2" hidden="1">
      <c r="B16227" s="23"/>
    </row>
    <row r="16228" spans="2:2" hidden="1">
      <c r="B16228" s="23"/>
    </row>
    <row r="16229" spans="2:2" hidden="1">
      <c r="B16229" s="23"/>
    </row>
    <row r="16230" spans="2:2" hidden="1">
      <c r="B16230" s="23"/>
    </row>
    <row r="16231" spans="2:2" hidden="1">
      <c r="B16231" s="23"/>
    </row>
    <row r="16232" spans="2:2" hidden="1">
      <c r="B16232" s="23"/>
    </row>
    <row r="16233" spans="2:2" hidden="1">
      <c r="B16233" s="23"/>
    </row>
    <row r="16234" spans="2:2" hidden="1">
      <c r="B16234" s="23"/>
    </row>
    <row r="16235" spans="2:2" hidden="1">
      <c r="B16235" s="23"/>
    </row>
    <row r="16236" spans="2:2" hidden="1">
      <c r="B16236" s="23"/>
    </row>
    <row r="16237" spans="2:2" hidden="1">
      <c r="B16237" s="23"/>
    </row>
    <row r="16238" spans="2:2" hidden="1">
      <c r="B16238" s="23"/>
    </row>
    <row r="16239" spans="2:2" hidden="1">
      <c r="B16239" s="23"/>
    </row>
    <row r="16240" spans="2:2" hidden="1">
      <c r="B16240" s="23"/>
    </row>
    <row r="16241" spans="2:2" hidden="1">
      <c r="B16241" s="23"/>
    </row>
    <row r="16242" spans="2:2" hidden="1">
      <c r="B16242" s="23"/>
    </row>
    <row r="16243" spans="2:2" hidden="1">
      <c r="B16243" s="23"/>
    </row>
    <row r="16244" spans="2:2" hidden="1">
      <c r="B16244" s="23"/>
    </row>
    <row r="16245" spans="2:2" hidden="1">
      <c r="B16245" s="23"/>
    </row>
    <row r="16246" spans="2:2" hidden="1">
      <c r="B16246" s="23"/>
    </row>
    <row r="16247" spans="2:2" hidden="1">
      <c r="B16247" s="23"/>
    </row>
    <row r="16248" spans="2:2" hidden="1">
      <c r="B16248" s="23"/>
    </row>
    <row r="16249" spans="2:2" hidden="1">
      <c r="B16249" s="23"/>
    </row>
    <row r="16250" spans="2:2" hidden="1">
      <c r="B16250" s="23"/>
    </row>
    <row r="16251" spans="2:2" hidden="1">
      <c r="B16251" s="23"/>
    </row>
    <row r="16252" spans="2:2" hidden="1">
      <c r="B16252" s="23"/>
    </row>
    <row r="16253" spans="2:2" hidden="1">
      <c r="B16253" s="23"/>
    </row>
    <row r="16254" spans="2:2" hidden="1">
      <c r="B16254" s="23"/>
    </row>
    <row r="16255" spans="2:2" hidden="1">
      <c r="B16255" s="23"/>
    </row>
    <row r="16256" spans="2:2" hidden="1">
      <c r="B16256" s="23"/>
    </row>
    <row r="16257" spans="2:2" hidden="1">
      <c r="B16257" s="23"/>
    </row>
    <row r="16258" spans="2:2" hidden="1">
      <c r="B16258" s="23"/>
    </row>
    <row r="16259" spans="2:2" hidden="1">
      <c r="B16259" s="23"/>
    </row>
    <row r="16260" spans="2:2" hidden="1">
      <c r="B16260" s="23"/>
    </row>
    <row r="16261" spans="2:2" hidden="1">
      <c r="B16261" s="23"/>
    </row>
    <row r="16262" spans="2:2" hidden="1">
      <c r="B16262" s="23"/>
    </row>
    <row r="16263" spans="2:2" hidden="1">
      <c r="B16263" s="23"/>
    </row>
    <row r="16264" spans="2:2" hidden="1">
      <c r="B16264" s="23"/>
    </row>
    <row r="16265" spans="2:2" hidden="1">
      <c r="B16265" s="23"/>
    </row>
    <row r="16266" spans="2:2" hidden="1">
      <c r="B16266" s="23"/>
    </row>
    <row r="16267" spans="2:2" hidden="1">
      <c r="B16267" s="23"/>
    </row>
    <row r="16268" spans="2:2" hidden="1">
      <c r="B16268" s="23"/>
    </row>
    <row r="16269" spans="2:2" hidden="1">
      <c r="B16269" s="23"/>
    </row>
    <row r="16270" spans="2:2" hidden="1">
      <c r="B16270" s="23"/>
    </row>
    <row r="16271" spans="2:2" hidden="1">
      <c r="B16271" s="23"/>
    </row>
    <row r="16272" spans="2:2" hidden="1">
      <c r="B16272" s="23"/>
    </row>
    <row r="16273" spans="2:2" hidden="1">
      <c r="B16273" s="23"/>
    </row>
    <row r="16274" spans="2:2" hidden="1">
      <c r="B16274" s="23"/>
    </row>
    <row r="16275" spans="2:2" hidden="1">
      <c r="B16275" s="23"/>
    </row>
    <row r="16276" spans="2:2" hidden="1">
      <c r="B16276" s="23"/>
    </row>
    <row r="16277" spans="2:2" hidden="1">
      <c r="B16277" s="23"/>
    </row>
    <row r="16278" spans="2:2" hidden="1">
      <c r="B16278" s="23"/>
    </row>
    <row r="16279" spans="2:2" hidden="1">
      <c r="B16279" s="23"/>
    </row>
    <row r="16280" spans="2:2" hidden="1">
      <c r="B16280" s="23"/>
    </row>
    <row r="16281" spans="2:2" hidden="1">
      <c r="B16281" s="23"/>
    </row>
    <row r="16282" spans="2:2" hidden="1">
      <c r="B16282" s="23"/>
    </row>
    <row r="16283" spans="2:2" hidden="1">
      <c r="B16283" s="23"/>
    </row>
    <row r="16284" spans="2:2" hidden="1">
      <c r="B16284" s="23"/>
    </row>
    <row r="16285" spans="2:2" hidden="1">
      <c r="B16285" s="23"/>
    </row>
    <row r="16286" spans="2:2" hidden="1">
      <c r="B16286" s="23"/>
    </row>
    <row r="16287" spans="2:2" hidden="1">
      <c r="B16287" s="23"/>
    </row>
    <row r="16288" spans="2:2" hidden="1">
      <c r="B16288" s="23"/>
    </row>
    <row r="16289" spans="2:2" hidden="1">
      <c r="B16289" s="23"/>
    </row>
    <row r="16290" spans="2:2" hidden="1">
      <c r="B16290" s="23"/>
    </row>
    <row r="16291" spans="2:2" hidden="1">
      <c r="B16291" s="23"/>
    </row>
    <row r="16292" spans="2:2" hidden="1">
      <c r="B16292" s="23"/>
    </row>
    <row r="16293" spans="2:2" hidden="1">
      <c r="B16293" s="23"/>
    </row>
    <row r="16294" spans="2:2" hidden="1">
      <c r="B16294" s="23"/>
    </row>
    <row r="16295" spans="2:2" hidden="1">
      <c r="B16295" s="23"/>
    </row>
    <row r="16296" spans="2:2" hidden="1">
      <c r="B16296" s="23"/>
    </row>
    <row r="16297" spans="2:2" hidden="1">
      <c r="B16297" s="23"/>
    </row>
    <row r="16298" spans="2:2" hidden="1">
      <c r="B16298" s="23"/>
    </row>
    <row r="16299" spans="2:2" hidden="1">
      <c r="B16299" s="23"/>
    </row>
    <row r="16300" spans="2:2" hidden="1">
      <c r="B16300" s="23"/>
    </row>
    <row r="16301" spans="2:2" hidden="1">
      <c r="B16301" s="23"/>
    </row>
    <row r="16302" spans="2:2" hidden="1">
      <c r="B16302" s="23"/>
    </row>
    <row r="16303" spans="2:2" hidden="1">
      <c r="B16303" s="23"/>
    </row>
    <row r="16304" spans="2:2" hidden="1">
      <c r="B16304" s="23"/>
    </row>
    <row r="16305" spans="2:2" hidden="1">
      <c r="B16305" s="23"/>
    </row>
    <row r="16306" spans="2:2" hidden="1">
      <c r="B16306" s="23"/>
    </row>
    <row r="16307" spans="2:2" hidden="1">
      <c r="B16307" s="23"/>
    </row>
    <row r="16308" spans="2:2" hidden="1">
      <c r="B16308" s="23"/>
    </row>
    <row r="16309" spans="2:2" hidden="1">
      <c r="B16309" s="23"/>
    </row>
    <row r="16310" spans="2:2" hidden="1">
      <c r="B16310" s="23"/>
    </row>
    <row r="16311" spans="2:2" hidden="1">
      <c r="B16311" s="23"/>
    </row>
    <row r="16312" spans="2:2" hidden="1">
      <c r="B16312" s="23"/>
    </row>
    <row r="16313" spans="2:2" hidden="1">
      <c r="B16313" s="23"/>
    </row>
    <row r="16314" spans="2:2" hidden="1">
      <c r="B16314" s="23"/>
    </row>
    <row r="16315" spans="2:2" hidden="1">
      <c r="B16315" s="23"/>
    </row>
    <row r="16316" spans="2:2" hidden="1">
      <c r="B16316" s="23"/>
    </row>
    <row r="16317" spans="2:2" hidden="1">
      <c r="B16317" s="23"/>
    </row>
    <row r="16318" spans="2:2" hidden="1">
      <c r="B16318" s="23"/>
    </row>
    <row r="16319" spans="2:2" hidden="1">
      <c r="B16319" s="23"/>
    </row>
    <row r="16320" spans="2:2" hidden="1">
      <c r="B16320" s="23"/>
    </row>
    <row r="16321" spans="2:2" hidden="1">
      <c r="B16321" s="23"/>
    </row>
    <row r="16322" spans="2:2" hidden="1">
      <c r="B16322" s="23"/>
    </row>
    <row r="16323" spans="2:2" hidden="1">
      <c r="B16323" s="23"/>
    </row>
    <row r="16324" spans="2:2" hidden="1">
      <c r="B16324" s="23"/>
    </row>
    <row r="16325" spans="2:2" hidden="1">
      <c r="B16325" s="23"/>
    </row>
    <row r="16326" spans="2:2" hidden="1">
      <c r="B16326" s="23"/>
    </row>
    <row r="16327" spans="2:2" hidden="1">
      <c r="B16327" s="23"/>
    </row>
    <row r="16328" spans="2:2" hidden="1">
      <c r="B16328" s="23"/>
    </row>
    <row r="16329" spans="2:2" hidden="1">
      <c r="B16329" s="23"/>
    </row>
    <row r="16330" spans="2:2" hidden="1">
      <c r="B16330" s="23"/>
    </row>
    <row r="16331" spans="2:2" hidden="1">
      <c r="B16331" s="23"/>
    </row>
    <row r="16332" spans="2:2" hidden="1">
      <c r="B16332" s="23"/>
    </row>
    <row r="16333" spans="2:2" hidden="1">
      <c r="B16333" s="23"/>
    </row>
    <row r="16334" spans="2:2" hidden="1">
      <c r="B16334" s="23"/>
    </row>
    <row r="16335" spans="2:2" hidden="1">
      <c r="B16335" s="23"/>
    </row>
    <row r="16336" spans="2:2" hidden="1">
      <c r="B16336" s="23"/>
    </row>
    <row r="16337" spans="2:2" hidden="1">
      <c r="B16337" s="23"/>
    </row>
    <row r="16338" spans="2:2" hidden="1">
      <c r="B16338" s="23"/>
    </row>
    <row r="16339" spans="2:2" hidden="1">
      <c r="B16339" s="23"/>
    </row>
    <row r="16340" spans="2:2" hidden="1">
      <c r="B16340" s="23"/>
    </row>
    <row r="16341" spans="2:2" hidden="1">
      <c r="B16341" s="23"/>
    </row>
    <row r="16342" spans="2:2" hidden="1">
      <c r="B16342" s="23"/>
    </row>
    <row r="16343" spans="2:2" hidden="1">
      <c r="B16343" s="23"/>
    </row>
    <row r="16344" spans="2:2" hidden="1">
      <c r="B16344" s="23"/>
    </row>
    <row r="16345" spans="2:2" hidden="1">
      <c r="B16345" s="23"/>
    </row>
    <row r="16346" spans="2:2" hidden="1">
      <c r="B16346" s="23"/>
    </row>
    <row r="16347" spans="2:2" hidden="1">
      <c r="B16347" s="23"/>
    </row>
    <row r="16348" spans="2:2" hidden="1">
      <c r="B16348" s="23"/>
    </row>
    <row r="16349" spans="2:2" hidden="1">
      <c r="B16349" s="23"/>
    </row>
    <row r="16350" spans="2:2" hidden="1">
      <c r="B16350" s="23"/>
    </row>
    <row r="16351" spans="2:2" hidden="1">
      <c r="B16351" s="23"/>
    </row>
    <row r="16352" spans="2:2" hidden="1">
      <c r="B16352" s="23"/>
    </row>
    <row r="16353" spans="2:2" hidden="1">
      <c r="B16353" s="23"/>
    </row>
    <row r="16354" spans="2:2" hidden="1">
      <c r="B16354" s="23"/>
    </row>
    <row r="16355" spans="2:2" hidden="1">
      <c r="B16355" s="23"/>
    </row>
    <row r="16356" spans="2:2" hidden="1">
      <c r="B16356" s="23"/>
    </row>
    <row r="16357" spans="2:2" hidden="1">
      <c r="B16357" s="23"/>
    </row>
    <row r="16358" spans="2:2" hidden="1">
      <c r="B16358" s="23"/>
    </row>
    <row r="16359" spans="2:2" hidden="1">
      <c r="B16359" s="23"/>
    </row>
    <row r="16360" spans="2:2" hidden="1">
      <c r="B16360" s="23"/>
    </row>
    <row r="16361" spans="2:2" hidden="1">
      <c r="B16361" s="23"/>
    </row>
    <row r="16362" spans="2:2" hidden="1">
      <c r="B16362" s="23"/>
    </row>
    <row r="16363" spans="2:2" hidden="1">
      <c r="B16363" s="23"/>
    </row>
    <row r="16364" spans="2:2" hidden="1">
      <c r="B16364" s="23"/>
    </row>
    <row r="16365" spans="2:2" hidden="1">
      <c r="B16365" s="23"/>
    </row>
    <row r="16366" spans="2:2" hidden="1">
      <c r="B16366" s="23"/>
    </row>
    <row r="16367" spans="2:2" hidden="1">
      <c r="B16367" s="23"/>
    </row>
    <row r="16368" spans="2:2" hidden="1">
      <c r="B16368" s="23"/>
    </row>
    <row r="16369" spans="2:2" hidden="1">
      <c r="B16369" s="23"/>
    </row>
    <row r="16370" spans="2:2" hidden="1">
      <c r="B16370" s="23"/>
    </row>
    <row r="16371" spans="2:2" hidden="1">
      <c r="B16371" s="23"/>
    </row>
    <row r="16372" spans="2:2" hidden="1">
      <c r="B16372" s="23"/>
    </row>
    <row r="16373" spans="2:2" hidden="1">
      <c r="B16373" s="23"/>
    </row>
    <row r="16374" spans="2:2" hidden="1">
      <c r="B16374" s="23"/>
    </row>
    <row r="16375" spans="2:2" hidden="1">
      <c r="B16375" s="23"/>
    </row>
    <row r="16376" spans="2:2" hidden="1">
      <c r="B16376" s="23"/>
    </row>
    <row r="16377" spans="2:2" hidden="1">
      <c r="B16377" s="23"/>
    </row>
    <row r="16378" spans="2:2" hidden="1">
      <c r="B16378" s="23"/>
    </row>
    <row r="16379" spans="2:2" hidden="1">
      <c r="B16379" s="23"/>
    </row>
    <row r="16380" spans="2:2" hidden="1">
      <c r="B16380" s="23"/>
    </row>
    <row r="16381" spans="2:2" hidden="1">
      <c r="B16381" s="23"/>
    </row>
    <row r="16382" spans="2:2" hidden="1">
      <c r="B16382" s="23"/>
    </row>
    <row r="16383" spans="2:2" hidden="1">
      <c r="B16383" s="23"/>
    </row>
    <row r="16384" spans="2:2" hidden="1">
      <c r="B16384" s="23"/>
    </row>
    <row r="16385" spans="2:2" hidden="1">
      <c r="B16385" s="23"/>
    </row>
    <row r="16386" spans="2:2" hidden="1">
      <c r="B16386" s="23"/>
    </row>
    <row r="16387" spans="2:2" hidden="1">
      <c r="B16387" s="23"/>
    </row>
    <row r="16388" spans="2:2" hidden="1">
      <c r="B16388" s="23"/>
    </row>
    <row r="16389" spans="2:2" hidden="1">
      <c r="B16389" s="23"/>
    </row>
    <row r="16390" spans="2:2" hidden="1">
      <c r="B16390" s="23"/>
    </row>
    <row r="16391" spans="2:2" hidden="1">
      <c r="B16391" s="23"/>
    </row>
    <row r="16392" spans="2:2" hidden="1">
      <c r="B16392" s="23"/>
    </row>
    <row r="16393" spans="2:2" hidden="1">
      <c r="B16393" s="23"/>
    </row>
    <row r="16394" spans="2:2" hidden="1">
      <c r="B16394" s="23"/>
    </row>
    <row r="16395" spans="2:2" hidden="1">
      <c r="B16395" s="23"/>
    </row>
    <row r="16396" spans="2:2" hidden="1">
      <c r="B16396" s="23"/>
    </row>
    <row r="16397" spans="2:2" hidden="1">
      <c r="B16397" s="23"/>
    </row>
    <row r="16398" spans="2:2" hidden="1">
      <c r="B16398" s="23"/>
    </row>
    <row r="16399" spans="2:2" hidden="1">
      <c r="B16399" s="23"/>
    </row>
    <row r="16400" spans="2:2" hidden="1">
      <c r="B16400" s="23"/>
    </row>
    <row r="16401" spans="2:2" hidden="1">
      <c r="B16401" s="23"/>
    </row>
    <row r="16402" spans="2:2" hidden="1">
      <c r="B16402" s="23"/>
    </row>
    <row r="16403" spans="2:2" hidden="1">
      <c r="B16403" s="23"/>
    </row>
    <row r="16404" spans="2:2" hidden="1">
      <c r="B16404" s="23"/>
    </row>
    <row r="16405" spans="2:2" hidden="1">
      <c r="B16405" s="23"/>
    </row>
    <row r="16406" spans="2:2" hidden="1">
      <c r="B16406" s="23"/>
    </row>
    <row r="16407" spans="2:2" hidden="1">
      <c r="B16407" s="23"/>
    </row>
    <row r="16408" spans="2:2" hidden="1">
      <c r="B16408" s="23"/>
    </row>
    <row r="16409" spans="2:2" hidden="1">
      <c r="B16409" s="23"/>
    </row>
    <row r="16410" spans="2:2" hidden="1">
      <c r="B16410" s="23"/>
    </row>
    <row r="16411" spans="2:2" hidden="1">
      <c r="B16411" s="23"/>
    </row>
    <row r="16412" spans="2:2" hidden="1">
      <c r="B16412" s="23"/>
    </row>
    <row r="16413" spans="2:2" hidden="1">
      <c r="B16413" s="23"/>
    </row>
    <row r="16414" spans="2:2" hidden="1">
      <c r="B16414" s="23"/>
    </row>
    <row r="16415" spans="2:2" hidden="1">
      <c r="B16415" s="23"/>
    </row>
    <row r="16416" spans="2:2" hidden="1">
      <c r="B16416" s="23"/>
    </row>
    <row r="16417" spans="2:2" hidden="1">
      <c r="B16417" s="23"/>
    </row>
    <row r="16418" spans="2:2" hidden="1">
      <c r="B16418" s="23"/>
    </row>
    <row r="16419" spans="2:2" hidden="1">
      <c r="B16419" s="23"/>
    </row>
    <row r="16420" spans="2:2" hidden="1">
      <c r="B16420" s="23"/>
    </row>
    <row r="16421" spans="2:2" hidden="1">
      <c r="B16421" s="23"/>
    </row>
    <row r="16422" spans="2:2" hidden="1">
      <c r="B16422" s="23"/>
    </row>
    <row r="16423" spans="2:2" hidden="1">
      <c r="B16423" s="23"/>
    </row>
    <row r="16424" spans="2:2" hidden="1">
      <c r="B16424" s="23"/>
    </row>
    <row r="16425" spans="2:2" hidden="1">
      <c r="B16425" s="23"/>
    </row>
    <row r="16426" spans="2:2" hidden="1">
      <c r="B16426" s="23"/>
    </row>
    <row r="16427" spans="2:2" hidden="1">
      <c r="B16427" s="23"/>
    </row>
    <row r="16428" spans="2:2" hidden="1">
      <c r="B16428" s="23"/>
    </row>
    <row r="16429" spans="2:2" hidden="1">
      <c r="B16429" s="23"/>
    </row>
    <row r="16430" spans="2:2" hidden="1">
      <c r="B16430" s="23"/>
    </row>
    <row r="16431" spans="2:2" hidden="1">
      <c r="B16431" s="23"/>
    </row>
    <row r="16432" spans="2:2" hidden="1">
      <c r="B16432" s="23"/>
    </row>
    <row r="16433" spans="2:2" hidden="1">
      <c r="B16433" s="23"/>
    </row>
    <row r="16434" spans="2:2" hidden="1">
      <c r="B16434" s="23"/>
    </row>
    <row r="16435" spans="2:2" hidden="1">
      <c r="B16435" s="23"/>
    </row>
    <row r="16436" spans="2:2" hidden="1">
      <c r="B16436" s="23"/>
    </row>
    <row r="16437" spans="2:2" hidden="1">
      <c r="B16437" s="23"/>
    </row>
    <row r="16438" spans="2:2" hidden="1">
      <c r="B16438" s="23"/>
    </row>
    <row r="16439" spans="2:2" hidden="1">
      <c r="B16439" s="23"/>
    </row>
    <row r="16440" spans="2:2" hidden="1">
      <c r="B16440" s="23"/>
    </row>
    <row r="16441" spans="2:2" hidden="1">
      <c r="B16441" s="23"/>
    </row>
    <row r="16442" spans="2:2" hidden="1">
      <c r="B16442" s="23"/>
    </row>
    <row r="16443" spans="2:2" hidden="1">
      <c r="B16443" s="23"/>
    </row>
    <row r="16444" spans="2:2" hidden="1">
      <c r="B16444" s="23"/>
    </row>
    <row r="16445" spans="2:2" hidden="1">
      <c r="B16445" s="23"/>
    </row>
    <row r="16446" spans="2:2" hidden="1">
      <c r="B16446" s="23"/>
    </row>
    <row r="16447" spans="2:2" hidden="1">
      <c r="B16447" s="23"/>
    </row>
    <row r="16448" spans="2:2" hidden="1">
      <c r="B16448" s="23"/>
    </row>
    <row r="16449" spans="2:2" hidden="1">
      <c r="B16449" s="23"/>
    </row>
    <row r="16450" spans="2:2" hidden="1">
      <c r="B16450" s="23"/>
    </row>
    <row r="16451" spans="2:2" hidden="1">
      <c r="B16451" s="23"/>
    </row>
    <row r="16452" spans="2:2" hidden="1">
      <c r="B16452" s="23"/>
    </row>
    <row r="16453" spans="2:2" hidden="1">
      <c r="B16453" s="23"/>
    </row>
    <row r="16454" spans="2:2" hidden="1">
      <c r="B16454" s="23"/>
    </row>
    <row r="16455" spans="2:2" hidden="1">
      <c r="B16455" s="23"/>
    </row>
    <row r="16456" spans="2:2" hidden="1">
      <c r="B16456" s="23"/>
    </row>
    <row r="16457" spans="2:2" hidden="1">
      <c r="B16457" s="23"/>
    </row>
    <row r="16458" spans="2:2" hidden="1">
      <c r="B16458" s="23"/>
    </row>
    <row r="16459" spans="2:2" hidden="1">
      <c r="B16459" s="23"/>
    </row>
    <row r="16460" spans="2:2" hidden="1">
      <c r="B16460" s="23"/>
    </row>
    <row r="16461" spans="2:2" hidden="1">
      <c r="B16461" s="23"/>
    </row>
    <row r="16462" spans="2:2" hidden="1">
      <c r="B16462" s="23"/>
    </row>
    <row r="16463" spans="2:2" hidden="1">
      <c r="B16463" s="23"/>
    </row>
    <row r="16464" spans="2:2" hidden="1">
      <c r="B16464" s="23"/>
    </row>
    <row r="16465" spans="2:2" hidden="1">
      <c r="B16465" s="23"/>
    </row>
    <row r="16466" spans="2:2" hidden="1">
      <c r="B16466" s="23"/>
    </row>
    <row r="16467" spans="2:2" hidden="1">
      <c r="B16467" s="23"/>
    </row>
    <row r="16468" spans="2:2" hidden="1">
      <c r="B16468" s="23"/>
    </row>
    <row r="16469" spans="2:2" hidden="1">
      <c r="B16469" s="23"/>
    </row>
    <row r="16470" spans="2:2" hidden="1">
      <c r="B16470" s="23"/>
    </row>
    <row r="16471" spans="2:2" hidden="1">
      <c r="B16471" s="23"/>
    </row>
    <row r="16472" spans="2:2" hidden="1">
      <c r="B16472" s="23"/>
    </row>
    <row r="16473" spans="2:2" hidden="1">
      <c r="B16473" s="23"/>
    </row>
    <row r="16474" spans="2:2" hidden="1">
      <c r="B16474" s="23"/>
    </row>
    <row r="16475" spans="2:2" hidden="1">
      <c r="B16475" s="23"/>
    </row>
    <row r="16476" spans="2:2" hidden="1">
      <c r="B16476" s="23"/>
    </row>
    <row r="16477" spans="2:2" hidden="1">
      <c r="B16477" s="23"/>
    </row>
    <row r="16478" spans="2:2" hidden="1">
      <c r="B16478" s="23"/>
    </row>
    <row r="16479" spans="2:2" hidden="1">
      <c r="B16479" s="23"/>
    </row>
    <row r="16480" spans="2:2" hidden="1">
      <c r="B16480" s="23"/>
    </row>
    <row r="16481" spans="2:2" hidden="1">
      <c r="B16481" s="23"/>
    </row>
    <row r="16482" spans="2:2" hidden="1">
      <c r="B16482" s="23"/>
    </row>
    <row r="16483" spans="2:2" hidden="1">
      <c r="B16483" s="23"/>
    </row>
    <row r="16484" spans="2:2" hidden="1">
      <c r="B16484" s="23"/>
    </row>
    <row r="16485" spans="2:2" hidden="1">
      <c r="B16485" s="23"/>
    </row>
    <row r="16486" spans="2:2" hidden="1">
      <c r="B16486" s="23"/>
    </row>
    <row r="16487" spans="2:2" hidden="1">
      <c r="B16487" s="23"/>
    </row>
    <row r="16488" spans="2:2" hidden="1">
      <c r="B16488" s="23"/>
    </row>
    <row r="16489" spans="2:2" hidden="1">
      <c r="B16489" s="23"/>
    </row>
    <row r="16490" spans="2:2" hidden="1">
      <c r="B16490" s="23"/>
    </row>
    <row r="16491" spans="2:2" hidden="1">
      <c r="B16491" s="23"/>
    </row>
    <row r="16492" spans="2:2" hidden="1">
      <c r="B16492" s="23"/>
    </row>
    <row r="16493" spans="2:2" hidden="1">
      <c r="B16493" s="23"/>
    </row>
    <row r="16494" spans="2:2" hidden="1">
      <c r="B16494" s="23"/>
    </row>
    <row r="16495" spans="2:2" hidden="1">
      <c r="B16495" s="23"/>
    </row>
    <row r="16496" spans="2:2" hidden="1">
      <c r="B16496" s="23"/>
    </row>
    <row r="16497" spans="2:2" hidden="1">
      <c r="B16497" s="23"/>
    </row>
    <row r="16498" spans="2:2" hidden="1">
      <c r="B16498" s="23"/>
    </row>
    <row r="16499" spans="2:2" hidden="1">
      <c r="B16499" s="23"/>
    </row>
    <row r="16500" spans="2:2" hidden="1">
      <c r="B16500" s="23"/>
    </row>
    <row r="16501" spans="2:2" hidden="1">
      <c r="B16501" s="23"/>
    </row>
    <row r="16502" spans="2:2" hidden="1">
      <c r="B16502" s="23"/>
    </row>
    <row r="16503" spans="2:2" hidden="1">
      <c r="B16503" s="23"/>
    </row>
    <row r="16504" spans="2:2" hidden="1">
      <c r="B16504" s="23"/>
    </row>
    <row r="16505" spans="2:2" hidden="1">
      <c r="B16505" s="23"/>
    </row>
    <row r="16506" spans="2:2" hidden="1">
      <c r="B16506" s="23"/>
    </row>
    <row r="16507" spans="2:2" hidden="1">
      <c r="B16507" s="23"/>
    </row>
    <row r="16508" spans="2:2" hidden="1">
      <c r="B16508" s="23"/>
    </row>
    <row r="16509" spans="2:2" hidden="1">
      <c r="B16509" s="23"/>
    </row>
    <row r="16510" spans="2:2" hidden="1">
      <c r="B16510" s="23"/>
    </row>
    <row r="16511" spans="2:2" hidden="1">
      <c r="B16511" s="23"/>
    </row>
    <row r="16512" spans="2:2" hidden="1">
      <c r="B16512" s="23"/>
    </row>
    <row r="16513" spans="2:2" hidden="1">
      <c r="B16513" s="23"/>
    </row>
    <row r="16514" spans="2:2" hidden="1">
      <c r="B16514" s="23"/>
    </row>
    <row r="16515" spans="2:2" hidden="1">
      <c r="B16515" s="23"/>
    </row>
    <row r="16516" spans="2:2" hidden="1">
      <c r="B16516" s="23"/>
    </row>
    <row r="16517" spans="2:2" hidden="1">
      <c r="B16517" s="23"/>
    </row>
    <row r="16518" spans="2:2" hidden="1">
      <c r="B16518" s="23"/>
    </row>
    <row r="16519" spans="2:2" hidden="1">
      <c r="B16519" s="23"/>
    </row>
    <row r="16520" spans="2:2" hidden="1">
      <c r="B16520" s="23"/>
    </row>
    <row r="16521" spans="2:2" hidden="1">
      <c r="B16521" s="23"/>
    </row>
    <row r="16522" spans="2:2" hidden="1">
      <c r="B16522" s="23"/>
    </row>
    <row r="16523" spans="2:2" hidden="1">
      <c r="B16523" s="23"/>
    </row>
    <row r="16524" spans="2:2" hidden="1">
      <c r="B16524" s="23"/>
    </row>
    <row r="16525" spans="2:2" hidden="1">
      <c r="B16525" s="23"/>
    </row>
    <row r="16526" spans="2:2" hidden="1">
      <c r="B16526" s="23"/>
    </row>
    <row r="16527" spans="2:2" hidden="1">
      <c r="B16527" s="23"/>
    </row>
    <row r="16528" spans="2:2" hidden="1">
      <c r="B16528" s="23"/>
    </row>
    <row r="16529" spans="2:2" hidden="1">
      <c r="B16529" s="23"/>
    </row>
    <row r="16530" spans="2:2" hidden="1">
      <c r="B16530" s="23"/>
    </row>
    <row r="16531" spans="2:2" hidden="1">
      <c r="B16531" s="23"/>
    </row>
    <row r="16532" spans="2:2" hidden="1">
      <c r="B16532" s="23"/>
    </row>
    <row r="16533" spans="2:2" hidden="1">
      <c r="B16533" s="23"/>
    </row>
    <row r="16534" spans="2:2" hidden="1">
      <c r="B16534" s="23"/>
    </row>
    <row r="16535" spans="2:2" hidden="1">
      <c r="B16535" s="23"/>
    </row>
    <row r="16536" spans="2:2" hidden="1">
      <c r="B16536" s="23"/>
    </row>
    <row r="16537" spans="2:2" hidden="1">
      <c r="B16537" s="23"/>
    </row>
    <row r="16538" spans="2:2" hidden="1">
      <c r="B16538" s="23"/>
    </row>
    <row r="16539" spans="2:2" hidden="1">
      <c r="B16539" s="23"/>
    </row>
    <row r="16540" spans="2:2" hidden="1">
      <c r="B16540" s="23"/>
    </row>
    <row r="16541" spans="2:2" hidden="1">
      <c r="B16541" s="23"/>
    </row>
    <row r="16542" spans="2:2" hidden="1">
      <c r="B16542" s="23"/>
    </row>
    <row r="16543" spans="2:2" hidden="1">
      <c r="B16543" s="23"/>
    </row>
    <row r="16544" spans="2:2" hidden="1">
      <c r="B16544" s="23"/>
    </row>
    <row r="16545" spans="2:2" hidden="1">
      <c r="B16545" s="23"/>
    </row>
    <row r="16546" spans="2:2" hidden="1">
      <c r="B16546" s="23"/>
    </row>
    <row r="16547" spans="2:2" hidden="1">
      <c r="B16547" s="23"/>
    </row>
    <row r="16548" spans="2:2" hidden="1">
      <c r="B16548" s="23"/>
    </row>
    <row r="16549" spans="2:2" hidden="1">
      <c r="B16549" s="23"/>
    </row>
    <row r="16550" spans="2:2" hidden="1">
      <c r="B16550" s="23"/>
    </row>
    <row r="16551" spans="2:2" hidden="1">
      <c r="B16551" s="23"/>
    </row>
    <row r="16552" spans="2:2" hidden="1">
      <c r="B16552" s="23"/>
    </row>
    <row r="16553" spans="2:2" hidden="1">
      <c r="B16553" s="23"/>
    </row>
    <row r="16554" spans="2:2" hidden="1">
      <c r="B16554" s="23"/>
    </row>
    <row r="16555" spans="2:2" hidden="1">
      <c r="B16555" s="23"/>
    </row>
    <row r="16556" spans="2:2" hidden="1">
      <c r="B16556" s="23"/>
    </row>
    <row r="16557" spans="2:2" hidden="1">
      <c r="B16557" s="23"/>
    </row>
    <row r="16558" spans="2:2" hidden="1">
      <c r="B16558" s="23"/>
    </row>
    <row r="16559" spans="2:2" hidden="1">
      <c r="B16559" s="23"/>
    </row>
    <row r="16560" spans="2:2" hidden="1">
      <c r="B16560" s="23"/>
    </row>
    <row r="16561" spans="2:2" hidden="1">
      <c r="B16561" s="23"/>
    </row>
    <row r="16562" spans="2:2" hidden="1">
      <c r="B16562" s="23"/>
    </row>
    <row r="16563" spans="2:2" hidden="1">
      <c r="B16563" s="23"/>
    </row>
    <row r="16564" spans="2:2" hidden="1">
      <c r="B16564" s="23"/>
    </row>
    <row r="16565" spans="2:2" hidden="1">
      <c r="B16565" s="23"/>
    </row>
    <row r="16566" spans="2:2" hidden="1">
      <c r="B16566" s="23"/>
    </row>
    <row r="16567" spans="2:2" hidden="1">
      <c r="B16567" s="23"/>
    </row>
    <row r="16568" spans="2:2" hidden="1">
      <c r="B16568" s="23"/>
    </row>
    <row r="16569" spans="2:2" hidden="1">
      <c r="B16569" s="23"/>
    </row>
    <row r="16570" spans="2:2" hidden="1">
      <c r="B16570" s="23"/>
    </row>
    <row r="16571" spans="2:2" hidden="1">
      <c r="B16571" s="23"/>
    </row>
    <row r="16572" spans="2:2" hidden="1">
      <c r="B16572" s="23"/>
    </row>
    <row r="16573" spans="2:2" hidden="1">
      <c r="B16573" s="23"/>
    </row>
    <row r="16574" spans="2:2" hidden="1">
      <c r="B16574" s="23"/>
    </row>
    <row r="16575" spans="2:2" hidden="1">
      <c r="B16575" s="23"/>
    </row>
    <row r="16576" spans="2:2" hidden="1">
      <c r="B16576" s="23"/>
    </row>
    <row r="16577" spans="2:2" hidden="1">
      <c r="B16577" s="23"/>
    </row>
    <row r="16578" spans="2:2" hidden="1">
      <c r="B16578" s="23"/>
    </row>
    <row r="16579" spans="2:2" hidden="1">
      <c r="B16579" s="23"/>
    </row>
    <row r="16580" spans="2:2" hidden="1">
      <c r="B16580" s="23"/>
    </row>
    <row r="16581" spans="2:2" hidden="1">
      <c r="B16581" s="23"/>
    </row>
    <row r="16582" spans="2:2" hidden="1">
      <c r="B16582" s="23"/>
    </row>
    <row r="16583" spans="2:2" hidden="1">
      <c r="B16583" s="23"/>
    </row>
    <row r="16584" spans="2:2" hidden="1">
      <c r="B16584" s="23"/>
    </row>
    <row r="16585" spans="2:2" hidden="1">
      <c r="B16585" s="23"/>
    </row>
    <row r="16586" spans="2:2" hidden="1">
      <c r="B16586" s="23"/>
    </row>
    <row r="16587" spans="2:2" hidden="1">
      <c r="B16587" s="23"/>
    </row>
    <row r="16588" spans="2:2" hidden="1">
      <c r="B16588" s="23"/>
    </row>
    <row r="16589" spans="2:2" hidden="1">
      <c r="B16589" s="23"/>
    </row>
    <row r="16590" spans="2:2" hidden="1">
      <c r="B16590" s="23"/>
    </row>
    <row r="16591" spans="2:2" hidden="1">
      <c r="B16591" s="23"/>
    </row>
    <row r="16592" spans="2:2" hidden="1">
      <c r="B16592" s="23"/>
    </row>
    <row r="16593" spans="2:2" hidden="1">
      <c r="B16593" s="23"/>
    </row>
    <row r="16594" spans="2:2" hidden="1">
      <c r="B16594" s="23"/>
    </row>
    <row r="16595" spans="2:2" hidden="1">
      <c r="B16595" s="23"/>
    </row>
    <row r="16596" spans="2:2" hidden="1">
      <c r="B16596" s="23"/>
    </row>
    <row r="16597" spans="2:2" hidden="1">
      <c r="B16597" s="23"/>
    </row>
    <row r="16598" spans="2:2" hidden="1">
      <c r="B16598" s="23"/>
    </row>
    <row r="16599" spans="2:2" hidden="1">
      <c r="B16599" s="23"/>
    </row>
    <row r="16600" spans="2:2" hidden="1">
      <c r="B16600" s="23"/>
    </row>
    <row r="16601" spans="2:2" hidden="1">
      <c r="B16601" s="23"/>
    </row>
    <row r="16602" spans="2:2" hidden="1">
      <c r="B16602" s="23"/>
    </row>
    <row r="16603" spans="2:2" hidden="1">
      <c r="B16603" s="23"/>
    </row>
    <row r="16604" spans="2:2" hidden="1">
      <c r="B16604" s="23"/>
    </row>
    <row r="16605" spans="2:2" hidden="1">
      <c r="B16605" s="23"/>
    </row>
    <row r="16606" spans="2:2" hidden="1">
      <c r="B16606" s="23"/>
    </row>
    <row r="16607" spans="2:2" hidden="1">
      <c r="B16607" s="23"/>
    </row>
    <row r="16608" spans="2:2" hidden="1">
      <c r="B16608" s="23"/>
    </row>
    <row r="16609" spans="2:2" hidden="1">
      <c r="B16609" s="23"/>
    </row>
    <row r="16610" spans="2:2" hidden="1">
      <c r="B16610" s="23"/>
    </row>
    <row r="16611" spans="2:2" hidden="1">
      <c r="B16611" s="23"/>
    </row>
    <row r="16612" spans="2:2" hidden="1">
      <c r="B16612" s="23"/>
    </row>
    <row r="16613" spans="2:2" hidden="1">
      <c r="B16613" s="23"/>
    </row>
    <row r="16614" spans="2:2" hidden="1">
      <c r="B16614" s="23"/>
    </row>
    <row r="16615" spans="2:2" hidden="1">
      <c r="B16615" s="23"/>
    </row>
    <row r="16616" spans="2:2" hidden="1">
      <c r="B16616" s="23"/>
    </row>
    <row r="16617" spans="2:2" hidden="1">
      <c r="B16617" s="23"/>
    </row>
    <row r="16618" spans="2:2" hidden="1">
      <c r="B16618" s="23"/>
    </row>
    <row r="16619" spans="2:2" hidden="1">
      <c r="B16619" s="23"/>
    </row>
    <row r="16620" spans="2:2" hidden="1">
      <c r="B16620" s="23"/>
    </row>
    <row r="16621" spans="2:2" hidden="1">
      <c r="B16621" s="23"/>
    </row>
    <row r="16622" spans="2:2" hidden="1">
      <c r="B16622" s="23"/>
    </row>
    <row r="16623" spans="2:2" hidden="1">
      <c r="B16623" s="23"/>
    </row>
    <row r="16624" spans="2:2" hidden="1">
      <c r="B16624" s="23"/>
    </row>
    <row r="16625" spans="2:2" hidden="1">
      <c r="B16625" s="23"/>
    </row>
    <row r="16626" spans="2:2" hidden="1">
      <c r="B16626" s="23"/>
    </row>
    <row r="16627" spans="2:2" hidden="1">
      <c r="B16627" s="23"/>
    </row>
    <row r="16628" spans="2:2" hidden="1">
      <c r="B16628" s="23"/>
    </row>
    <row r="16629" spans="2:2" hidden="1">
      <c r="B16629" s="23"/>
    </row>
    <row r="16630" spans="2:2" hidden="1">
      <c r="B16630" s="23"/>
    </row>
    <row r="16631" spans="2:2" hidden="1">
      <c r="B16631" s="23"/>
    </row>
    <row r="16632" spans="2:2" hidden="1">
      <c r="B16632" s="23"/>
    </row>
    <row r="16633" spans="2:2" hidden="1">
      <c r="B16633" s="23"/>
    </row>
    <row r="16634" spans="2:2" hidden="1">
      <c r="B16634" s="23"/>
    </row>
    <row r="16635" spans="2:2" hidden="1">
      <c r="B16635" s="23"/>
    </row>
    <row r="16636" spans="2:2" hidden="1">
      <c r="B16636" s="23"/>
    </row>
    <row r="16637" spans="2:2" hidden="1">
      <c r="B16637" s="23"/>
    </row>
    <row r="16638" spans="2:2" hidden="1">
      <c r="B16638" s="23"/>
    </row>
    <row r="16639" spans="2:2" hidden="1">
      <c r="B16639" s="23"/>
    </row>
    <row r="16640" spans="2:2" hidden="1">
      <c r="B16640" s="23"/>
    </row>
    <row r="16641" spans="2:2" hidden="1">
      <c r="B16641" s="23"/>
    </row>
    <row r="16642" spans="2:2" hidden="1">
      <c r="B16642" s="23"/>
    </row>
    <row r="16643" spans="2:2" hidden="1">
      <c r="B16643" s="23"/>
    </row>
    <row r="16644" spans="2:2" hidden="1">
      <c r="B16644" s="23"/>
    </row>
    <row r="16645" spans="2:2" hidden="1">
      <c r="B16645" s="23"/>
    </row>
    <row r="16646" spans="2:2" hidden="1">
      <c r="B16646" s="23"/>
    </row>
    <row r="16647" spans="2:2" hidden="1">
      <c r="B16647" s="23"/>
    </row>
    <row r="16648" spans="2:2" hidden="1">
      <c r="B16648" s="23"/>
    </row>
    <row r="16649" spans="2:2" hidden="1">
      <c r="B16649" s="23"/>
    </row>
    <row r="16650" spans="2:2" hidden="1">
      <c r="B16650" s="23"/>
    </row>
    <row r="16651" spans="2:2" hidden="1">
      <c r="B16651" s="23"/>
    </row>
    <row r="16652" spans="2:2" hidden="1">
      <c r="B16652" s="23"/>
    </row>
    <row r="16653" spans="2:2" hidden="1">
      <c r="B16653" s="23"/>
    </row>
    <row r="16654" spans="2:2" hidden="1">
      <c r="B16654" s="23"/>
    </row>
    <row r="16655" spans="2:2" hidden="1">
      <c r="B16655" s="23"/>
    </row>
    <row r="16656" spans="2:2" hidden="1">
      <c r="B16656" s="23"/>
    </row>
    <row r="16657" spans="2:2" hidden="1">
      <c r="B16657" s="23"/>
    </row>
    <row r="16658" spans="2:2" hidden="1">
      <c r="B16658" s="23"/>
    </row>
    <row r="16659" spans="2:2" hidden="1">
      <c r="B16659" s="23"/>
    </row>
    <row r="16660" spans="2:2" hidden="1">
      <c r="B16660" s="23"/>
    </row>
    <row r="16661" spans="2:2" hidden="1">
      <c r="B16661" s="23"/>
    </row>
    <row r="16662" spans="2:2" hidden="1">
      <c r="B16662" s="23"/>
    </row>
    <row r="16663" spans="2:2" hidden="1">
      <c r="B16663" s="23"/>
    </row>
    <row r="16664" spans="2:2" hidden="1">
      <c r="B16664" s="23"/>
    </row>
    <row r="16665" spans="2:2" hidden="1">
      <c r="B16665" s="23"/>
    </row>
    <row r="16666" spans="2:2" hidden="1">
      <c r="B16666" s="23"/>
    </row>
    <row r="16667" spans="2:2" hidden="1">
      <c r="B16667" s="23"/>
    </row>
    <row r="16668" spans="2:2" hidden="1">
      <c r="B16668" s="23"/>
    </row>
    <row r="16669" spans="2:2" hidden="1">
      <c r="B16669" s="23"/>
    </row>
    <row r="16670" spans="2:2" hidden="1">
      <c r="B16670" s="23"/>
    </row>
    <row r="16671" spans="2:2" hidden="1">
      <c r="B16671" s="23"/>
    </row>
    <row r="16672" spans="2:2" hidden="1">
      <c r="B16672" s="23"/>
    </row>
    <row r="16673" spans="2:2" hidden="1">
      <c r="B16673" s="23"/>
    </row>
    <row r="16674" spans="2:2" hidden="1">
      <c r="B16674" s="23"/>
    </row>
    <row r="16675" spans="2:2" hidden="1">
      <c r="B16675" s="23"/>
    </row>
    <row r="16676" spans="2:2" hidden="1">
      <c r="B16676" s="23"/>
    </row>
    <row r="16677" spans="2:2" hidden="1">
      <c r="B16677" s="23"/>
    </row>
    <row r="16678" spans="2:2" hidden="1">
      <c r="B16678" s="23"/>
    </row>
    <row r="16679" spans="2:2" hidden="1">
      <c r="B16679" s="23"/>
    </row>
    <row r="16680" spans="2:2" hidden="1">
      <c r="B16680" s="23"/>
    </row>
    <row r="16681" spans="2:2" hidden="1">
      <c r="B16681" s="23"/>
    </row>
    <row r="16682" spans="2:2" hidden="1">
      <c r="B16682" s="23"/>
    </row>
    <row r="16683" spans="2:2" hidden="1">
      <c r="B16683" s="23"/>
    </row>
    <row r="16684" spans="2:2" hidden="1">
      <c r="B16684" s="23"/>
    </row>
    <row r="16685" spans="2:2" hidden="1">
      <c r="B16685" s="23"/>
    </row>
    <row r="16686" spans="2:2" hidden="1">
      <c r="B16686" s="23"/>
    </row>
    <row r="16687" spans="2:2" hidden="1">
      <c r="B16687" s="23"/>
    </row>
    <row r="16688" spans="2:2" hidden="1">
      <c r="B16688" s="23"/>
    </row>
    <row r="16689" spans="2:2" hidden="1">
      <c r="B16689" s="23"/>
    </row>
    <row r="16690" spans="2:2" hidden="1">
      <c r="B16690" s="23"/>
    </row>
    <row r="16691" spans="2:2" hidden="1">
      <c r="B16691" s="23"/>
    </row>
    <row r="16692" spans="2:2" hidden="1">
      <c r="B16692" s="23"/>
    </row>
    <row r="16693" spans="2:2" hidden="1">
      <c r="B16693" s="23"/>
    </row>
    <row r="16694" spans="2:2" hidden="1">
      <c r="B16694" s="23"/>
    </row>
    <row r="16695" spans="2:2" hidden="1">
      <c r="B16695" s="23"/>
    </row>
    <row r="16696" spans="2:2" hidden="1">
      <c r="B16696" s="23"/>
    </row>
    <row r="16697" spans="2:2" hidden="1">
      <c r="B16697" s="23"/>
    </row>
    <row r="16698" spans="2:2" hidden="1">
      <c r="B16698" s="23"/>
    </row>
    <row r="16699" spans="2:2" hidden="1">
      <c r="B16699" s="23"/>
    </row>
    <row r="16700" spans="2:2" hidden="1">
      <c r="B16700" s="23"/>
    </row>
    <row r="16701" spans="2:2" hidden="1">
      <c r="B16701" s="23"/>
    </row>
    <row r="16702" spans="2:2" hidden="1">
      <c r="B16702" s="23"/>
    </row>
    <row r="16703" spans="2:2" hidden="1">
      <c r="B16703" s="23"/>
    </row>
    <row r="16704" spans="2:2" hidden="1">
      <c r="B16704" s="23"/>
    </row>
    <row r="16705" spans="2:2" hidden="1">
      <c r="B16705" s="23"/>
    </row>
    <row r="16706" spans="2:2" hidden="1">
      <c r="B16706" s="23"/>
    </row>
    <row r="16707" spans="2:2" hidden="1">
      <c r="B16707" s="23"/>
    </row>
    <row r="16708" spans="2:2" hidden="1">
      <c r="B16708" s="23"/>
    </row>
    <row r="16709" spans="2:2" hidden="1">
      <c r="B16709" s="23"/>
    </row>
    <row r="16710" spans="2:2" hidden="1">
      <c r="B16710" s="23"/>
    </row>
    <row r="16711" spans="2:2" hidden="1">
      <c r="B16711" s="23"/>
    </row>
    <row r="16712" spans="2:2" hidden="1">
      <c r="B16712" s="23"/>
    </row>
    <row r="16713" spans="2:2" hidden="1">
      <c r="B16713" s="23"/>
    </row>
    <row r="16714" spans="2:2" hidden="1">
      <c r="B16714" s="23"/>
    </row>
    <row r="16715" spans="2:2" hidden="1">
      <c r="B16715" s="23"/>
    </row>
    <row r="16716" spans="2:2" hidden="1">
      <c r="B16716" s="23"/>
    </row>
    <row r="16717" spans="2:2" hidden="1">
      <c r="B16717" s="23"/>
    </row>
    <row r="16718" spans="2:2" hidden="1">
      <c r="B16718" s="23"/>
    </row>
    <row r="16719" spans="2:2" hidden="1">
      <c r="B16719" s="23"/>
    </row>
    <row r="16720" spans="2:2" hidden="1">
      <c r="B16720" s="23"/>
    </row>
    <row r="16721" spans="2:2" hidden="1">
      <c r="B16721" s="23"/>
    </row>
    <row r="16722" spans="2:2" hidden="1">
      <c r="B16722" s="23"/>
    </row>
    <row r="16723" spans="2:2" hidden="1">
      <c r="B16723" s="23"/>
    </row>
    <row r="16724" spans="2:2" hidden="1">
      <c r="B16724" s="23"/>
    </row>
    <row r="16725" spans="2:2" hidden="1">
      <c r="B16725" s="23"/>
    </row>
    <row r="16726" spans="2:2" hidden="1">
      <c r="B16726" s="23"/>
    </row>
    <row r="16727" spans="2:2" hidden="1">
      <c r="B16727" s="23"/>
    </row>
    <row r="16728" spans="2:2" hidden="1">
      <c r="B16728" s="23"/>
    </row>
    <row r="16729" spans="2:2" hidden="1">
      <c r="B16729" s="23"/>
    </row>
    <row r="16730" spans="2:2" hidden="1">
      <c r="B16730" s="23"/>
    </row>
    <row r="16731" spans="2:2" hidden="1">
      <c r="B16731" s="23"/>
    </row>
    <row r="16732" spans="2:2" hidden="1">
      <c r="B16732" s="23"/>
    </row>
    <row r="16733" spans="2:2" hidden="1">
      <c r="B16733" s="23"/>
    </row>
    <row r="16734" spans="2:2" hidden="1">
      <c r="B16734" s="23"/>
    </row>
    <row r="16735" spans="2:2" hidden="1">
      <c r="B16735" s="23"/>
    </row>
    <row r="16736" spans="2:2" hidden="1">
      <c r="B16736" s="23"/>
    </row>
    <row r="16737" spans="2:2" hidden="1">
      <c r="B16737" s="23"/>
    </row>
    <row r="16738" spans="2:2" hidden="1">
      <c r="B16738" s="23"/>
    </row>
    <row r="16739" spans="2:2" hidden="1">
      <c r="B16739" s="23"/>
    </row>
    <row r="16740" spans="2:2" hidden="1">
      <c r="B16740" s="23"/>
    </row>
    <row r="16741" spans="2:2" hidden="1">
      <c r="B16741" s="23"/>
    </row>
    <row r="16742" spans="2:2" hidden="1">
      <c r="B16742" s="23"/>
    </row>
    <row r="16743" spans="2:2" hidden="1">
      <c r="B16743" s="23"/>
    </row>
    <row r="16744" spans="2:2" hidden="1">
      <c r="B16744" s="23"/>
    </row>
    <row r="16745" spans="2:2" hidden="1">
      <c r="B16745" s="23"/>
    </row>
    <row r="16746" spans="2:2" hidden="1">
      <c r="B16746" s="23"/>
    </row>
    <row r="16747" spans="2:2" hidden="1">
      <c r="B16747" s="23"/>
    </row>
    <row r="16748" spans="2:2" hidden="1">
      <c r="B16748" s="23"/>
    </row>
    <row r="16749" spans="2:2" hidden="1">
      <c r="B16749" s="23"/>
    </row>
    <row r="16750" spans="2:2" hidden="1">
      <c r="B16750" s="23"/>
    </row>
    <row r="16751" spans="2:2" hidden="1">
      <c r="B16751" s="23"/>
    </row>
    <row r="16752" spans="2:2" hidden="1">
      <c r="B16752" s="23"/>
    </row>
    <row r="16753" spans="2:2" hidden="1">
      <c r="B16753" s="23"/>
    </row>
    <row r="16754" spans="2:2" hidden="1">
      <c r="B16754" s="23"/>
    </row>
    <row r="16755" spans="2:2" hidden="1">
      <c r="B16755" s="23"/>
    </row>
    <row r="16756" spans="2:2" hidden="1">
      <c r="B16756" s="23"/>
    </row>
    <row r="16757" spans="2:2" hidden="1">
      <c r="B16757" s="23"/>
    </row>
    <row r="16758" spans="2:2" hidden="1">
      <c r="B16758" s="23"/>
    </row>
    <row r="16759" spans="2:2" hidden="1">
      <c r="B16759" s="23"/>
    </row>
    <row r="16760" spans="2:2" hidden="1">
      <c r="B16760" s="23"/>
    </row>
    <row r="16761" spans="2:2" hidden="1">
      <c r="B16761" s="23"/>
    </row>
    <row r="16762" spans="2:2" hidden="1">
      <c r="B16762" s="23"/>
    </row>
    <row r="16763" spans="2:2" hidden="1">
      <c r="B16763" s="23"/>
    </row>
    <row r="16764" spans="2:2" hidden="1">
      <c r="B16764" s="23"/>
    </row>
    <row r="16765" spans="2:2" hidden="1">
      <c r="B16765" s="23"/>
    </row>
    <row r="16766" spans="2:2" hidden="1">
      <c r="B16766" s="23"/>
    </row>
    <row r="16767" spans="2:2" hidden="1">
      <c r="B16767" s="23"/>
    </row>
    <row r="16768" spans="2:2" hidden="1">
      <c r="B16768" s="23"/>
    </row>
    <row r="16769" spans="2:2" hidden="1">
      <c r="B16769" s="23"/>
    </row>
    <row r="16770" spans="2:2" hidden="1">
      <c r="B16770" s="23"/>
    </row>
    <row r="16771" spans="2:2" hidden="1">
      <c r="B16771" s="23"/>
    </row>
    <row r="16772" spans="2:2" hidden="1">
      <c r="B16772" s="23"/>
    </row>
    <row r="16773" spans="2:2" hidden="1">
      <c r="B16773" s="23"/>
    </row>
    <row r="16774" spans="2:2" hidden="1">
      <c r="B16774" s="23"/>
    </row>
    <row r="16775" spans="2:2" hidden="1">
      <c r="B16775" s="23"/>
    </row>
    <row r="16776" spans="2:2" hidden="1">
      <c r="B16776" s="23"/>
    </row>
    <row r="16777" spans="2:2" hidden="1">
      <c r="B16777" s="23"/>
    </row>
    <row r="16778" spans="2:2" hidden="1">
      <c r="B16778" s="23"/>
    </row>
    <row r="16779" spans="2:2" hidden="1">
      <c r="B16779" s="23"/>
    </row>
    <row r="16780" spans="2:2" hidden="1">
      <c r="B16780" s="23"/>
    </row>
    <row r="16781" spans="2:2" hidden="1">
      <c r="B16781" s="23"/>
    </row>
    <row r="16782" spans="2:2" hidden="1">
      <c r="B16782" s="23"/>
    </row>
    <row r="16783" spans="2:2" hidden="1">
      <c r="B16783" s="23"/>
    </row>
    <row r="16784" spans="2:2" hidden="1">
      <c r="B16784" s="23"/>
    </row>
    <row r="16785" spans="2:2" hidden="1">
      <c r="B16785" s="23"/>
    </row>
    <row r="16786" spans="2:2" hidden="1">
      <c r="B16786" s="23"/>
    </row>
    <row r="16787" spans="2:2" hidden="1">
      <c r="B16787" s="23"/>
    </row>
    <row r="16788" spans="2:2" hidden="1">
      <c r="B16788" s="23"/>
    </row>
    <row r="16789" spans="2:2" hidden="1">
      <c r="B16789" s="23"/>
    </row>
    <row r="16790" spans="2:2" hidden="1">
      <c r="B16790" s="23"/>
    </row>
    <row r="16791" spans="2:2" hidden="1">
      <c r="B16791" s="23"/>
    </row>
    <row r="16792" spans="2:2" hidden="1">
      <c r="B16792" s="23"/>
    </row>
    <row r="16793" spans="2:2" hidden="1">
      <c r="B16793" s="23"/>
    </row>
    <row r="16794" spans="2:2" hidden="1">
      <c r="B16794" s="23"/>
    </row>
    <row r="16795" spans="2:2" hidden="1">
      <c r="B16795" s="23"/>
    </row>
    <row r="16796" spans="2:2" hidden="1">
      <c r="B16796" s="23"/>
    </row>
    <row r="16797" spans="2:2" hidden="1">
      <c r="B16797" s="23"/>
    </row>
    <row r="16798" spans="2:2" hidden="1">
      <c r="B16798" s="23"/>
    </row>
    <row r="16799" spans="2:2" hidden="1">
      <c r="B16799" s="23"/>
    </row>
    <row r="16800" spans="2:2" hidden="1">
      <c r="B16800" s="23"/>
    </row>
    <row r="16801" spans="2:2" hidden="1">
      <c r="B16801" s="23"/>
    </row>
    <row r="16802" spans="2:2" hidden="1">
      <c r="B16802" s="23"/>
    </row>
    <row r="16803" spans="2:2" hidden="1">
      <c r="B16803" s="23"/>
    </row>
    <row r="16804" spans="2:2" hidden="1">
      <c r="B16804" s="23"/>
    </row>
    <row r="16805" spans="2:2" hidden="1">
      <c r="B16805" s="23"/>
    </row>
    <row r="16806" spans="2:2" hidden="1">
      <c r="B16806" s="23"/>
    </row>
    <row r="16807" spans="2:2" hidden="1">
      <c r="B16807" s="23"/>
    </row>
    <row r="16808" spans="2:2" hidden="1">
      <c r="B16808" s="23"/>
    </row>
    <row r="16809" spans="2:2" hidden="1">
      <c r="B16809" s="23"/>
    </row>
    <row r="16810" spans="2:2" hidden="1">
      <c r="B16810" s="23"/>
    </row>
    <row r="16811" spans="2:2" hidden="1">
      <c r="B16811" s="23"/>
    </row>
    <row r="16812" spans="2:2" hidden="1">
      <c r="B16812" s="23"/>
    </row>
    <row r="16813" spans="2:2" hidden="1">
      <c r="B16813" s="23"/>
    </row>
    <row r="16814" spans="2:2" hidden="1">
      <c r="B16814" s="23"/>
    </row>
    <row r="16815" spans="2:2" hidden="1">
      <c r="B16815" s="23"/>
    </row>
    <row r="16816" spans="2:2" hidden="1">
      <c r="B16816" s="23"/>
    </row>
    <row r="16817" spans="2:2" hidden="1">
      <c r="B16817" s="23"/>
    </row>
    <row r="16818" spans="2:2" hidden="1">
      <c r="B16818" s="23"/>
    </row>
    <row r="16819" spans="2:2" hidden="1">
      <c r="B16819" s="23"/>
    </row>
    <row r="16820" spans="2:2" hidden="1">
      <c r="B16820" s="23"/>
    </row>
    <row r="16821" spans="2:2" hidden="1">
      <c r="B16821" s="23"/>
    </row>
    <row r="16822" spans="2:2" hidden="1">
      <c r="B16822" s="23"/>
    </row>
    <row r="16823" spans="2:2" hidden="1">
      <c r="B16823" s="23"/>
    </row>
    <row r="16824" spans="2:2" hidden="1">
      <c r="B16824" s="23"/>
    </row>
    <row r="16825" spans="2:2" hidden="1">
      <c r="B16825" s="23"/>
    </row>
    <row r="16826" spans="2:2" hidden="1">
      <c r="B16826" s="23"/>
    </row>
    <row r="16827" spans="2:2" hidden="1">
      <c r="B16827" s="23"/>
    </row>
    <row r="16828" spans="2:2" hidden="1">
      <c r="B16828" s="23"/>
    </row>
    <row r="16829" spans="2:2" hidden="1">
      <c r="B16829" s="23"/>
    </row>
    <row r="16830" spans="2:2" hidden="1">
      <c r="B16830" s="23"/>
    </row>
    <row r="16831" spans="2:2" hidden="1">
      <c r="B16831" s="23"/>
    </row>
    <row r="16832" spans="2:2" hidden="1">
      <c r="B16832" s="23"/>
    </row>
    <row r="16833" spans="2:2" hidden="1">
      <c r="B16833" s="23"/>
    </row>
    <row r="16834" spans="2:2" hidden="1">
      <c r="B16834" s="23"/>
    </row>
    <row r="16835" spans="2:2" hidden="1">
      <c r="B16835" s="23"/>
    </row>
    <row r="16836" spans="2:2" hidden="1">
      <c r="B16836" s="23"/>
    </row>
    <row r="16837" spans="2:2" hidden="1">
      <c r="B16837" s="23"/>
    </row>
    <row r="16838" spans="2:2" hidden="1">
      <c r="B16838" s="23"/>
    </row>
    <row r="16839" spans="2:2" hidden="1">
      <c r="B16839" s="23"/>
    </row>
    <row r="16840" spans="2:2" hidden="1">
      <c r="B16840" s="23"/>
    </row>
    <row r="16841" spans="2:2" hidden="1">
      <c r="B16841" s="23"/>
    </row>
    <row r="16842" spans="2:2" hidden="1">
      <c r="B16842" s="23"/>
    </row>
    <row r="16843" spans="2:2" hidden="1">
      <c r="B16843" s="23"/>
    </row>
    <row r="16844" spans="2:2" hidden="1">
      <c r="B16844" s="23"/>
    </row>
    <row r="16845" spans="2:2" hidden="1">
      <c r="B16845" s="23"/>
    </row>
    <row r="16846" spans="2:2" hidden="1">
      <c r="B16846" s="23"/>
    </row>
    <row r="16847" spans="2:2" hidden="1">
      <c r="B16847" s="23"/>
    </row>
    <row r="16848" spans="2:2" hidden="1">
      <c r="B16848" s="23"/>
    </row>
    <row r="16849" spans="2:2" hidden="1">
      <c r="B16849" s="23"/>
    </row>
    <row r="16850" spans="2:2" hidden="1">
      <c r="B16850" s="23"/>
    </row>
    <row r="16851" spans="2:2" hidden="1">
      <c r="B16851" s="23"/>
    </row>
    <row r="16852" spans="2:2" hidden="1">
      <c r="B16852" s="23"/>
    </row>
    <row r="16853" spans="2:2" hidden="1">
      <c r="B16853" s="23"/>
    </row>
    <row r="16854" spans="2:2" hidden="1">
      <c r="B16854" s="23"/>
    </row>
    <row r="16855" spans="2:2" hidden="1">
      <c r="B16855" s="23"/>
    </row>
    <row r="16856" spans="2:2" hidden="1">
      <c r="B16856" s="23"/>
    </row>
    <row r="16857" spans="2:2" hidden="1">
      <c r="B16857" s="23"/>
    </row>
    <row r="16858" spans="2:2" hidden="1">
      <c r="B16858" s="23"/>
    </row>
    <row r="16859" spans="2:2" hidden="1">
      <c r="B16859" s="23"/>
    </row>
    <row r="16860" spans="2:2" hidden="1">
      <c r="B16860" s="23"/>
    </row>
    <row r="16861" spans="2:2" hidden="1">
      <c r="B16861" s="23"/>
    </row>
    <row r="16862" spans="2:2" hidden="1">
      <c r="B16862" s="23"/>
    </row>
    <row r="16863" spans="2:2" hidden="1">
      <c r="B16863" s="23"/>
    </row>
    <row r="16864" spans="2:2" hidden="1">
      <c r="B16864" s="23"/>
    </row>
    <row r="16865" spans="2:2" hidden="1">
      <c r="B16865" s="23"/>
    </row>
    <row r="16866" spans="2:2" hidden="1">
      <c r="B16866" s="23"/>
    </row>
    <row r="16867" spans="2:2" hidden="1">
      <c r="B16867" s="23"/>
    </row>
    <row r="16868" spans="2:2" hidden="1">
      <c r="B16868" s="23"/>
    </row>
    <row r="16869" spans="2:2" hidden="1">
      <c r="B16869" s="23"/>
    </row>
    <row r="16870" spans="2:2" hidden="1">
      <c r="B16870" s="23"/>
    </row>
    <row r="16871" spans="2:2" hidden="1">
      <c r="B16871" s="23"/>
    </row>
    <row r="16872" spans="2:2" hidden="1">
      <c r="B16872" s="23"/>
    </row>
    <row r="16873" spans="2:2" hidden="1">
      <c r="B16873" s="23"/>
    </row>
    <row r="16874" spans="2:2" hidden="1">
      <c r="B16874" s="23"/>
    </row>
    <row r="16875" spans="2:2" hidden="1">
      <c r="B16875" s="23"/>
    </row>
    <row r="16876" spans="2:2" hidden="1">
      <c r="B16876" s="23"/>
    </row>
    <row r="16877" spans="2:2" hidden="1">
      <c r="B16877" s="23"/>
    </row>
    <row r="16878" spans="2:2" hidden="1">
      <c r="B16878" s="23"/>
    </row>
    <row r="16879" spans="2:2" hidden="1">
      <c r="B16879" s="23"/>
    </row>
    <row r="16880" spans="2:2" hidden="1">
      <c r="B16880" s="23"/>
    </row>
    <row r="16881" spans="2:2" hidden="1">
      <c r="B16881" s="23"/>
    </row>
    <row r="16882" spans="2:2" hidden="1">
      <c r="B16882" s="23"/>
    </row>
    <row r="16883" spans="2:2" hidden="1">
      <c r="B16883" s="23"/>
    </row>
    <row r="16884" spans="2:2" hidden="1">
      <c r="B16884" s="23"/>
    </row>
    <row r="16885" spans="2:2" hidden="1">
      <c r="B16885" s="23"/>
    </row>
    <row r="16886" spans="2:2" hidden="1">
      <c r="B16886" s="23"/>
    </row>
    <row r="16887" spans="2:2" hidden="1">
      <c r="B16887" s="23"/>
    </row>
    <row r="16888" spans="2:2" hidden="1">
      <c r="B16888" s="23"/>
    </row>
    <row r="16889" spans="2:2" hidden="1">
      <c r="B16889" s="23"/>
    </row>
    <row r="16890" spans="2:2" hidden="1">
      <c r="B16890" s="23"/>
    </row>
    <row r="16891" spans="2:2" hidden="1">
      <c r="B16891" s="23"/>
    </row>
    <row r="16892" spans="2:2" hidden="1">
      <c r="B16892" s="23"/>
    </row>
    <row r="16893" spans="2:2" hidden="1">
      <c r="B16893" s="23"/>
    </row>
    <row r="16894" spans="2:2" hidden="1">
      <c r="B16894" s="23"/>
    </row>
    <row r="16895" spans="2:2" hidden="1">
      <c r="B16895" s="23"/>
    </row>
    <row r="16896" spans="2:2" hidden="1">
      <c r="B16896" s="23"/>
    </row>
    <row r="16897" spans="2:2" hidden="1">
      <c r="B16897" s="23"/>
    </row>
    <row r="16898" spans="2:2" hidden="1">
      <c r="B16898" s="23"/>
    </row>
    <row r="16899" spans="2:2" hidden="1">
      <c r="B16899" s="23"/>
    </row>
    <row r="16900" spans="2:2" hidden="1">
      <c r="B16900" s="23"/>
    </row>
    <row r="16901" spans="2:2" hidden="1">
      <c r="B16901" s="23"/>
    </row>
    <row r="16902" spans="2:2" hidden="1">
      <c r="B16902" s="23"/>
    </row>
    <row r="16903" spans="2:2" hidden="1">
      <c r="B16903" s="23"/>
    </row>
    <row r="16904" spans="2:2" hidden="1">
      <c r="B16904" s="23"/>
    </row>
    <row r="16905" spans="2:2" hidden="1">
      <c r="B16905" s="23"/>
    </row>
    <row r="16906" spans="2:2" hidden="1">
      <c r="B16906" s="23"/>
    </row>
    <row r="16907" spans="2:2" hidden="1">
      <c r="B16907" s="23"/>
    </row>
    <row r="16908" spans="2:2" hidden="1">
      <c r="B16908" s="23"/>
    </row>
    <row r="16909" spans="2:2" hidden="1">
      <c r="B16909" s="23"/>
    </row>
    <row r="16910" spans="2:2" hidden="1">
      <c r="B16910" s="23"/>
    </row>
    <row r="16911" spans="2:2" hidden="1">
      <c r="B16911" s="23"/>
    </row>
    <row r="16912" spans="2:2" hidden="1">
      <c r="B16912" s="23"/>
    </row>
    <row r="16913" spans="2:2" hidden="1">
      <c r="B16913" s="23"/>
    </row>
    <row r="16914" spans="2:2" hidden="1">
      <c r="B16914" s="23"/>
    </row>
    <row r="16915" spans="2:2" hidden="1">
      <c r="B16915" s="23"/>
    </row>
    <row r="16916" spans="2:2" hidden="1">
      <c r="B16916" s="23"/>
    </row>
    <row r="16917" spans="2:2" hidden="1">
      <c r="B16917" s="23"/>
    </row>
    <row r="16918" spans="2:2" hidden="1">
      <c r="B16918" s="23"/>
    </row>
    <row r="16919" spans="2:2" hidden="1">
      <c r="B16919" s="23"/>
    </row>
    <row r="16920" spans="2:2" hidden="1">
      <c r="B16920" s="23"/>
    </row>
    <row r="16921" spans="2:2" hidden="1">
      <c r="B16921" s="23"/>
    </row>
    <row r="16922" spans="2:2" hidden="1">
      <c r="B16922" s="23"/>
    </row>
    <row r="16923" spans="2:2" hidden="1">
      <c r="B16923" s="23"/>
    </row>
    <row r="16924" spans="2:2" hidden="1">
      <c r="B16924" s="23"/>
    </row>
    <row r="16925" spans="2:2" hidden="1">
      <c r="B16925" s="23"/>
    </row>
    <row r="16926" spans="2:2" hidden="1">
      <c r="B16926" s="23"/>
    </row>
    <row r="16927" spans="2:2" hidden="1">
      <c r="B16927" s="23"/>
    </row>
    <row r="16928" spans="2:2" hidden="1">
      <c r="B16928" s="23"/>
    </row>
    <row r="16929" spans="2:2" hidden="1">
      <c r="B16929" s="23"/>
    </row>
    <row r="16930" spans="2:2" hidden="1">
      <c r="B16930" s="23"/>
    </row>
    <row r="16931" spans="2:2" hidden="1">
      <c r="B16931" s="23"/>
    </row>
    <row r="16932" spans="2:2" hidden="1">
      <c r="B16932" s="23"/>
    </row>
    <row r="16933" spans="2:2" hidden="1">
      <c r="B16933" s="23"/>
    </row>
    <row r="16934" spans="2:2" hidden="1">
      <c r="B16934" s="23"/>
    </row>
    <row r="16935" spans="2:2" hidden="1">
      <c r="B16935" s="23"/>
    </row>
    <row r="16936" spans="2:2" hidden="1">
      <c r="B16936" s="23"/>
    </row>
    <row r="16937" spans="2:2" hidden="1">
      <c r="B16937" s="23"/>
    </row>
    <row r="16938" spans="2:2" hidden="1">
      <c r="B16938" s="23"/>
    </row>
    <row r="16939" spans="2:2" hidden="1">
      <c r="B16939" s="23"/>
    </row>
    <row r="16940" spans="2:2" hidden="1">
      <c r="B16940" s="23"/>
    </row>
    <row r="16941" spans="2:2" hidden="1">
      <c r="B16941" s="23"/>
    </row>
    <row r="16942" spans="2:2" hidden="1">
      <c r="B16942" s="23"/>
    </row>
    <row r="16943" spans="2:2" hidden="1">
      <c r="B16943" s="23"/>
    </row>
    <row r="16944" spans="2:2" hidden="1">
      <c r="B16944" s="23"/>
    </row>
    <row r="16945" spans="2:2" hidden="1">
      <c r="B16945" s="23"/>
    </row>
    <row r="16946" spans="2:2" hidden="1">
      <c r="B16946" s="23"/>
    </row>
    <row r="16947" spans="2:2" hidden="1">
      <c r="B16947" s="23"/>
    </row>
    <row r="16948" spans="2:2" hidden="1">
      <c r="B16948" s="23"/>
    </row>
    <row r="16949" spans="2:2" hidden="1">
      <c r="B16949" s="23"/>
    </row>
    <row r="16950" spans="2:2" hidden="1">
      <c r="B16950" s="23"/>
    </row>
    <row r="16951" spans="2:2" hidden="1">
      <c r="B16951" s="23"/>
    </row>
    <row r="16952" spans="2:2" hidden="1">
      <c r="B16952" s="23"/>
    </row>
    <row r="16953" spans="2:2" hidden="1">
      <c r="B16953" s="23"/>
    </row>
    <row r="16954" spans="2:2" hidden="1">
      <c r="B16954" s="23"/>
    </row>
    <row r="16955" spans="2:2" hidden="1">
      <c r="B16955" s="23"/>
    </row>
    <row r="16956" spans="2:2" hidden="1">
      <c r="B16956" s="23"/>
    </row>
    <row r="16957" spans="2:2" hidden="1">
      <c r="B16957" s="23"/>
    </row>
    <row r="16958" spans="2:2" hidden="1">
      <c r="B16958" s="23"/>
    </row>
    <row r="16959" spans="2:2" hidden="1">
      <c r="B16959" s="23"/>
    </row>
    <row r="16960" spans="2:2" hidden="1">
      <c r="B16960" s="23"/>
    </row>
    <row r="16961" spans="2:2" hidden="1">
      <c r="B16961" s="23"/>
    </row>
    <row r="16962" spans="2:2" hidden="1">
      <c r="B16962" s="23"/>
    </row>
    <row r="16963" spans="2:2" hidden="1">
      <c r="B16963" s="23"/>
    </row>
    <row r="16964" spans="2:2" hidden="1">
      <c r="B16964" s="23"/>
    </row>
    <row r="16965" spans="2:2" hidden="1">
      <c r="B16965" s="23"/>
    </row>
    <row r="16966" spans="2:2" hidden="1">
      <c r="B16966" s="23"/>
    </row>
    <row r="16967" spans="2:2" hidden="1">
      <c r="B16967" s="23"/>
    </row>
    <row r="16968" spans="2:2" hidden="1">
      <c r="B16968" s="23"/>
    </row>
    <row r="16969" spans="2:2" hidden="1">
      <c r="B16969" s="23"/>
    </row>
    <row r="16970" spans="2:2" hidden="1">
      <c r="B16970" s="23"/>
    </row>
    <row r="16971" spans="2:2" hidden="1">
      <c r="B16971" s="23"/>
    </row>
    <row r="16972" spans="2:2" hidden="1">
      <c r="B16972" s="23"/>
    </row>
    <row r="16973" spans="2:2" hidden="1">
      <c r="B16973" s="23"/>
    </row>
    <row r="16974" spans="2:2" hidden="1">
      <c r="B16974" s="23"/>
    </row>
    <row r="16975" spans="2:2" hidden="1">
      <c r="B16975" s="23"/>
    </row>
    <row r="16976" spans="2:2" hidden="1">
      <c r="B16976" s="23"/>
    </row>
    <row r="16977" spans="2:2" hidden="1">
      <c r="B16977" s="23"/>
    </row>
    <row r="16978" spans="2:2" hidden="1">
      <c r="B16978" s="23"/>
    </row>
    <row r="16979" spans="2:2" hidden="1">
      <c r="B16979" s="23"/>
    </row>
    <row r="16980" spans="2:2" hidden="1">
      <c r="B16980" s="23"/>
    </row>
    <row r="16981" spans="2:2" hidden="1">
      <c r="B16981" s="23"/>
    </row>
    <row r="16982" spans="2:2" hidden="1">
      <c r="B16982" s="23"/>
    </row>
    <row r="16983" spans="2:2" hidden="1">
      <c r="B16983" s="23"/>
    </row>
    <row r="16984" spans="2:2" hidden="1">
      <c r="B16984" s="23"/>
    </row>
    <row r="16985" spans="2:2" hidden="1">
      <c r="B16985" s="23"/>
    </row>
    <row r="16986" spans="2:2" hidden="1">
      <c r="B16986" s="23"/>
    </row>
    <row r="16987" spans="2:2" hidden="1">
      <c r="B16987" s="23"/>
    </row>
    <row r="16988" spans="2:2" hidden="1">
      <c r="B16988" s="23"/>
    </row>
    <row r="16989" spans="2:2" hidden="1">
      <c r="B16989" s="23"/>
    </row>
    <row r="16990" spans="2:2" hidden="1">
      <c r="B16990" s="23"/>
    </row>
    <row r="16991" spans="2:2" hidden="1">
      <c r="B16991" s="23"/>
    </row>
    <row r="16992" spans="2:2" hidden="1">
      <c r="B16992" s="23"/>
    </row>
    <row r="16993" spans="2:2" hidden="1">
      <c r="B16993" s="23"/>
    </row>
    <row r="16994" spans="2:2" hidden="1">
      <c r="B16994" s="23"/>
    </row>
    <row r="16995" spans="2:2" hidden="1">
      <c r="B16995" s="23"/>
    </row>
    <row r="16996" spans="2:2" hidden="1">
      <c r="B16996" s="23"/>
    </row>
    <row r="16997" spans="2:2" hidden="1">
      <c r="B16997" s="23"/>
    </row>
    <row r="16998" spans="2:2" hidden="1">
      <c r="B16998" s="23"/>
    </row>
    <row r="16999" spans="2:2" hidden="1">
      <c r="B16999" s="23"/>
    </row>
    <row r="17000" spans="2:2" hidden="1">
      <c r="B17000" s="23"/>
    </row>
    <row r="17001" spans="2:2" hidden="1">
      <c r="B17001" s="23"/>
    </row>
    <row r="17002" spans="2:2" hidden="1">
      <c r="B17002" s="23"/>
    </row>
    <row r="17003" spans="2:2" hidden="1">
      <c r="B17003" s="23"/>
    </row>
    <row r="17004" spans="2:2" hidden="1">
      <c r="B17004" s="23"/>
    </row>
    <row r="17005" spans="2:2" hidden="1">
      <c r="B17005" s="23"/>
    </row>
    <row r="17006" spans="2:2" hidden="1">
      <c r="B17006" s="23"/>
    </row>
    <row r="17007" spans="2:2" hidden="1">
      <c r="B17007" s="23"/>
    </row>
    <row r="17008" spans="2:2" hidden="1">
      <c r="B17008" s="23"/>
    </row>
    <row r="17009" spans="2:2" hidden="1">
      <c r="B17009" s="23"/>
    </row>
    <row r="17010" spans="2:2" hidden="1">
      <c r="B17010" s="23"/>
    </row>
    <row r="17011" spans="2:2" hidden="1">
      <c r="B17011" s="23"/>
    </row>
    <row r="17012" spans="2:2" hidden="1">
      <c r="B17012" s="23"/>
    </row>
    <row r="17013" spans="2:2" hidden="1">
      <c r="B17013" s="23"/>
    </row>
    <row r="17014" spans="2:2" hidden="1">
      <c r="B17014" s="23"/>
    </row>
    <row r="17015" spans="2:2" hidden="1">
      <c r="B17015" s="23"/>
    </row>
    <row r="17016" spans="2:2" hidden="1">
      <c r="B17016" s="23"/>
    </row>
    <row r="17017" spans="2:2" hidden="1">
      <c r="B17017" s="23"/>
    </row>
    <row r="17018" spans="2:2" hidden="1">
      <c r="B17018" s="23"/>
    </row>
    <row r="17019" spans="2:2" hidden="1">
      <c r="B17019" s="23"/>
    </row>
    <row r="17020" spans="2:2" hidden="1">
      <c r="B17020" s="23"/>
    </row>
    <row r="17021" spans="2:2" hidden="1">
      <c r="B17021" s="23"/>
    </row>
    <row r="17022" spans="2:2" hidden="1">
      <c r="B17022" s="23"/>
    </row>
    <row r="17023" spans="2:2" hidden="1">
      <c r="B17023" s="23"/>
    </row>
    <row r="17024" spans="2:2" hidden="1">
      <c r="B17024" s="23"/>
    </row>
    <row r="17025" spans="1:24" hidden="1">
      <c r="B17025" s="23"/>
    </row>
    <row r="17026" spans="1:24" hidden="1">
      <c r="B17026" s="23"/>
    </row>
    <row r="17027" spans="1:24" hidden="1">
      <c r="B17027" s="23"/>
    </row>
    <row r="17028" spans="1:24" hidden="1">
      <c r="B17028" s="23"/>
    </row>
    <row r="17029" spans="1:24" ht="11.25" hidden="1" customHeight="1">
      <c r="A17029" s="349">
        <v>69</v>
      </c>
      <c r="B17029" s="350" t="s">
        <v>242</v>
      </c>
      <c r="C17029" s="352">
        <v>2023</v>
      </c>
      <c r="D17029" s="352">
        <v>2024</v>
      </c>
      <c r="E17029" s="382" t="s">
        <v>27</v>
      </c>
      <c r="F17029" s="592"/>
      <c r="G17029" s="355">
        <v>92109</v>
      </c>
      <c r="H17029" s="165">
        <v>6050</v>
      </c>
      <c r="I17029" s="183" t="s">
        <v>28</v>
      </c>
      <c r="J17029" s="203"/>
      <c r="K17029" s="203"/>
      <c r="L17029" s="164">
        <v>0</v>
      </c>
      <c r="M17029" s="321">
        <v>0</v>
      </c>
      <c r="N17029" s="157"/>
      <c r="O17029" s="164"/>
      <c r="P17029" s="164"/>
      <c r="Q17029" s="164"/>
      <c r="R17029" s="164"/>
      <c r="S17029" s="164"/>
      <c r="T17029" s="164"/>
      <c r="U17029" s="164"/>
      <c r="V17029" s="157"/>
      <c r="W17029" s="157"/>
      <c r="X17029" s="598">
        <f>SUM(L17033:W17033)</f>
        <v>0</v>
      </c>
    </row>
    <row r="17030" spans="1:24" ht="11.25" hidden="1" customHeight="1">
      <c r="A17030" s="349"/>
      <c r="B17030" s="350"/>
      <c r="C17030" s="352"/>
      <c r="D17030" s="352"/>
      <c r="E17030" s="382"/>
      <c r="F17030" s="592"/>
      <c r="G17030" s="355"/>
      <c r="H17030" s="165"/>
      <c r="I17030" s="166" t="s">
        <v>28</v>
      </c>
      <c r="J17030" s="204"/>
      <c r="K17030" s="205"/>
      <c r="L17030" s="157"/>
      <c r="M17030" s="157"/>
      <c r="N17030" s="157"/>
      <c r="O17030" s="164"/>
      <c r="P17030" s="164"/>
      <c r="Q17030" s="164"/>
      <c r="R17030" s="164"/>
      <c r="S17030" s="164"/>
      <c r="T17030" s="164"/>
      <c r="U17030" s="164"/>
      <c r="V17030" s="157"/>
      <c r="W17030" s="157"/>
      <c r="X17030" s="598"/>
    </row>
    <row r="17031" spans="1:24" ht="11.25" hidden="1" customHeight="1">
      <c r="A17031" s="349"/>
      <c r="B17031" s="350"/>
      <c r="C17031" s="352"/>
      <c r="D17031" s="352"/>
      <c r="E17031" s="382"/>
      <c r="F17031" s="592"/>
      <c r="G17031" s="355"/>
      <c r="H17031" s="165"/>
      <c r="I17031" s="168" t="s">
        <v>30</v>
      </c>
      <c r="J17031" s="202"/>
      <c r="K17031" s="202"/>
      <c r="L17031" s="157"/>
      <c r="M17031" s="157"/>
      <c r="N17031" s="157"/>
      <c r="O17031" s="157"/>
      <c r="P17031" s="157"/>
      <c r="Q17031" s="157"/>
      <c r="R17031" s="157"/>
      <c r="S17031" s="157"/>
      <c r="T17031" s="157"/>
      <c r="U17031" s="157"/>
      <c r="V17031" s="157"/>
      <c r="W17031" s="157"/>
      <c r="X17031" s="598"/>
    </row>
    <row r="17032" spans="1:24" ht="11.25" hidden="1" customHeight="1">
      <c r="A17032" s="349"/>
      <c r="B17032" s="350"/>
      <c r="C17032" s="352"/>
      <c r="D17032" s="352"/>
      <c r="E17032" s="382"/>
      <c r="F17032" s="592"/>
      <c r="G17032" s="355"/>
      <c r="H17032" s="244"/>
      <c r="I17032" s="155" t="s">
        <v>55</v>
      </c>
      <c r="J17032" s="202"/>
      <c r="K17032" s="202"/>
      <c r="L17032" s="157"/>
      <c r="M17032" s="157"/>
      <c r="N17032" s="157"/>
      <c r="O17032" s="157"/>
      <c r="P17032" s="157"/>
      <c r="Q17032" s="157"/>
      <c r="R17032" s="157"/>
      <c r="S17032" s="157"/>
      <c r="T17032" s="157"/>
      <c r="U17032" s="157"/>
      <c r="V17032" s="157"/>
      <c r="W17032" s="157"/>
      <c r="X17032" s="598"/>
    </row>
    <row r="17033" spans="1:24" ht="12.75" hidden="1" customHeight="1">
      <c r="A17033" s="349"/>
      <c r="B17033" s="350"/>
      <c r="C17033" s="352"/>
      <c r="D17033" s="352"/>
      <c r="E17033" s="382"/>
      <c r="F17033" s="592"/>
      <c r="G17033" s="355"/>
      <c r="H17033" s="312"/>
      <c r="I17033" s="160" t="s">
        <v>26</v>
      </c>
      <c r="J17033" s="202"/>
      <c r="K17033" s="202"/>
      <c r="L17033" s="161">
        <f t="shared" ref="L17033:W17033" si="258">SUM(L17029:L17032)</f>
        <v>0</v>
      </c>
      <c r="M17033" s="161">
        <f t="shared" si="258"/>
        <v>0</v>
      </c>
      <c r="N17033" s="161">
        <f t="shared" si="258"/>
        <v>0</v>
      </c>
      <c r="O17033" s="161">
        <f t="shared" si="258"/>
        <v>0</v>
      </c>
      <c r="P17033" s="161">
        <f t="shared" si="258"/>
        <v>0</v>
      </c>
      <c r="Q17033" s="161">
        <f t="shared" si="258"/>
        <v>0</v>
      </c>
      <c r="R17033" s="161">
        <f t="shared" si="258"/>
        <v>0</v>
      </c>
      <c r="S17033" s="161">
        <f t="shared" si="258"/>
        <v>0</v>
      </c>
      <c r="T17033" s="161">
        <f t="shared" si="258"/>
        <v>0</v>
      </c>
      <c r="U17033" s="161">
        <f t="shared" si="258"/>
        <v>0</v>
      </c>
      <c r="V17033" s="162">
        <f t="shared" si="258"/>
        <v>0</v>
      </c>
      <c r="W17033" s="162">
        <f t="shared" si="258"/>
        <v>0</v>
      </c>
      <c r="X17033" s="598"/>
    </row>
    <row r="17034" spans="1:24" hidden="1">
      <c r="B17034" s="23"/>
    </row>
    <row r="17035" spans="1:24" hidden="1">
      <c r="B17035" s="23"/>
    </row>
    <row r="17036" spans="1:24" hidden="1">
      <c r="B17036" s="23"/>
    </row>
    <row r="17037" spans="1:24" hidden="1">
      <c r="B17037" s="23"/>
    </row>
    <row r="17038" spans="1:24" hidden="1">
      <c r="B17038" s="23"/>
    </row>
    <row r="17039" spans="1:24" hidden="1">
      <c r="B17039" s="23"/>
    </row>
    <row r="17040" spans="1:24" hidden="1">
      <c r="B17040" s="23"/>
    </row>
    <row r="17041" spans="2:2" hidden="1">
      <c r="B17041" s="23"/>
    </row>
    <row r="17042" spans="2:2" hidden="1">
      <c r="B17042" s="23"/>
    </row>
    <row r="17043" spans="2:2" hidden="1">
      <c r="B17043" s="23"/>
    </row>
    <row r="17044" spans="2:2" hidden="1">
      <c r="B17044" s="23"/>
    </row>
    <row r="17045" spans="2:2" hidden="1">
      <c r="B17045" s="23"/>
    </row>
    <row r="17046" spans="2:2" hidden="1">
      <c r="B17046" s="23"/>
    </row>
    <row r="17047" spans="2:2" hidden="1">
      <c r="B17047" s="23"/>
    </row>
    <row r="17048" spans="2:2" hidden="1">
      <c r="B17048" s="23"/>
    </row>
    <row r="17049" spans="2:2" hidden="1">
      <c r="B17049" s="23"/>
    </row>
    <row r="17050" spans="2:2" hidden="1">
      <c r="B17050" s="23"/>
    </row>
    <row r="17051" spans="2:2" hidden="1">
      <c r="B17051" s="23"/>
    </row>
    <row r="17052" spans="2:2" hidden="1">
      <c r="B17052" s="23"/>
    </row>
    <row r="17053" spans="2:2" hidden="1">
      <c r="B17053" s="23"/>
    </row>
    <row r="17054" spans="2:2" hidden="1">
      <c r="B17054" s="23"/>
    </row>
    <row r="17055" spans="2:2" hidden="1">
      <c r="B17055" s="23"/>
    </row>
    <row r="17056" spans="2:2" hidden="1">
      <c r="B17056" s="23"/>
    </row>
    <row r="17057" spans="2:2" hidden="1">
      <c r="B17057" s="23"/>
    </row>
    <row r="17058" spans="2:2" hidden="1">
      <c r="B17058" s="23"/>
    </row>
    <row r="17059" spans="2:2" hidden="1">
      <c r="B17059" s="23"/>
    </row>
    <row r="17060" spans="2:2" hidden="1">
      <c r="B17060" s="23"/>
    </row>
    <row r="17061" spans="2:2" hidden="1">
      <c r="B17061" s="23"/>
    </row>
    <row r="17062" spans="2:2" hidden="1">
      <c r="B17062" s="23"/>
    </row>
    <row r="17063" spans="2:2" hidden="1">
      <c r="B17063" s="23"/>
    </row>
    <row r="17064" spans="2:2" hidden="1">
      <c r="B17064" s="23"/>
    </row>
    <row r="17065" spans="2:2" hidden="1">
      <c r="B17065" s="23"/>
    </row>
    <row r="17066" spans="2:2" hidden="1">
      <c r="B17066" s="23"/>
    </row>
    <row r="17067" spans="2:2" hidden="1">
      <c r="B17067" s="23"/>
    </row>
    <row r="17068" spans="2:2" hidden="1">
      <c r="B17068" s="23"/>
    </row>
    <row r="17069" spans="2:2" hidden="1">
      <c r="B17069" s="23"/>
    </row>
    <row r="17070" spans="2:2" hidden="1">
      <c r="B17070" s="23"/>
    </row>
    <row r="17071" spans="2:2" hidden="1">
      <c r="B17071" s="23"/>
    </row>
    <row r="17072" spans="2:2" hidden="1">
      <c r="B17072" s="23"/>
    </row>
    <row r="17073" spans="2:2" hidden="1">
      <c r="B17073" s="23"/>
    </row>
    <row r="17074" spans="2:2" hidden="1">
      <c r="B17074" s="23"/>
    </row>
    <row r="17075" spans="2:2" hidden="1">
      <c r="B17075" s="23"/>
    </row>
    <row r="17076" spans="2:2" hidden="1">
      <c r="B17076" s="23"/>
    </row>
    <row r="17077" spans="2:2" hidden="1">
      <c r="B17077" s="23"/>
    </row>
    <row r="17078" spans="2:2" hidden="1">
      <c r="B17078" s="23"/>
    </row>
    <row r="17079" spans="2:2" hidden="1">
      <c r="B17079" s="23"/>
    </row>
    <row r="17080" spans="2:2" hidden="1">
      <c r="B17080" s="23"/>
    </row>
    <row r="17081" spans="2:2" hidden="1">
      <c r="B17081" s="23"/>
    </row>
    <row r="17082" spans="2:2" hidden="1">
      <c r="B17082" s="23"/>
    </row>
    <row r="17083" spans="2:2" hidden="1">
      <c r="B17083" s="23"/>
    </row>
    <row r="17084" spans="2:2" hidden="1">
      <c r="B17084" s="23"/>
    </row>
    <row r="17085" spans="2:2" hidden="1">
      <c r="B17085" s="23"/>
    </row>
    <row r="17086" spans="2:2" hidden="1">
      <c r="B17086" s="23"/>
    </row>
    <row r="17087" spans="2:2" hidden="1">
      <c r="B17087" s="23"/>
    </row>
    <row r="17088" spans="2:2" hidden="1">
      <c r="B17088" s="23"/>
    </row>
    <row r="17089" spans="2:2" hidden="1">
      <c r="B17089" s="23"/>
    </row>
    <row r="17090" spans="2:2" hidden="1">
      <c r="B17090" s="23"/>
    </row>
    <row r="17091" spans="2:2" hidden="1">
      <c r="B17091" s="23"/>
    </row>
    <row r="17092" spans="2:2" hidden="1">
      <c r="B17092" s="23"/>
    </row>
    <row r="17093" spans="2:2" hidden="1">
      <c r="B17093" s="23"/>
    </row>
    <row r="17094" spans="2:2" hidden="1">
      <c r="B17094" s="23"/>
    </row>
    <row r="17095" spans="2:2" hidden="1">
      <c r="B17095" s="23"/>
    </row>
    <row r="17096" spans="2:2" hidden="1">
      <c r="B17096" s="23"/>
    </row>
    <row r="17097" spans="2:2" hidden="1">
      <c r="B17097" s="23"/>
    </row>
    <row r="17098" spans="2:2" hidden="1">
      <c r="B17098" s="23"/>
    </row>
    <row r="17099" spans="2:2" hidden="1">
      <c r="B17099" s="23"/>
    </row>
    <row r="17100" spans="2:2" hidden="1">
      <c r="B17100" s="23"/>
    </row>
    <row r="17101" spans="2:2" hidden="1">
      <c r="B17101" s="23"/>
    </row>
    <row r="17102" spans="2:2" hidden="1">
      <c r="B17102" s="23"/>
    </row>
    <row r="17103" spans="2:2" hidden="1">
      <c r="B17103" s="23"/>
    </row>
    <row r="17104" spans="2:2" hidden="1">
      <c r="B17104" s="23"/>
    </row>
    <row r="17105" spans="2:2" hidden="1">
      <c r="B17105" s="23"/>
    </row>
    <row r="17106" spans="2:2" hidden="1">
      <c r="B17106" s="23"/>
    </row>
    <row r="17107" spans="2:2" hidden="1">
      <c r="B17107" s="23"/>
    </row>
    <row r="17108" spans="2:2" hidden="1">
      <c r="B17108" s="23"/>
    </row>
    <row r="17109" spans="2:2" hidden="1">
      <c r="B17109" s="23"/>
    </row>
    <row r="17110" spans="2:2" hidden="1">
      <c r="B17110" s="23"/>
    </row>
    <row r="17111" spans="2:2" hidden="1">
      <c r="B17111" s="23"/>
    </row>
    <row r="17112" spans="2:2" hidden="1">
      <c r="B17112" s="23"/>
    </row>
    <row r="17113" spans="2:2" hidden="1">
      <c r="B17113" s="23"/>
    </row>
    <row r="17114" spans="2:2" hidden="1">
      <c r="B17114" s="23"/>
    </row>
    <row r="17115" spans="2:2" hidden="1">
      <c r="B17115" s="23"/>
    </row>
    <row r="17116" spans="2:2" hidden="1">
      <c r="B17116" s="23"/>
    </row>
    <row r="17117" spans="2:2" hidden="1">
      <c r="B17117" s="23"/>
    </row>
    <row r="17118" spans="2:2" hidden="1">
      <c r="B17118" s="23"/>
    </row>
    <row r="17119" spans="2:2" hidden="1">
      <c r="B17119" s="23"/>
    </row>
    <row r="17120" spans="2:2" hidden="1">
      <c r="B17120" s="23"/>
    </row>
    <row r="17121" spans="2:2" hidden="1">
      <c r="B17121" s="23"/>
    </row>
    <row r="17122" spans="2:2" hidden="1">
      <c r="B17122" s="23"/>
    </row>
    <row r="17123" spans="2:2" hidden="1">
      <c r="B17123" s="23"/>
    </row>
    <row r="17124" spans="2:2" hidden="1">
      <c r="B17124" s="23"/>
    </row>
    <row r="17125" spans="2:2" hidden="1">
      <c r="B17125" s="23"/>
    </row>
    <row r="17126" spans="2:2" hidden="1">
      <c r="B17126" s="23"/>
    </row>
    <row r="17127" spans="2:2" hidden="1">
      <c r="B17127" s="23"/>
    </row>
    <row r="17128" spans="2:2" hidden="1">
      <c r="B17128" s="23"/>
    </row>
    <row r="17129" spans="2:2" hidden="1">
      <c r="B17129" s="23"/>
    </row>
    <row r="17130" spans="2:2" hidden="1">
      <c r="B17130" s="23"/>
    </row>
    <row r="17131" spans="2:2" hidden="1">
      <c r="B17131" s="23"/>
    </row>
    <row r="17132" spans="2:2" hidden="1">
      <c r="B17132" s="23"/>
    </row>
    <row r="17133" spans="2:2" hidden="1">
      <c r="B17133" s="23"/>
    </row>
    <row r="17134" spans="2:2" hidden="1">
      <c r="B17134" s="23"/>
    </row>
    <row r="17135" spans="2:2" hidden="1">
      <c r="B17135" s="23"/>
    </row>
    <row r="17136" spans="2:2" hidden="1">
      <c r="B17136" s="23"/>
    </row>
    <row r="17137" spans="2:2" hidden="1">
      <c r="B17137" s="23"/>
    </row>
    <row r="17138" spans="2:2" hidden="1">
      <c r="B17138" s="23"/>
    </row>
    <row r="17139" spans="2:2" hidden="1">
      <c r="B17139" s="23"/>
    </row>
    <row r="17140" spans="2:2" hidden="1">
      <c r="B17140" s="23"/>
    </row>
    <row r="17141" spans="2:2" hidden="1">
      <c r="B17141" s="23"/>
    </row>
    <row r="17142" spans="2:2" hidden="1">
      <c r="B17142" s="23"/>
    </row>
    <row r="17143" spans="2:2" hidden="1">
      <c r="B17143" s="23"/>
    </row>
    <row r="17144" spans="2:2" hidden="1">
      <c r="B17144" s="23"/>
    </row>
    <row r="17145" spans="2:2" hidden="1">
      <c r="B17145" s="23"/>
    </row>
    <row r="17146" spans="2:2" hidden="1">
      <c r="B17146" s="23"/>
    </row>
    <row r="17147" spans="2:2" hidden="1">
      <c r="B17147" s="23"/>
    </row>
    <row r="17148" spans="2:2" hidden="1">
      <c r="B17148" s="23"/>
    </row>
    <row r="17149" spans="2:2" hidden="1">
      <c r="B17149" s="23"/>
    </row>
    <row r="17150" spans="2:2" hidden="1">
      <c r="B17150" s="23"/>
    </row>
    <row r="17151" spans="2:2" hidden="1">
      <c r="B17151" s="23"/>
    </row>
    <row r="17152" spans="2:2" hidden="1">
      <c r="B17152" s="23"/>
    </row>
    <row r="17153" spans="2:2" hidden="1">
      <c r="B17153" s="23"/>
    </row>
    <row r="17154" spans="2:2" hidden="1">
      <c r="B17154" s="23"/>
    </row>
    <row r="17155" spans="2:2" hidden="1">
      <c r="B17155" s="23"/>
    </row>
    <row r="17156" spans="2:2" hidden="1">
      <c r="B17156" s="23"/>
    </row>
    <row r="17157" spans="2:2" hidden="1">
      <c r="B17157" s="23"/>
    </row>
    <row r="17158" spans="2:2" hidden="1">
      <c r="B17158" s="23"/>
    </row>
    <row r="17159" spans="2:2" hidden="1">
      <c r="B17159" s="23"/>
    </row>
    <row r="17160" spans="2:2" hidden="1">
      <c r="B17160" s="23"/>
    </row>
    <row r="17161" spans="2:2" hidden="1">
      <c r="B17161" s="23"/>
    </row>
    <row r="17162" spans="2:2" hidden="1">
      <c r="B17162" s="23"/>
    </row>
    <row r="17163" spans="2:2" hidden="1">
      <c r="B17163" s="23"/>
    </row>
    <row r="17164" spans="2:2" hidden="1">
      <c r="B17164" s="23"/>
    </row>
    <row r="17165" spans="2:2" hidden="1">
      <c r="B17165" s="23"/>
    </row>
    <row r="17166" spans="2:2" hidden="1">
      <c r="B17166" s="23"/>
    </row>
    <row r="17167" spans="2:2" hidden="1">
      <c r="B17167" s="23"/>
    </row>
    <row r="17168" spans="2:2" hidden="1">
      <c r="B17168" s="23"/>
    </row>
    <row r="17169" spans="2:2" hidden="1">
      <c r="B17169" s="23"/>
    </row>
    <row r="17170" spans="2:2" hidden="1">
      <c r="B17170" s="23"/>
    </row>
    <row r="17171" spans="2:2" hidden="1">
      <c r="B17171" s="23"/>
    </row>
    <row r="17172" spans="2:2" hidden="1">
      <c r="B17172" s="23"/>
    </row>
    <row r="17173" spans="2:2" hidden="1">
      <c r="B17173" s="23"/>
    </row>
    <row r="17174" spans="2:2" hidden="1">
      <c r="B17174" s="23"/>
    </row>
    <row r="17175" spans="2:2" hidden="1">
      <c r="B17175" s="23"/>
    </row>
    <row r="17176" spans="2:2" hidden="1">
      <c r="B17176" s="23"/>
    </row>
    <row r="17177" spans="2:2" hidden="1">
      <c r="B17177" s="23"/>
    </row>
    <row r="17178" spans="2:2" hidden="1">
      <c r="B17178" s="23"/>
    </row>
    <row r="17179" spans="2:2" hidden="1">
      <c r="B17179" s="23"/>
    </row>
    <row r="17180" spans="2:2" hidden="1">
      <c r="B17180" s="23"/>
    </row>
    <row r="17181" spans="2:2" hidden="1">
      <c r="B17181" s="23"/>
    </row>
    <row r="17182" spans="2:2" hidden="1">
      <c r="B17182" s="23"/>
    </row>
    <row r="17183" spans="2:2" hidden="1">
      <c r="B17183" s="23"/>
    </row>
    <row r="17184" spans="2:2" hidden="1">
      <c r="B17184" s="23"/>
    </row>
    <row r="17185" spans="2:2" hidden="1">
      <c r="B17185" s="23"/>
    </row>
    <row r="17186" spans="2:2" hidden="1">
      <c r="B17186" s="23"/>
    </row>
    <row r="17187" spans="2:2" hidden="1">
      <c r="B17187" s="23"/>
    </row>
    <row r="17188" spans="2:2" hidden="1">
      <c r="B17188" s="23"/>
    </row>
    <row r="17189" spans="2:2" hidden="1">
      <c r="B17189" s="23"/>
    </row>
    <row r="17190" spans="2:2" hidden="1">
      <c r="B17190" s="23"/>
    </row>
    <row r="17191" spans="2:2" hidden="1">
      <c r="B17191" s="23"/>
    </row>
    <row r="17192" spans="2:2" hidden="1">
      <c r="B17192" s="23"/>
    </row>
    <row r="17193" spans="2:2" hidden="1">
      <c r="B17193" s="23"/>
    </row>
    <row r="17194" spans="2:2" hidden="1">
      <c r="B17194" s="23"/>
    </row>
    <row r="17195" spans="2:2" hidden="1">
      <c r="B17195" s="23"/>
    </row>
    <row r="17196" spans="2:2" hidden="1">
      <c r="B17196" s="23"/>
    </row>
    <row r="17197" spans="2:2" hidden="1">
      <c r="B17197" s="23"/>
    </row>
    <row r="17198" spans="2:2" hidden="1">
      <c r="B17198" s="23"/>
    </row>
    <row r="17199" spans="2:2" hidden="1">
      <c r="B17199" s="23"/>
    </row>
    <row r="17200" spans="2:2" hidden="1">
      <c r="B17200" s="23"/>
    </row>
    <row r="17201" spans="2:2" hidden="1">
      <c r="B17201" s="23"/>
    </row>
    <row r="17202" spans="2:2" hidden="1">
      <c r="B17202" s="23"/>
    </row>
    <row r="17203" spans="2:2" hidden="1">
      <c r="B17203" s="23"/>
    </row>
    <row r="17204" spans="2:2" hidden="1">
      <c r="B17204" s="23"/>
    </row>
    <row r="17205" spans="2:2" hidden="1">
      <c r="B17205" s="23"/>
    </row>
    <row r="17206" spans="2:2" hidden="1">
      <c r="B17206" s="23"/>
    </row>
    <row r="17207" spans="2:2" hidden="1">
      <c r="B17207" s="23"/>
    </row>
    <row r="17208" spans="2:2" hidden="1">
      <c r="B17208" s="23"/>
    </row>
    <row r="17209" spans="2:2" hidden="1">
      <c r="B17209" s="23"/>
    </row>
    <row r="17210" spans="2:2" hidden="1">
      <c r="B17210" s="23"/>
    </row>
    <row r="17211" spans="2:2" hidden="1">
      <c r="B17211" s="23"/>
    </row>
    <row r="17212" spans="2:2" hidden="1">
      <c r="B17212" s="23"/>
    </row>
    <row r="17213" spans="2:2" hidden="1">
      <c r="B17213" s="23"/>
    </row>
    <row r="17214" spans="2:2" hidden="1">
      <c r="B17214" s="23"/>
    </row>
    <row r="17215" spans="2:2" hidden="1">
      <c r="B17215" s="23"/>
    </row>
    <row r="17216" spans="2:2" hidden="1">
      <c r="B17216" s="23"/>
    </row>
    <row r="17217" spans="2:2" hidden="1">
      <c r="B17217" s="23"/>
    </row>
    <row r="17218" spans="2:2" hidden="1">
      <c r="B17218" s="23"/>
    </row>
    <row r="17219" spans="2:2" hidden="1">
      <c r="B17219" s="23"/>
    </row>
    <row r="17220" spans="2:2" hidden="1">
      <c r="B17220" s="23"/>
    </row>
    <row r="17221" spans="2:2" hidden="1">
      <c r="B17221" s="23"/>
    </row>
    <row r="17222" spans="2:2" hidden="1">
      <c r="B17222" s="23"/>
    </row>
    <row r="17223" spans="2:2" hidden="1">
      <c r="B17223" s="23"/>
    </row>
    <row r="17224" spans="2:2" hidden="1">
      <c r="B17224" s="23"/>
    </row>
    <row r="17225" spans="2:2" hidden="1">
      <c r="B17225" s="23"/>
    </row>
    <row r="17226" spans="2:2" hidden="1">
      <c r="B17226" s="23"/>
    </row>
    <row r="17227" spans="2:2" hidden="1">
      <c r="B17227" s="23"/>
    </row>
    <row r="17228" spans="2:2" hidden="1">
      <c r="B17228" s="23"/>
    </row>
    <row r="17229" spans="2:2" hidden="1">
      <c r="B17229" s="23"/>
    </row>
    <row r="17230" spans="2:2" hidden="1">
      <c r="B17230" s="23"/>
    </row>
    <row r="17231" spans="2:2" hidden="1">
      <c r="B17231" s="23"/>
    </row>
    <row r="17232" spans="2:2" hidden="1">
      <c r="B17232" s="23"/>
    </row>
    <row r="17233" spans="2:2" hidden="1">
      <c r="B17233" s="23"/>
    </row>
    <row r="17234" spans="2:2" hidden="1">
      <c r="B17234" s="23"/>
    </row>
    <row r="17235" spans="2:2" hidden="1">
      <c r="B17235" s="23"/>
    </row>
    <row r="17236" spans="2:2" hidden="1">
      <c r="B17236" s="23"/>
    </row>
    <row r="17237" spans="2:2" hidden="1">
      <c r="B17237" s="23"/>
    </row>
    <row r="17238" spans="2:2" hidden="1">
      <c r="B17238" s="23"/>
    </row>
    <row r="17239" spans="2:2" hidden="1">
      <c r="B17239" s="23"/>
    </row>
    <row r="17240" spans="2:2" hidden="1">
      <c r="B17240" s="23"/>
    </row>
    <row r="17241" spans="2:2" hidden="1">
      <c r="B17241" s="23"/>
    </row>
    <row r="17242" spans="2:2" hidden="1">
      <c r="B17242" s="23"/>
    </row>
    <row r="17243" spans="2:2" hidden="1">
      <c r="B17243" s="23"/>
    </row>
    <row r="17244" spans="2:2" hidden="1">
      <c r="B17244" s="23"/>
    </row>
    <row r="17245" spans="2:2" hidden="1">
      <c r="B17245" s="23"/>
    </row>
    <row r="17246" spans="2:2" hidden="1">
      <c r="B17246" s="23"/>
    </row>
    <row r="17247" spans="2:2" hidden="1">
      <c r="B17247" s="23"/>
    </row>
    <row r="17248" spans="2:2" hidden="1">
      <c r="B17248" s="23"/>
    </row>
    <row r="17249" spans="2:2" hidden="1">
      <c r="B17249" s="23"/>
    </row>
    <row r="17250" spans="2:2" hidden="1">
      <c r="B17250" s="23"/>
    </row>
    <row r="17251" spans="2:2" hidden="1">
      <c r="B17251" s="23"/>
    </row>
    <row r="17252" spans="2:2" hidden="1">
      <c r="B17252" s="23"/>
    </row>
    <row r="17253" spans="2:2" hidden="1">
      <c r="B17253" s="23"/>
    </row>
    <row r="17254" spans="2:2" hidden="1">
      <c r="B17254" s="23"/>
    </row>
    <row r="17255" spans="2:2" hidden="1">
      <c r="B17255" s="23"/>
    </row>
    <row r="17256" spans="2:2" hidden="1">
      <c r="B17256" s="23"/>
    </row>
    <row r="17257" spans="2:2" hidden="1">
      <c r="B17257" s="23"/>
    </row>
    <row r="17258" spans="2:2" hidden="1">
      <c r="B17258" s="23"/>
    </row>
    <row r="17259" spans="2:2" hidden="1">
      <c r="B17259" s="23"/>
    </row>
    <row r="17260" spans="2:2" hidden="1">
      <c r="B17260" s="23"/>
    </row>
    <row r="17261" spans="2:2" hidden="1">
      <c r="B17261" s="23"/>
    </row>
    <row r="17262" spans="2:2" hidden="1">
      <c r="B17262" s="23"/>
    </row>
    <row r="17263" spans="2:2" hidden="1">
      <c r="B17263" s="23"/>
    </row>
    <row r="17264" spans="2:2" hidden="1">
      <c r="B17264" s="23"/>
    </row>
    <row r="17265" spans="2:2" hidden="1">
      <c r="B17265" s="23"/>
    </row>
    <row r="17266" spans="2:2" hidden="1">
      <c r="B17266" s="23"/>
    </row>
    <row r="17267" spans="2:2" hidden="1">
      <c r="B17267" s="23"/>
    </row>
    <row r="17268" spans="2:2" hidden="1">
      <c r="B17268" s="23"/>
    </row>
    <row r="17269" spans="2:2" hidden="1">
      <c r="B17269" s="23"/>
    </row>
    <row r="17270" spans="2:2" hidden="1">
      <c r="B17270" s="23"/>
    </row>
    <row r="17271" spans="2:2" hidden="1">
      <c r="B17271" s="23"/>
    </row>
    <row r="17272" spans="2:2" hidden="1">
      <c r="B17272" s="23"/>
    </row>
    <row r="17273" spans="2:2" hidden="1">
      <c r="B17273" s="23"/>
    </row>
    <row r="17274" spans="2:2" hidden="1">
      <c r="B17274" s="23"/>
    </row>
    <row r="17275" spans="2:2" hidden="1">
      <c r="B17275" s="23"/>
    </row>
    <row r="17276" spans="2:2" hidden="1">
      <c r="B17276" s="23"/>
    </row>
    <row r="17277" spans="2:2" hidden="1">
      <c r="B17277" s="23"/>
    </row>
    <row r="17278" spans="2:2" hidden="1">
      <c r="B17278" s="23"/>
    </row>
    <row r="17279" spans="2:2" hidden="1">
      <c r="B17279" s="23"/>
    </row>
    <row r="17280" spans="2:2" hidden="1">
      <c r="B17280" s="23"/>
    </row>
    <row r="17281" spans="2:2" hidden="1">
      <c r="B17281" s="23"/>
    </row>
    <row r="17282" spans="2:2" hidden="1">
      <c r="B17282" s="23"/>
    </row>
    <row r="17283" spans="2:2" hidden="1">
      <c r="B17283" s="23"/>
    </row>
    <row r="17284" spans="2:2" hidden="1">
      <c r="B17284" s="23"/>
    </row>
    <row r="17285" spans="2:2" hidden="1">
      <c r="B17285" s="23"/>
    </row>
    <row r="17286" spans="2:2" hidden="1">
      <c r="B17286" s="23"/>
    </row>
    <row r="17287" spans="2:2" hidden="1">
      <c r="B17287" s="23"/>
    </row>
    <row r="17288" spans="2:2" hidden="1">
      <c r="B17288" s="23"/>
    </row>
    <row r="17289" spans="2:2" hidden="1">
      <c r="B17289" s="23"/>
    </row>
    <row r="17290" spans="2:2" hidden="1">
      <c r="B17290" s="23"/>
    </row>
    <row r="17291" spans="2:2" hidden="1">
      <c r="B17291" s="23"/>
    </row>
    <row r="17292" spans="2:2" hidden="1">
      <c r="B17292" s="23"/>
    </row>
    <row r="17293" spans="2:2" hidden="1">
      <c r="B17293" s="23"/>
    </row>
    <row r="17294" spans="2:2" hidden="1">
      <c r="B17294" s="23"/>
    </row>
    <row r="17295" spans="2:2" hidden="1">
      <c r="B17295" s="23"/>
    </row>
    <row r="17296" spans="2:2" hidden="1">
      <c r="B17296" s="23"/>
    </row>
    <row r="17297" spans="2:2" hidden="1">
      <c r="B17297" s="23"/>
    </row>
    <row r="17298" spans="2:2" hidden="1">
      <c r="B17298" s="23"/>
    </row>
    <row r="17299" spans="2:2" hidden="1">
      <c r="B17299" s="23"/>
    </row>
    <row r="17300" spans="2:2" hidden="1">
      <c r="B17300" s="23"/>
    </row>
    <row r="17301" spans="2:2" hidden="1">
      <c r="B17301" s="23"/>
    </row>
    <row r="17302" spans="2:2" hidden="1">
      <c r="B17302" s="23"/>
    </row>
    <row r="17303" spans="2:2" hidden="1">
      <c r="B17303" s="23"/>
    </row>
    <row r="17304" spans="2:2" hidden="1">
      <c r="B17304" s="23"/>
    </row>
    <row r="17305" spans="2:2" hidden="1">
      <c r="B17305" s="23"/>
    </row>
    <row r="17306" spans="2:2" hidden="1">
      <c r="B17306" s="23"/>
    </row>
    <row r="17307" spans="2:2" hidden="1">
      <c r="B17307" s="23"/>
    </row>
    <row r="17308" spans="2:2" hidden="1">
      <c r="B17308" s="23"/>
    </row>
    <row r="17309" spans="2:2" hidden="1">
      <c r="B17309" s="23"/>
    </row>
    <row r="17310" spans="2:2" hidden="1">
      <c r="B17310" s="23"/>
    </row>
    <row r="17311" spans="2:2" hidden="1">
      <c r="B17311" s="23"/>
    </row>
    <row r="17312" spans="2:2" hidden="1">
      <c r="B17312" s="23"/>
    </row>
    <row r="17313" spans="2:2" hidden="1">
      <c r="B17313" s="23"/>
    </row>
    <row r="17314" spans="2:2" hidden="1">
      <c r="B17314" s="23"/>
    </row>
    <row r="17315" spans="2:2" hidden="1">
      <c r="B17315" s="23"/>
    </row>
    <row r="17316" spans="2:2" hidden="1">
      <c r="B17316" s="23"/>
    </row>
    <row r="17317" spans="2:2" hidden="1">
      <c r="B17317" s="23"/>
    </row>
    <row r="17318" spans="2:2" hidden="1">
      <c r="B17318" s="23"/>
    </row>
    <row r="17319" spans="2:2" hidden="1">
      <c r="B17319" s="23"/>
    </row>
    <row r="17320" spans="2:2" hidden="1">
      <c r="B17320" s="23"/>
    </row>
    <row r="17321" spans="2:2" hidden="1">
      <c r="B17321" s="23"/>
    </row>
    <row r="17322" spans="2:2" hidden="1">
      <c r="B17322" s="23"/>
    </row>
    <row r="17323" spans="2:2" hidden="1">
      <c r="B17323" s="23"/>
    </row>
    <row r="17324" spans="2:2" hidden="1">
      <c r="B17324" s="23"/>
    </row>
    <row r="17325" spans="2:2" hidden="1">
      <c r="B17325" s="23"/>
    </row>
    <row r="17326" spans="2:2" hidden="1">
      <c r="B17326" s="23"/>
    </row>
    <row r="17327" spans="2:2" hidden="1">
      <c r="B17327" s="23"/>
    </row>
    <row r="17328" spans="2:2" hidden="1">
      <c r="B17328" s="23"/>
    </row>
    <row r="17329" spans="2:2" hidden="1">
      <c r="B17329" s="23"/>
    </row>
    <row r="17330" spans="2:2" hidden="1">
      <c r="B17330" s="23"/>
    </row>
    <row r="17331" spans="2:2" hidden="1">
      <c r="B17331" s="23"/>
    </row>
    <row r="17332" spans="2:2" hidden="1">
      <c r="B17332" s="23"/>
    </row>
    <row r="17333" spans="2:2" hidden="1">
      <c r="B17333" s="23"/>
    </row>
    <row r="17334" spans="2:2" hidden="1">
      <c r="B17334" s="23"/>
    </row>
    <row r="17335" spans="2:2" hidden="1">
      <c r="B17335" s="23"/>
    </row>
    <row r="17336" spans="2:2" hidden="1">
      <c r="B17336" s="23"/>
    </row>
    <row r="17337" spans="2:2" hidden="1">
      <c r="B17337" s="23"/>
    </row>
    <row r="17338" spans="2:2" hidden="1">
      <c r="B17338" s="23"/>
    </row>
    <row r="17339" spans="2:2" hidden="1">
      <c r="B17339" s="23"/>
    </row>
    <row r="17340" spans="2:2" hidden="1">
      <c r="B17340" s="23"/>
    </row>
    <row r="17341" spans="2:2" hidden="1">
      <c r="B17341" s="23"/>
    </row>
    <row r="17342" spans="2:2" hidden="1">
      <c r="B17342" s="23"/>
    </row>
    <row r="17343" spans="2:2" hidden="1">
      <c r="B17343" s="23"/>
    </row>
    <row r="17344" spans="2:2" hidden="1">
      <c r="B17344" s="23"/>
    </row>
    <row r="17345" spans="2:2" hidden="1">
      <c r="B17345" s="23"/>
    </row>
    <row r="17346" spans="2:2" hidden="1">
      <c r="B17346" s="23"/>
    </row>
    <row r="17347" spans="2:2" hidden="1">
      <c r="B17347" s="23"/>
    </row>
    <row r="17348" spans="2:2" hidden="1">
      <c r="B17348" s="23"/>
    </row>
    <row r="17349" spans="2:2" hidden="1">
      <c r="B17349" s="23"/>
    </row>
    <row r="17350" spans="2:2" hidden="1">
      <c r="B17350" s="23"/>
    </row>
    <row r="17351" spans="2:2" hidden="1">
      <c r="B17351" s="23"/>
    </row>
    <row r="17352" spans="2:2" hidden="1">
      <c r="B17352" s="23"/>
    </row>
    <row r="17353" spans="2:2" hidden="1">
      <c r="B17353" s="23"/>
    </row>
    <row r="17354" spans="2:2" hidden="1">
      <c r="B17354" s="23"/>
    </row>
    <row r="17355" spans="2:2" hidden="1">
      <c r="B17355" s="23"/>
    </row>
    <row r="17356" spans="2:2" hidden="1">
      <c r="B17356" s="23"/>
    </row>
    <row r="17357" spans="2:2" hidden="1">
      <c r="B17357" s="23"/>
    </row>
    <row r="17358" spans="2:2" hidden="1">
      <c r="B17358" s="23"/>
    </row>
    <row r="17359" spans="2:2" hidden="1">
      <c r="B17359" s="23"/>
    </row>
    <row r="17360" spans="2:2" hidden="1">
      <c r="B17360" s="23"/>
    </row>
    <row r="17361" spans="2:2" hidden="1">
      <c r="B17361" s="23"/>
    </row>
    <row r="17362" spans="2:2" hidden="1">
      <c r="B17362" s="23"/>
    </row>
    <row r="17363" spans="2:2" hidden="1">
      <c r="B17363" s="23"/>
    </row>
    <row r="17364" spans="2:2" hidden="1">
      <c r="B17364" s="23"/>
    </row>
    <row r="17365" spans="2:2" hidden="1">
      <c r="B17365" s="23"/>
    </row>
    <row r="17366" spans="2:2" hidden="1">
      <c r="B17366" s="23"/>
    </row>
    <row r="17367" spans="2:2" hidden="1">
      <c r="B17367" s="23"/>
    </row>
    <row r="17368" spans="2:2" hidden="1">
      <c r="B17368" s="23"/>
    </row>
    <row r="17369" spans="2:2" hidden="1">
      <c r="B17369" s="23"/>
    </row>
    <row r="17370" spans="2:2" hidden="1">
      <c r="B17370" s="23"/>
    </row>
    <row r="17371" spans="2:2" hidden="1">
      <c r="B17371" s="23"/>
    </row>
    <row r="17372" spans="2:2" hidden="1">
      <c r="B17372" s="23"/>
    </row>
    <row r="17373" spans="2:2" hidden="1">
      <c r="B17373" s="23"/>
    </row>
    <row r="17374" spans="2:2" hidden="1">
      <c r="B17374" s="23"/>
    </row>
    <row r="17375" spans="2:2" hidden="1">
      <c r="B17375" s="23"/>
    </row>
    <row r="17376" spans="2:2" hidden="1">
      <c r="B17376" s="23"/>
    </row>
    <row r="17377" spans="2:2" hidden="1">
      <c r="B17377" s="23"/>
    </row>
    <row r="17378" spans="2:2" hidden="1">
      <c r="B17378" s="23"/>
    </row>
    <row r="17379" spans="2:2" hidden="1">
      <c r="B17379" s="23"/>
    </row>
    <row r="17380" spans="2:2" hidden="1">
      <c r="B17380" s="23"/>
    </row>
    <row r="17381" spans="2:2" hidden="1">
      <c r="B17381" s="23"/>
    </row>
    <row r="17382" spans="2:2" hidden="1">
      <c r="B17382" s="23"/>
    </row>
    <row r="17383" spans="2:2" hidden="1">
      <c r="B17383" s="23"/>
    </row>
    <row r="17384" spans="2:2" hidden="1">
      <c r="B17384" s="23"/>
    </row>
    <row r="17385" spans="2:2" hidden="1">
      <c r="B17385" s="23"/>
    </row>
    <row r="17386" spans="2:2" hidden="1">
      <c r="B17386" s="23"/>
    </row>
    <row r="17387" spans="2:2" hidden="1">
      <c r="B17387" s="23"/>
    </row>
    <row r="17388" spans="2:2" hidden="1">
      <c r="B17388" s="23"/>
    </row>
    <row r="17389" spans="2:2" hidden="1">
      <c r="B17389" s="23"/>
    </row>
    <row r="17390" spans="2:2" hidden="1">
      <c r="B17390" s="23"/>
    </row>
    <row r="17391" spans="2:2" hidden="1">
      <c r="B17391" s="23"/>
    </row>
    <row r="17392" spans="2:2" hidden="1">
      <c r="B17392" s="23"/>
    </row>
    <row r="17393" spans="2:2" hidden="1">
      <c r="B17393" s="23"/>
    </row>
    <row r="17394" spans="2:2" hidden="1">
      <c r="B17394" s="23"/>
    </row>
    <row r="17395" spans="2:2" hidden="1">
      <c r="B17395" s="23"/>
    </row>
    <row r="17396" spans="2:2" hidden="1">
      <c r="B17396" s="23"/>
    </row>
    <row r="17397" spans="2:2" hidden="1">
      <c r="B17397" s="23"/>
    </row>
    <row r="17398" spans="2:2" hidden="1">
      <c r="B17398" s="23"/>
    </row>
    <row r="17399" spans="2:2" hidden="1">
      <c r="B17399" s="23"/>
    </row>
    <row r="17400" spans="2:2" hidden="1">
      <c r="B17400" s="23"/>
    </row>
    <row r="17401" spans="2:2" hidden="1">
      <c r="B17401" s="23"/>
    </row>
    <row r="17402" spans="2:2" hidden="1">
      <c r="B17402" s="23"/>
    </row>
    <row r="17403" spans="2:2" hidden="1">
      <c r="B17403" s="23"/>
    </row>
    <row r="17404" spans="2:2" hidden="1">
      <c r="B17404" s="23"/>
    </row>
    <row r="17405" spans="2:2" hidden="1">
      <c r="B17405" s="23"/>
    </row>
    <row r="17406" spans="2:2" hidden="1">
      <c r="B17406" s="23"/>
    </row>
    <row r="17407" spans="2:2" hidden="1">
      <c r="B17407" s="23"/>
    </row>
    <row r="17408" spans="2:2" hidden="1">
      <c r="B17408" s="23"/>
    </row>
    <row r="17409" spans="2:2" hidden="1">
      <c r="B17409" s="23"/>
    </row>
    <row r="17410" spans="2:2" hidden="1">
      <c r="B17410" s="23"/>
    </row>
    <row r="17411" spans="2:2" hidden="1">
      <c r="B17411" s="23"/>
    </row>
    <row r="17412" spans="2:2" hidden="1">
      <c r="B17412" s="23"/>
    </row>
    <row r="17413" spans="2:2" hidden="1">
      <c r="B17413" s="23"/>
    </row>
    <row r="17414" spans="2:2" hidden="1">
      <c r="B17414" s="23"/>
    </row>
    <row r="17415" spans="2:2" hidden="1">
      <c r="B17415" s="23"/>
    </row>
    <row r="17416" spans="2:2" hidden="1">
      <c r="B17416" s="23"/>
    </row>
    <row r="17417" spans="2:2" hidden="1">
      <c r="B17417" s="23"/>
    </row>
    <row r="17418" spans="2:2" hidden="1">
      <c r="B17418" s="23"/>
    </row>
    <row r="17419" spans="2:2" hidden="1">
      <c r="B17419" s="23"/>
    </row>
    <row r="17420" spans="2:2" hidden="1">
      <c r="B17420" s="23"/>
    </row>
    <row r="17421" spans="2:2" hidden="1">
      <c r="B17421" s="23"/>
    </row>
    <row r="17422" spans="2:2" hidden="1">
      <c r="B17422" s="23"/>
    </row>
    <row r="17423" spans="2:2" hidden="1">
      <c r="B17423" s="23"/>
    </row>
    <row r="17424" spans="2:2" hidden="1">
      <c r="B17424" s="23"/>
    </row>
    <row r="17425" spans="2:2" hidden="1">
      <c r="B17425" s="23"/>
    </row>
    <row r="17426" spans="2:2" hidden="1">
      <c r="B17426" s="23"/>
    </row>
    <row r="17427" spans="2:2" hidden="1">
      <c r="B17427" s="23"/>
    </row>
    <row r="17428" spans="2:2" hidden="1">
      <c r="B17428" s="23"/>
    </row>
    <row r="17429" spans="2:2" hidden="1">
      <c r="B17429" s="23"/>
    </row>
    <row r="17430" spans="2:2" hidden="1">
      <c r="B17430" s="23"/>
    </row>
    <row r="17431" spans="2:2" hidden="1">
      <c r="B17431" s="23"/>
    </row>
    <row r="17432" spans="2:2" hidden="1">
      <c r="B17432" s="23"/>
    </row>
    <row r="17433" spans="2:2" hidden="1">
      <c r="B17433" s="23"/>
    </row>
    <row r="17434" spans="2:2" hidden="1">
      <c r="B17434" s="23"/>
    </row>
    <row r="17435" spans="2:2" hidden="1">
      <c r="B17435" s="23"/>
    </row>
    <row r="17436" spans="2:2" hidden="1">
      <c r="B17436" s="23"/>
    </row>
    <row r="17437" spans="2:2" hidden="1">
      <c r="B17437" s="23"/>
    </row>
    <row r="17438" spans="2:2" hidden="1">
      <c r="B17438" s="23"/>
    </row>
    <row r="17439" spans="2:2" hidden="1">
      <c r="B17439" s="23"/>
    </row>
    <row r="17440" spans="2:2" hidden="1">
      <c r="B17440" s="23"/>
    </row>
    <row r="17441" spans="2:2" hidden="1">
      <c r="B17441" s="23"/>
    </row>
    <row r="17442" spans="2:2" hidden="1">
      <c r="B17442" s="23"/>
    </row>
    <row r="17443" spans="2:2" hidden="1">
      <c r="B17443" s="23"/>
    </row>
    <row r="17444" spans="2:2" hidden="1">
      <c r="B17444" s="23"/>
    </row>
    <row r="17445" spans="2:2" hidden="1">
      <c r="B17445" s="23"/>
    </row>
    <row r="17446" spans="2:2" hidden="1">
      <c r="B17446" s="23"/>
    </row>
    <row r="17447" spans="2:2" hidden="1">
      <c r="B17447" s="23"/>
    </row>
    <row r="17448" spans="2:2" hidden="1">
      <c r="B17448" s="23"/>
    </row>
    <row r="17449" spans="2:2" hidden="1">
      <c r="B17449" s="23"/>
    </row>
    <row r="17450" spans="2:2" hidden="1">
      <c r="B17450" s="23"/>
    </row>
    <row r="17451" spans="2:2" hidden="1">
      <c r="B17451" s="23"/>
    </row>
    <row r="17452" spans="2:2" hidden="1">
      <c r="B17452" s="23"/>
    </row>
    <row r="17453" spans="2:2" hidden="1">
      <c r="B17453" s="23"/>
    </row>
    <row r="17454" spans="2:2" hidden="1">
      <c r="B17454" s="23"/>
    </row>
    <row r="17455" spans="2:2" hidden="1">
      <c r="B17455" s="23"/>
    </row>
    <row r="17456" spans="2:2" hidden="1">
      <c r="B17456" s="23"/>
    </row>
    <row r="17457" spans="2:2" hidden="1">
      <c r="B17457" s="23"/>
    </row>
    <row r="17458" spans="2:2" hidden="1">
      <c r="B17458" s="23"/>
    </row>
    <row r="17459" spans="2:2" hidden="1">
      <c r="B17459" s="23"/>
    </row>
    <row r="17460" spans="2:2" hidden="1">
      <c r="B17460" s="23"/>
    </row>
    <row r="17461" spans="2:2" hidden="1">
      <c r="B17461" s="23"/>
    </row>
    <row r="17462" spans="2:2" hidden="1">
      <c r="B17462" s="23"/>
    </row>
    <row r="17463" spans="2:2" hidden="1">
      <c r="B17463" s="23"/>
    </row>
    <row r="17464" spans="2:2" hidden="1">
      <c r="B17464" s="23"/>
    </row>
    <row r="17465" spans="2:2" hidden="1">
      <c r="B17465" s="23"/>
    </row>
    <row r="17466" spans="2:2" hidden="1">
      <c r="B17466" s="23"/>
    </row>
    <row r="17467" spans="2:2" hidden="1">
      <c r="B17467" s="23"/>
    </row>
    <row r="17468" spans="2:2" hidden="1">
      <c r="B17468" s="23"/>
    </row>
    <row r="17469" spans="2:2" hidden="1">
      <c r="B17469" s="23"/>
    </row>
    <row r="17470" spans="2:2" hidden="1">
      <c r="B17470" s="23"/>
    </row>
    <row r="17471" spans="2:2" hidden="1">
      <c r="B17471" s="23"/>
    </row>
    <row r="17472" spans="2:2" hidden="1">
      <c r="B17472" s="23"/>
    </row>
    <row r="17473" spans="2:2" hidden="1">
      <c r="B17473" s="23"/>
    </row>
    <row r="17474" spans="2:2" hidden="1">
      <c r="B17474" s="23"/>
    </row>
    <row r="17475" spans="2:2" hidden="1">
      <c r="B17475" s="23"/>
    </row>
    <row r="17476" spans="2:2" hidden="1">
      <c r="B17476" s="23"/>
    </row>
    <row r="17477" spans="2:2" hidden="1">
      <c r="B17477" s="23"/>
    </row>
    <row r="17478" spans="2:2" hidden="1">
      <c r="B17478" s="23"/>
    </row>
    <row r="17479" spans="2:2" hidden="1">
      <c r="B17479" s="23"/>
    </row>
    <row r="17480" spans="2:2" hidden="1">
      <c r="B17480" s="23"/>
    </row>
    <row r="17481" spans="2:2" hidden="1">
      <c r="B17481" s="23"/>
    </row>
    <row r="17482" spans="2:2" hidden="1">
      <c r="B17482" s="23"/>
    </row>
    <row r="17483" spans="2:2" hidden="1">
      <c r="B17483" s="23"/>
    </row>
    <row r="17484" spans="2:2" hidden="1">
      <c r="B17484" s="23"/>
    </row>
    <row r="17485" spans="2:2" hidden="1">
      <c r="B17485" s="23"/>
    </row>
    <row r="17486" spans="2:2" hidden="1">
      <c r="B17486" s="23"/>
    </row>
    <row r="17487" spans="2:2" hidden="1">
      <c r="B17487" s="23"/>
    </row>
    <row r="17488" spans="2:2" hidden="1">
      <c r="B17488" s="23"/>
    </row>
    <row r="17489" spans="2:2" hidden="1">
      <c r="B17489" s="23"/>
    </row>
    <row r="17490" spans="2:2" hidden="1">
      <c r="B17490" s="23"/>
    </row>
    <row r="17491" spans="2:2" hidden="1">
      <c r="B17491" s="23"/>
    </row>
    <row r="17492" spans="2:2" hidden="1">
      <c r="B17492" s="23"/>
    </row>
    <row r="17493" spans="2:2" hidden="1">
      <c r="B17493" s="23"/>
    </row>
    <row r="17494" spans="2:2" hidden="1">
      <c r="B17494" s="23"/>
    </row>
    <row r="17495" spans="2:2" hidden="1">
      <c r="B17495" s="23"/>
    </row>
    <row r="17496" spans="2:2" hidden="1">
      <c r="B17496" s="23"/>
    </row>
    <row r="17497" spans="2:2" hidden="1">
      <c r="B17497" s="23"/>
    </row>
    <row r="17498" spans="2:2" hidden="1">
      <c r="B17498" s="23"/>
    </row>
    <row r="17499" spans="2:2" hidden="1">
      <c r="B17499" s="23"/>
    </row>
    <row r="17500" spans="2:2" hidden="1">
      <c r="B17500" s="23"/>
    </row>
    <row r="17501" spans="2:2" hidden="1">
      <c r="B17501" s="23"/>
    </row>
    <row r="17502" spans="2:2" hidden="1">
      <c r="B17502" s="23"/>
    </row>
    <row r="17503" spans="2:2" hidden="1">
      <c r="B17503" s="23"/>
    </row>
    <row r="17504" spans="2:2" hidden="1">
      <c r="B17504" s="23"/>
    </row>
    <row r="17505" spans="2:2" hidden="1">
      <c r="B17505" s="23"/>
    </row>
    <row r="17506" spans="2:2" hidden="1">
      <c r="B17506" s="23"/>
    </row>
    <row r="17507" spans="2:2" hidden="1">
      <c r="B17507" s="23"/>
    </row>
    <row r="17508" spans="2:2" hidden="1">
      <c r="B17508" s="23"/>
    </row>
    <row r="17509" spans="2:2" hidden="1">
      <c r="B17509" s="23"/>
    </row>
    <row r="17510" spans="2:2" hidden="1">
      <c r="B17510" s="23"/>
    </row>
    <row r="17511" spans="2:2" hidden="1">
      <c r="B17511" s="23"/>
    </row>
    <row r="17512" spans="2:2" hidden="1">
      <c r="B17512" s="23"/>
    </row>
    <row r="17513" spans="2:2" hidden="1">
      <c r="B17513" s="23"/>
    </row>
    <row r="17514" spans="2:2" hidden="1">
      <c r="B17514" s="23"/>
    </row>
    <row r="17515" spans="2:2" hidden="1">
      <c r="B17515" s="23"/>
    </row>
    <row r="17516" spans="2:2" hidden="1">
      <c r="B17516" s="23"/>
    </row>
    <row r="17517" spans="2:2" hidden="1">
      <c r="B17517" s="23"/>
    </row>
    <row r="17518" spans="2:2" hidden="1">
      <c r="B17518" s="23"/>
    </row>
    <row r="17519" spans="2:2" hidden="1">
      <c r="B17519" s="23"/>
    </row>
    <row r="17520" spans="2:2" hidden="1">
      <c r="B17520" s="23"/>
    </row>
    <row r="17521" spans="2:2" hidden="1">
      <c r="B17521" s="23"/>
    </row>
    <row r="17522" spans="2:2" hidden="1">
      <c r="B17522" s="23"/>
    </row>
    <row r="17523" spans="2:2" hidden="1">
      <c r="B17523" s="23"/>
    </row>
    <row r="17524" spans="2:2" hidden="1">
      <c r="B17524" s="23"/>
    </row>
    <row r="17525" spans="2:2" hidden="1">
      <c r="B17525" s="23"/>
    </row>
    <row r="17526" spans="2:2" hidden="1">
      <c r="B17526" s="23"/>
    </row>
    <row r="17527" spans="2:2" hidden="1">
      <c r="B17527" s="23"/>
    </row>
    <row r="17528" spans="2:2" hidden="1">
      <c r="B17528" s="23"/>
    </row>
    <row r="17529" spans="2:2" hidden="1">
      <c r="B17529" s="23"/>
    </row>
    <row r="17530" spans="2:2" hidden="1">
      <c r="B17530" s="23"/>
    </row>
    <row r="17531" spans="2:2" hidden="1">
      <c r="B17531" s="23"/>
    </row>
    <row r="17532" spans="2:2" hidden="1">
      <c r="B17532" s="23"/>
    </row>
    <row r="17533" spans="2:2" hidden="1">
      <c r="B17533" s="23"/>
    </row>
    <row r="17534" spans="2:2" hidden="1">
      <c r="B17534" s="23"/>
    </row>
    <row r="17535" spans="2:2" hidden="1">
      <c r="B17535" s="23"/>
    </row>
    <row r="17536" spans="2:2" hidden="1">
      <c r="B17536" s="23"/>
    </row>
    <row r="17537" spans="2:2" hidden="1">
      <c r="B17537" s="23"/>
    </row>
    <row r="17538" spans="2:2" hidden="1">
      <c r="B17538" s="23"/>
    </row>
    <row r="17539" spans="2:2" hidden="1">
      <c r="B17539" s="23"/>
    </row>
    <row r="17540" spans="2:2" hidden="1">
      <c r="B17540" s="23"/>
    </row>
    <row r="17541" spans="2:2" hidden="1">
      <c r="B17541" s="23"/>
    </row>
    <row r="17542" spans="2:2" hidden="1">
      <c r="B17542" s="23"/>
    </row>
    <row r="17543" spans="2:2" hidden="1">
      <c r="B17543" s="23"/>
    </row>
    <row r="17544" spans="2:2" hidden="1">
      <c r="B17544" s="23"/>
    </row>
    <row r="17545" spans="2:2" hidden="1">
      <c r="B17545" s="23"/>
    </row>
    <row r="17546" spans="2:2" hidden="1">
      <c r="B17546" s="23"/>
    </row>
    <row r="17547" spans="2:2" hidden="1">
      <c r="B17547" s="23"/>
    </row>
    <row r="17548" spans="2:2" hidden="1">
      <c r="B17548" s="23"/>
    </row>
    <row r="17549" spans="2:2" hidden="1">
      <c r="B17549" s="23"/>
    </row>
    <row r="17550" spans="2:2" hidden="1">
      <c r="B17550" s="23"/>
    </row>
    <row r="17551" spans="2:2" hidden="1">
      <c r="B17551" s="23"/>
    </row>
    <row r="17552" spans="2:2" hidden="1">
      <c r="B17552" s="23"/>
    </row>
    <row r="17553" spans="2:2" hidden="1">
      <c r="B17553" s="23"/>
    </row>
    <row r="17554" spans="2:2" hidden="1">
      <c r="B17554" s="23"/>
    </row>
    <row r="17555" spans="2:2" hidden="1">
      <c r="B17555" s="23"/>
    </row>
    <row r="17556" spans="2:2" hidden="1">
      <c r="B17556" s="23"/>
    </row>
    <row r="17557" spans="2:2" hidden="1">
      <c r="B17557" s="23"/>
    </row>
    <row r="17558" spans="2:2" hidden="1">
      <c r="B17558" s="23"/>
    </row>
    <row r="17559" spans="2:2" hidden="1">
      <c r="B17559" s="23"/>
    </row>
    <row r="17560" spans="2:2" hidden="1">
      <c r="B17560" s="23"/>
    </row>
    <row r="17561" spans="2:2" hidden="1">
      <c r="B17561" s="23"/>
    </row>
    <row r="17562" spans="2:2" hidden="1">
      <c r="B17562" s="23"/>
    </row>
    <row r="17563" spans="2:2" hidden="1">
      <c r="B17563" s="23"/>
    </row>
    <row r="17564" spans="2:2" hidden="1">
      <c r="B17564" s="23"/>
    </row>
    <row r="17565" spans="2:2" hidden="1">
      <c r="B17565" s="23"/>
    </row>
    <row r="17566" spans="2:2" hidden="1">
      <c r="B17566" s="23"/>
    </row>
    <row r="17567" spans="2:2" hidden="1">
      <c r="B17567" s="23"/>
    </row>
    <row r="17568" spans="2:2" hidden="1">
      <c r="B17568" s="23"/>
    </row>
    <row r="17569" spans="2:2" hidden="1">
      <c r="B17569" s="23"/>
    </row>
    <row r="17570" spans="2:2" hidden="1">
      <c r="B17570" s="23"/>
    </row>
    <row r="17571" spans="2:2" hidden="1">
      <c r="B17571" s="23"/>
    </row>
    <row r="17572" spans="2:2" hidden="1">
      <c r="B17572" s="23"/>
    </row>
    <row r="17573" spans="2:2" hidden="1">
      <c r="B17573" s="23"/>
    </row>
    <row r="17574" spans="2:2" hidden="1">
      <c r="B17574" s="23"/>
    </row>
    <row r="17575" spans="2:2" hidden="1">
      <c r="B17575" s="23"/>
    </row>
    <row r="17576" spans="2:2" hidden="1">
      <c r="B17576" s="23"/>
    </row>
    <row r="17577" spans="2:2" hidden="1">
      <c r="B17577" s="23"/>
    </row>
    <row r="17578" spans="2:2" hidden="1">
      <c r="B17578" s="23"/>
    </row>
    <row r="17579" spans="2:2" hidden="1">
      <c r="B17579" s="23"/>
    </row>
    <row r="17580" spans="2:2" hidden="1">
      <c r="B17580" s="23"/>
    </row>
    <row r="17581" spans="2:2" hidden="1">
      <c r="B17581" s="23"/>
    </row>
    <row r="17582" spans="2:2" hidden="1">
      <c r="B17582" s="23"/>
    </row>
    <row r="17583" spans="2:2" hidden="1">
      <c r="B17583" s="23"/>
    </row>
    <row r="17584" spans="2:2" hidden="1">
      <c r="B17584" s="23"/>
    </row>
    <row r="17585" spans="2:2" hidden="1">
      <c r="B17585" s="23"/>
    </row>
    <row r="17586" spans="2:2" hidden="1">
      <c r="B17586" s="23"/>
    </row>
    <row r="17587" spans="2:2" hidden="1">
      <c r="B17587" s="23"/>
    </row>
    <row r="17588" spans="2:2" hidden="1">
      <c r="B17588" s="23"/>
    </row>
    <row r="17589" spans="2:2" hidden="1">
      <c r="B17589" s="23"/>
    </row>
    <row r="17590" spans="2:2" hidden="1">
      <c r="B17590" s="23"/>
    </row>
    <row r="17591" spans="2:2" hidden="1">
      <c r="B17591" s="23"/>
    </row>
    <row r="17592" spans="2:2" hidden="1">
      <c r="B17592" s="23"/>
    </row>
    <row r="17593" spans="2:2" hidden="1">
      <c r="B17593" s="23"/>
    </row>
    <row r="17594" spans="2:2" hidden="1">
      <c r="B17594" s="23"/>
    </row>
    <row r="17595" spans="2:2" hidden="1">
      <c r="B17595" s="23"/>
    </row>
    <row r="17596" spans="2:2" hidden="1">
      <c r="B17596" s="23"/>
    </row>
    <row r="17597" spans="2:2" hidden="1">
      <c r="B17597" s="23"/>
    </row>
    <row r="17598" spans="2:2" hidden="1">
      <c r="B17598" s="23"/>
    </row>
    <row r="17599" spans="2:2" hidden="1">
      <c r="B17599" s="23"/>
    </row>
    <row r="17600" spans="2:2" hidden="1">
      <c r="B17600" s="23"/>
    </row>
    <row r="17601" spans="2:2" hidden="1">
      <c r="B17601" s="23"/>
    </row>
    <row r="17602" spans="2:2" hidden="1">
      <c r="B17602" s="23"/>
    </row>
    <row r="17603" spans="2:2" hidden="1">
      <c r="B17603" s="23"/>
    </row>
    <row r="17604" spans="2:2" hidden="1">
      <c r="B17604" s="23"/>
    </row>
    <row r="17605" spans="2:2" hidden="1">
      <c r="B17605" s="23"/>
    </row>
    <row r="17606" spans="2:2" hidden="1">
      <c r="B17606" s="23"/>
    </row>
    <row r="17607" spans="2:2" hidden="1">
      <c r="B17607" s="23"/>
    </row>
    <row r="17608" spans="2:2" hidden="1">
      <c r="B17608" s="23"/>
    </row>
    <row r="17609" spans="2:2" hidden="1">
      <c r="B17609" s="23"/>
    </row>
    <row r="17610" spans="2:2" hidden="1">
      <c r="B17610" s="23"/>
    </row>
    <row r="17611" spans="2:2" hidden="1">
      <c r="B17611" s="23"/>
    </row>
    <row r="17612" spans="2:2" hidden="1">
      <c r="B17612" s="23"/>
    </row>
    <row r="17613" spans="2:2" hidden="1">
      <c r="B17613" s="23"/>
    </row>
    <row r="17614" spans="2:2" hidden="1">
      <c r="B17614" s="23"/>
    </row>
    <row r="17615" spans="2:2" hidden="1">
      <c r="B17615" s="23"/>
    </row>
    <row r="17616" spans="2:2" hidden="1">
      <c r="B17616" s="23"/>
    </row>
    <row r="17617" spans="2:2" hidden="1">
      <c r="B17617" s="23"/>
    </row>
    <row r="17618" spans="2:2" hidden="1">
      <c r="B17618" s="23"/>
    </row>
    <row r="17619" spans="2:2" hidden="1">
      <c r="B17619" s="23"/>
    </row>
    <row r="17620" spans="2:2" hidden="1">
      <c r="B17620" s="23"/>
    </row>
    <row r="17621" spans="2:2" hidden="1">
      <c r="B17621" s="23"/>
    </row>
    <row r="17622" spans="2:2" hidden="1">
      <c r="B17622" s="23"/>
    </row>
    <row r="17623" spans="2:2" hidden="1">
      <c r="B17623" s="23"/>
    </row>
    <row r="17624" spans="2:2" hidden="1">
      <c r="B17624" s="23"/>
    </row>
    <row r="17625" spans="2:2" hidden="1">
      <c r="B17625" s="23"/>
    </row>
    <row r="17626" spans="2:2" hidden="1">
      <c r="B17626" s="23"/>
    </row>
    <row r="17627" spans="2:2" hidden="1">
      <c r="B17627" s="23"/>
    </row>
    <row r="17628" spans="2:2" hidden="1">
      <c r="B17628" s="23"/>
    </row>
    <row r="17629" spans="2:2" hidden="1">
      <c r="B17629" s="23"/>
    </row>
    <row r="17630" spans="2:2" hidden="1">
      <c r="B17630" s="23"/>
    </row>
    <row r="17631" spans="2:2" hidden="1">
      <c r="B17631" s="23"/>
    </row>
    <row r="17632" spans="2:2" hidden="1">
      <c r="B17632" s="23"/>
    </row>
    <row r="17633" spans="2:2" hidden="1">
      <c r="B17633" s="23"/>
    </row>
    <row r="17634" spans="2:2" hidden="1">
      <c r="B17634" s="23"/>
    </row>
    <row r="17635" spans="2:2" hidden="1">
      <c r="B17635" s="23"/>
    </row>
    <row r="17636" spans="2:2" hidden="1">
      <c r="B17636" s="23"/>
    </row>
    <row r="17637" spans="2:2" hidden="1">
      <c r="B17637" s="23"/>
    </row>
    <row r="17638" spans="2:2" hidden="1">
      <c r="B17638" s="23"/>
    </row>
    <row r="17639" spans="2:2" hidden="1">
      <c r="B17639" s="23"/>
    </row>
    <row r="17640" spans="2:2" hidden="1">
      <c r="B17640" s="23"/>
    </row>
    <row r="17641" spans="2:2" hidden="1">
      <c r="B17641" s="23"/>
    </row>
    <row r="17642" spans="2:2" hidden="1">
      <c r="B17642" s="23"/>
    </row>
    <row r="17643" spans="2:2" hidden="1">
      <c r="B17643" s="23"/>
    </row>
    <row r="17644" spans="2:2" hidden="1">
      <c r="B17644" s="23"/>
    </row>
    <row r="17645" spans="2:2" hidden="1">
      <c r="B17645" s="23"/>
    </row>
    <row r="17646" spans="2:2" hidden="1">
      <c r="B17646" s="23"/>
    </row>
    <row r="17647" spans="2:2" hidden="1">
      <c r="B17647" s="23"/>
    </row>
    <row r="17648" spans="2:2" hidden="1">
      <c r="B17648" s="23"/>
    </row>
    <row r="17649" spans="2:2" hidden="1">
      <c r="B17649" s="23"/>
    </row>
    <row r="17650" spans="2:2" hidden="1">
      <c r="B17650" s="23"/>
    </row>
    <row r="17651" spans="2:2" hidden="1">
      <c r="B17651" s="23"/>
    </row>
    <row r="17652" spans="2:2" hidden="1">
      <c r="B17652" s="23"/>
    </row>
    <row r="17653" spans="2:2" hidden="1">
      <c r="B17653" s="23"/>
    </row>
    <row r="17654" spans="2:2" hidden="1">
      <c r="B17654" s="23"/>
    </row>
    <row r="17655" spans="2:2" hidden="1">
      <c r="B17655" s="23"/>
    </row>
    <row r="17656" spans="2:2" hidden="1">
      <c r="B17656" s="23"/>
    </row>
    <row r="17657" spans="2:2" hidden="1">
      <c r="B17657" s="23"/>
    </row>
    <row r="17658" spans="2:2" hidden="1">
      <c r="B17658" s="23"/>
    </row>
    <row r="17659" spans="2:2" hidden="1">
      <c r="B17659" s="23"/>
    </row>
    <row r="17660" spans="2:2" hidden="1">
      <c r="B17660" s="23"/>
    </row>
    <row r="17661" spans="2:2" hidden="1">
      <c r="B17661" s="23"/>
    </row>
    <row r="17662" spans="2:2" hidden="1">
      <c r="B17662" s="23"/>
    </row>
    <row r="17663" spans="2:2" hidden="1">
      <c r="B17663" s="23"/>
    </row>
    <row r="17664" spans="2:2" hidden="1">
      <c r="B17664" s="23"/>
    </row>
    <row r="17665" spans="2:2" hidden="1">
      <c r="B17665" s="23"/>
    </row>
    <row r="17666" spans="2:2" hidden="1">
      <c r="B17666" s="23"/>
    </row>
    <row r="17667" spans="2:2" hidden="1">
      <c r="B17667" s="23"/>
    </row>
    <row r="17668" spans="2:2" hidden="1">
      <c r="B17668" s="23"/>
    </row>
    <row r="17669" spans="2:2" hidden="1">
      <c r="B17669" s="23"/>
    </row>
    <row r="17670" spans="2:2" hidden="1">
      <c r="B17670" s="23"/>
    </row>
    <row r="17671" spans="2:2" hidden="1">
      <c r="B17671" s="23"/>
    </row>
    <row r="17672" spans="2:2" hidden="1">
      <c r="B17672" s="23"/>
    </row>
    <row r="17673" spans="2:2" hidden="1">
      <c r="B17673" s="23"/>
    </row>
    <row r="17674" spans="2:2" hidden="1">
      <c r="B17674" s="23"/>
    </row>
    <row r="17675" spans="2:2" hidden="1">
      <c r="B17675" s="23"/>
    </row>
    <row r="17676" spans="2:2" hidden="1">
      <c r="B17676" s="23"/>
    </row>
    <row r="17677" spans="2:2" hidden="1">
      <c r="B17677" s="23"/>
    </row>
    <row r="17678" spans="2:2" hidden="1">
      <c r="B17678" s="23"/>
    </row>
    <row r="17679" spans="2:2" hidden="1">
      <c r="B17679" s="23"/>
    </row>
    <row r="17680" spans="2:2" hidden="1">
      <c r="B17680" s="23"/>
    </row>
    <row r="17681" spans="2:2" hidden="1">
      <c r="B17681" s="23"/>
    </row>
    <row r="17682" spans="2:2" hidden="1">
      <c r="B17682" s="23"/>
    </row>
    <row r="17683" spans="2:2" hidden="1">
      <c r="B17683" s="23"/>
    </row>
    <row r="17684" spans="2:2" hidden="1">
      <c r="B17684" s="23"/>
    </row>
    <row r="17685" spans="2:2" hidden="1">
      <c r="B17685" s="23"/>
    </row>
    <row r="17686" spans="2:2" hidden="1">
      <c r="B17686" s="23"/>
    </row>
    <row r="17687" spans="2:2" hidden="1">
      <c r="B17687" s="23"/>
    </row>
    <row r="17688" spans="2:2" hidden="1">
      <c r="B17688" s="23"/>
    </row>
    <row r="17689" spans="2:2" hidden="1">
      <c r="B17689" s="23"/>
    </row>
    <row r="17690" spans="2:2" hidden="1">
      <c r="B17690" s="23"/>
    </row>
    <row r="17691" spans="2:2" hidden="1">
      <c r="B17691" s="23"/>
    </row>
    <row r="17692" spans="2:2" hidden="1">
      <c r="B17692" s="23"/>
    </row>
    <row r="17693" spans="2:2" hidden="1">
      <c r="B17693" s="23"/>
    </row>
    <row r="17694" spans="2:2" hidden="1">
      <c r="B17694" s="23"/>
    </row>
    <row r="17695" spans="2:2" hidden="1">
      <c r="B17695" s="23"/>
    </row>
    <row r="17696" spans="2:2" hidden="1">
      <c r="B17696" s="23"/>
    </row>
    <row r="17697" spans="2:2" hidden="1">
      <c r="B17697" s="23"/>
    </row>
    <row r="17698" spans="2:2" hidden="1">
      <c r="B17698" s="23"/>
    </row>
    <row r="17699" spans="2:2" hidden="1">
      <c r="B17699" s="23"/>
    </row>
    <row r="17700" spans="2:2" hidden="1">
      <c r="B17700" s="23"/>
    </row>
    <row r="17701" spans="2:2" hidden="1">
      <c r="B17701" s="23"/>
    </row>
    <row r="17702" spans="2:2" hidden="1">
      <c r="B17702" s="23"/>
    </row>
    <row r="17703" spans="2:2" hidden="1">
      <c r="B17703" s="23"/>
    </row>
    <row r="17704" spans="2:2" hidden="1">
      <c r="B17704" s="23"/>
    </row>
    <row r="17705" spans="2:2" hidden="1">
      <c r="B17705" s="23"/>
    </row>
    <row r="17706" spans="2:2" hidden="1">
      <c r="B17706" s="23"/>
    </row>
    <row r="17707" spans="2:2" hidden="1">
      <c r="B17707" s="23"/>
    </row>
    <row r="17708" spans="2:2" hidden="1">
      <c r="B17708" s="23"/>
    </row>
    <row r="17709" spans="2:2" hidden="1">
      <c r="B17709" s="23"/>
    </row>
    <row r="17710" spans="2:2" hidden="1">
      <c r="B17710" s="23"/>
    </row>
    <row r="17711" spans="2:2" hidden="1">
      <c r="B17711" s="23"/>
    </row>
    <row r="17712" spans="2:2" hidden="1">
      <c r="B17712" s="23"/>
    </row>
    <row r="17713" spans="2:2" hidden="1">
      <c r="B17713" s="23"/>
    </row>
    <row r="17714" spans="2:2" hidden="1">
      <c r="B17714" s="23"/>
    </row>
    <row r="17715" spans="2:2" hidden="1">
      <c r="B17715" s="23"/>
    </row>
    <row r="17716" spans="2:2" hidden="1">
      <c r="B17716" s="23"/>
    </row>
    <row r="17717" spans="2:2" hidden="1">
      <c r="B17717" s="23"/>
    </row>
    <row r="17718" spans="2:2" hidden="1">
      <c r="B17718" s="23"/>
    </row>
    <row r="17719" spans="2:2" hidden="1">
      <c r="B17719" s="23"/>
    </row>
    <row r="17720" spans="2:2" hidden="1">
      <c r="B17720" s="23"/>
    </row>
    <row r="17721" spans="2:2" hidden="1">
      <c r="B17721" s="23"/>
    </row>
    <row r="17722" spans="2:2" hidden="1">
      <c r="B17722" s="23"/>
    </row>
    <row r="17723" spans="2:2" hidden="1">
      <c r="B17723" s="23"/>
    </row>
    <row r="17724" spans="2:2" hidden="1">
      <c r="B17724" s="23"/>
    </row>
    <row r="17725" spans="2:2" hidden="1">
      <c r="B17725" s="23"/>
    </row>
    <row r="17726" spans="2:2" hidden="1">
      <c r="B17726" s="23"/>
    </row>
    <row r="17727" spans="2:2" hidden="1">
      <c r="B17727" s="23"/>
    </row>
    <row r="17728" spans="2:2" hidden="1">
      <c r="B17728" s="23"/>
    </row>
    <row r="17729" spans="2:2" hidden="1">
      <c r="B17729" s="23"/>
    </row>
    <row r="17730" spans="2:2" hidden="1">
      <c r="B17730" s="23"/>
    </row>
    <row r="17731" spans="2:2" hidden="1">
      <c r="B17731" s="23"/>
    </row>
    <row r="17732" spans="2:2" hidden="1">
      <c r="B17732" s="23"/>
    </row>
    <row r="17733" spans="2:2" hidden="1">
      <c r="B17733" s="23"/>
    </row>
    <row r="17734" spans="2:2" hidden="1">
      <c r="B17734" s="23"/>
    </row>
    <row r="17735" spans="2:2" hidden="1">
      <c r="B17735" s="23"/>
    </row>
    <row r="17736" spans="2:2" hidden="1">
      <c r="B17736" s="23"/>
    </row>
    <row r="17737" spans="2:2" hidden="1">
      <c r="B17737" s="23"/>
    </row>
    <row r="17738" spans="2:2" hidden="1">
      <c r="B17738" s="23"/>
    </row>
    <row r="17739" spans="2:2" hidden="1">
      <c r="B17739" s="23"/>
    </row>
    <row r="17740" spans="2:2" hidden="1">
      <c r="B17740" s="23"/>
    </row>
    <row r="17741" spans="2:2" hidden="1">
      <c r="B17741" s="23"/>
    </row>
    <row r="17742" spans="2:2" hidden="1">
      <c r="B17742" s="23"/>
    </row>
    <row r="17743" spans="2:2" hidden="1">
      <c r="B17743" s="23"/>
    </row>
    <row r="17744" spans="2:2" hidden="1">
      <c r="B17744" s="23"/>
    </row>
    <row r="17745" spans="2:2" hidden="1">
      <c r="B17745" s="23"/>
    </row>
    <row r="17746" spans="2:2" hidden="1">
      <c r="B17746" s="23"/>
    </row>
    <row r="17747" spans="2:2" hidden="1">
      <c r="B17747" s="23"/>
    </row>
    <row r="17748" spans="2:2" hidden="1">
      <c r="B17748" s="23"/>
    </row>
    <row r="17749" spans="2:2" hidden="1">
      <c r="B17749" s="23"/>
    </row>
    <row r="17750" spans="2:2" hidden="1">
      <c r="B17750" s="23"/>
    </row>
    <row r="17751" spans="2:2" hidden="1">
      <c r="B17751" s="23"/>
    </row>
    <row r="17752" spans="2:2" hidden="1">
      <c r="B17752" s="23"/>
    </row>
    <row r="17753" spans="2:2" hidden="1">
      <c r="B17753" s="23"/>
    </row>
    <row r="17754" spans="2:2" hidden="1">
      <c r="B17754" s="23"/>
    </row>
    <row r="17755" spans="2:2" hidden="1">
      <c r="B17755" s="23"/>
    </row>
    <row r="17756" spans="2:2" hidden="1">
      <c r="B17756" s="23"/>
    </row>
    <row r="17757" spans="2:2" hidden="1">
      <c r="B17757" s="23"/>
    </row>
    <row r="17758" spans="2:2" hidden="1">
      <c r="B17758" s="23"/>
    </row>
    <row r="17759" spans="2:2" hidden="1">
      <c r="B17759" s="23"/>
    </row>
    <row r="17760" spans="2:2" hidden="1">
      <c r="B17760" s="23"/>
    </row>
    <row r="17761" spans="2:2" hidden="1">
      <c r="B17761" s="23"/>
    </row>
    <row r="17762" spans="2:2" hidden="1">
      <c r="B17762" s="23"/>
    </row>
    <row r="17763" spans="2:2" hidden="1">
      <c r="B17763" s="23"/>
    </row>
    <row r="17764" spans="2:2" hidden="1">
      <c r="B17764" s="23"/>
    </row>
    <row r="17765" spans="2:2" hidden="1">
      <c r="B17765" s="23"/>
    </row>
    <row r="17766" spans="2:2" hidden="1">
      <c r="B17766" s="23"/>
    </row>
    <row r="17767" spans="2:2" hidden="1">
      <c r="B17767" s="23"/>
    </row>
    <row r="17768" spans="2:2" hidden="1">
      <c r="B17768" s="23"/>
    </row>
    <row r="17769" spans="2:2" hidden="1">
      <c r="B17769" s="23"/>
    </row>
    <row r="17770" spans="2:2" hidden="1">
      <c r="B17770" s="23"/>
    </row>
    <row r="17771" spans="2:2" hidden="1">
      <c r="B17771" s="23"/>
    </row>
    <row r="17772" spans="2:2" hidden="1">
      <c r="B17772" s="23"/>
    </row>
    <row r="17773" spans="2:2" hidden="1">
      <c r="B17773" s="23"/>
    </row>
    <row r="17774" spans="2:2" hidden="1">
      <c r="B17774" s="23"/>
    </row>
    <row r="17775" spans="2:2" hidden="1">
      <c r="B17775" s="23"/>
    </row>
    <row r="17776" spans="2:2" hidden="1">
      <c r="B17776" s="23"/>
    </row>
    <row r="17777" spans="2:2" hidden="1">
      <c r="B17777" s="23"/>
    </row>
    <row r="17778" spans="2:2" hidden="1">
      <c r="B17778" s="23"/>
    </row>
    <row r="17779" spans="2:2" hidden="1">
      <c r="B17779" s="23"/>
    </row>
    <row r="17780" spans="2:2" hidden="1">
      <c r="B17780" s="23"/>
    </row>
    <row r="17781" spans="2:2" hidden="1">
      <c r="B17781" s="23"/>
    </row>
    <row r="17782" spans="2:2" hidden="1">
      <c r="B17782" s="23"/>
    </row>
    <row r="17783" spans="2:2" hidden="1">
      <c r="B17783" s="23"/>
    </row>
    <row r="17784" spans="2:2" hidden="1">
      <c r="B17784" s="23"/>
    </row>
    <row r="17785" spans="2:2" hidden="1">
      <c r="B17785" s="23"/>
    </row>
    <row r="17786" spans="2:2" hidden="1">
      <c r="B17786" s="23"/>
    </row>
    <row r="17787" spans="2:2" hidden="1">
      <c r="B17787" s="23"/>
    </row>
    <row r="17788" spans="2:2" hidden="1">
      <c r="B17788" s="23"/>
    </row>
    <row r="17789" spans="2:2" hidden="1">
      <c r="B17789" s="23"/>
    </row>
    <row r="17790" spans="2:2" hidden="1">
      <c r="B17790" s="23"/>
    </row>
    <row r="17791" spans="2:2" hidden="1">
      <c r="B17791" s="23"/>
    </row>
    <row r="17792" spans="2:2" hidden="1">
      <c r="B17792" s="23"/>
    </row>
    <row r="17793" spans="2:2" hidden="1">
      <c r="B17793" s="23"/>
    </row>
    <row r="17794" spans="2:2" hidden="1">
      <c r="B17794" s="23"/>
    </row>
    <row r="17795" spans="2:2" hidden="1">
      <c r="B17795" s="23"/>
    </row>
    <row r="17796" spans="2:2" hidden="1">
      <c r="B17796" s="23"/>
    </row>
    <row r="17797" spans="2:2" hidden="1">
      <c r="B17797" s="23"/>
    </row>
    <row r="17798" spans="2:2" hidden="1">
      <c r="B17798" s="23"/>
    </row>
    <row r="17799" spans="2:2" hidden="1">
      <c r="B17799" s="23"/>
    </row>
    <row r="17800" spans="2:2" hidden="1">
      <c r="B17800" s="23"/>
    </row>
    <row r="17801" spans="2:2" hidden="1">
      <c r="B17801" s="23"/>
    </row>
    <row r="17802" spans="2:2" hidden="1">
      <c r="B17802" s="23"/>
    </row>
    <row r="17803" spans="2:2" hidden="1">
      <c r="B17803" s="23"/>
    </row>
    <row r="17804" spans="2:2" hidden="1">
      <c r="B17804" s="23"/>
    </row>
    <row r="17805" spans="2:2" hidden="1">
      <c r="B17805" s="23"/>
    </row>
    <row r="17806" spans="2:2" hidden="1">
      <c r="B17806" s="23"/>
    </row>
    <row r="17807" spans="2:2" hidden="1">
      <c r="B17807" s="23"/>
    </row>
    <row r="17808" spans="2:2" hidden="1">
      <c r="B17808" s="23"/>
    </row>
    <row r="17809" spans="2:2" hidden="1">
      <c r="B17809" s="23"/>
    </row>
    <row r="17810" spans="2:2" hidden="1">
      <c r="B17810" s="23"/>
    </row>
    <row r="17811" spans="2:2" hidden="1">
      <c r="B17811" s="23"/>
    </row>
    <row r="17812" spans="2:2" hidden="1">
      <c r="B17812" s="23"/>
    </row>
    <row r="17813" spans="2:2" hidden="1">
      <c r="B17813" s="23"/>
    </row>
    <row r="17814" spans="2:2" hidden="1">
      <c r="B17814" s="23"/>
    </row>
    <row r="17815" spans="2:2" hidden="1">
      <c r="B17815" s="23"/>
    </row>
    <row r="17816" spans="2:2" hidden="1">
      <c r="B17816" s="23"/>
    </row>
    <row r="17817" spans="2:2" hidden="1">
      <c r="B17817" s="23"/>
    </row>
    <row r="17818" spans="2:2" hidden="1">
      <c r="B17818" s="23"/>
    </row>
    <row r="17819" spans="2:2" hidden="1">
      <c r="B17819" s="23"/>
    </row>
    <row r="17820" spans="2:2" hidden="1">
      <c r="B17820" s="23"/>
    </row>
    <row r="17821" spans="2:2" hidden="1">
      <c r="B17821" s="23"/>
    </row>
    <row r="17822" spans="2:2" hidden="1">
      <c r="B17822" s="23"/>
    </row>
    <row r="17823" spans="2:2" hidden="1">
      <c r="B17823" s="23"/>
    </row>
    <row r="17824" spans="2:2" hidden="1">
      <c r="B17824" s="23"/>
    </row>
    <row r="17825" spans="2:2" hidden="1">
      <c r="B17825" s="23"/>
    </row>
    <row r="17826" spans="2:2" hidden="1">
      <c r="B17826" s="23"/>
    </row>
    <row r="17827" spans="2:2" hidden="1">
      <c r="B17827" s="23"/>
    </row>
    <row r="17828" spans="2:2" hidden="1">
      <c r="B17828" s="23"/>
    </row>
    <row r="17829" spans="2:2" hidden="1">
      <c r="B17829" s="23"/>
    </row>
    <row r="17830" spans="2:2" hidden="1">
      <c r="B17830" s="23"/>
    </row>
    <row r="17831" spans="2:2" hidden="1">
      <c r="B17831" s="23"/>
    </row>
    <row r="17832" spans="2:2" hidden="1">
      <c r="B17832" s="23"/>
    </row>
    <row r="17833" spans="2:2" hidden="1">
      <c r="B17833" s="23"/>
    </row>
    <row r="17834" spans="2:2" hidden="1">
      <c r="B17834" s="23"/>
    </row>
    <row r="17835" spans="2:2" hidden="1">
      <c r="B17835" s="23"/>
    </row>
    <row r="17836" spans="2:2" hidden="1">
      <c r="B17836" s="23"/>
    </row>
    <row r="17837" spans="2:2" hidden="1">
      <c r="B17837" s="23"/>
    </row>
    <row r="17838" spans="2:2" hidden="1">
      <c r="B17838" s="23"/>
    </row>
    <row r="17839" spans="2:2" hidden="1">
      <c r="B17839" s="23"/>
    </row>
    <row r="17840" spans="2:2" hidden="1">
      <c r="B17840" s="23"/>
    </row>
    <row r="17841" spans="2:2" hidden="1">
      <c r="B17841" s="23"/>
    </row>
    <row r="17842" spans="2:2" hidden="1">
      <c r="B17842" s="23"/>
    </row>
    <row r="17843" spans="2:2" hidden="1">
      <c r="B17843" s="23"/>
    </row>
    <row r="17844" spans="2:2" hidden="1">
      <c r="B17844" s="23"/>
    </row>
    <row r="17845" spans="2:2" hidden="1">
      <c r="B17845" s="23"/>
    </row>
    <row r="17846" spans="2:2" hidden="1">
      <c r="B17846" s="23"/>
    </row>
    <row r="17847" spans="2:2" hidden="1">
      <c r="B17847" s="23"/>
    </row>
    <row r="17848" spans="2:2" hidden="1">
      <c r="B17848" s="23"/>
    </row>
    <row r="17849" spans="2:2" hidden="1">
      <c r="B17849" s="23"/>
    </row>
    <row r="17850" spans="2:2" hidden="1">
      <c r="B17850" s="23"/>
    </row>
    <row r="17851" spans="2:2" hidden="1">
      <c r="B17851" s="23"/>
    </row>
    <row r="17852" spans="2:2" hidden="1">
      <c r="B17852" s="23"/>
    </row>
    <row r="17853" spans="2:2" hidden="1">
      <c r="B17853" s="23"/>
    </row>
    <row r="17854" spans="2:2" hidden="1">
      <c r="B17854" s="23"/>
    </row>
    <row r="17855" spans="2:2" hidden="1">
      <c r="B17855" s="23"/>
    </row>
    <row r="17856" spans="2:2" hidden="1">
      <c r="B17856" s="23"/>
    </row>
    <row r="17857" spans="2:2" hidden="1">
      <c r="B17857" s="23"/>
    </row>
    <row r="17858" spans="2:2" hidden="1">
      <c r="B17858" s="23"/>
    </row>
    <row r="17859" spans="2:2" hidden="1">
      <c r="B17859" s="23"/>
    </row>
    <row r="17860" spans="2:2" hidden="1">
      <c r="B17860" s="23"/>
    </row>
    <row r="17861" spans="2:2" hidden="1">
      <c r="B17861" s="23"/>
    </row>
    <row r="17862" spans="2:2" hidden="1">
      <c r="B17862" s="23"/>
    </row>
    <row r="17863" spans="2:2" hidden="1">
      <c r="B17863" s="23"/>
    </row>
    <row r="17864" spans="2:2" hidden="1">
      <c r="B17864" s="23"/>
    </row>
    <row r="17865" spans="2:2" hidden="1">
      <c r="B17865" s="23"/>
    </row>
    <row r="17866" spans="2:2" hidden="1">
      <c r="B17866" s="23"/>
    </row>
    <row r="17867" spans="2:2" hidden="1">
      <c r="B17867" s="23"/>
    </row>
    <row r="17868" spans="2:2" hidden="1">
      <c r="B17868" s="23"/>
    </row>
    <row r="17869" spans="2:2" hidden="1">
      <c r="B17869" s="23"/>
    </row>
    <row r="17870" spans="2:2" hidden="1">
      <c r="B17870" s="23"/>
    </row>
    <row r="17871" spans="2:2" hidden="1">
      <c r="B17871" s="23"/>
    </row>
    <row r="17872" spans="2:2" hidden="1">
      <c r="B17872" s="23"/>
    </row>
    <row r="17873" spans="2:2" hidden="1">
      <c r="B17873" s="23"/>
    </row>
    <row r="17874" spans="2:2" hidden="1">
      <c r="B17874" s="23"/>
    </row>
    <row r="17875" spans="2:2" hidden="1">
      <c r="B17875" s="23"/>
    </row>
    <row r="17876" spans="2:2" hidden="1">
      <c r="B17876" s="23"/>
    </row>
    <row r="17877" spans="2:2" hidden="1">
      <c r="B17877" s="23"/>
    </row>
    <row r="17878" spans="2:2" hidden="1">
      <c r="B17878" s="23"/>
    </row>
    <row r="17879" spans="2:2" hidden="1">
      <c r="B17879" s="23"/>
    </row>
    <row r="17880" spans="2:2" hidden="1">
      <c r="B17880" s="23"/>
    </row>
    <row r="17881" spans="2:2" hidden="1">
      <c r="B17881" s="23"/>
    </row>
    <row r="17882" spans="2:2" hidden="1">
      <c r="B17882" s="23"/>
    </row>
    <row r="17883" spans="2:2" hidden="1">
      <c r="B17883" s="23"/>
    </row>
    <row r="17884" spans="2:2" hidden="1">
      <c r="B17884" s="23"/>
    </row>
    <row r="17885" spans="2:2" hidden="1">
      <c r="B17885" s="23"/>
    </row>
    <row r="17886" spans="2:2" hidden="1">
      <c r="B17886" s="23"/>
    </row>
    <row r="17887" spans="2:2" hidden="1">
      <c r="B17887" s="23"/>
    </row>
    <row r="17888" spans="2:2" hidden="1">
      <c r="B17888" s="23"/>
    </row>
    <row r="17889" spans="2:2" hidden="1">
      <c r="B17889" s="23"/>
    </row>
    <row r="17890" spans="2:2" hidden="1">
      <c r="B17890" s="23"/>
    </row>
    <row r="17891" spans="2:2" hidden="1">
      <c r="B17891" s="23"/>
    </row>
    <row r="17892" spans="2:2" hidden="1">
      <c r="B17892" s="23"/>
    </row>
    <row r="17893" spans="2:2" hidden="1">
      <c r="B17893" s="23"/>
    </row>
    <row r="17894" spans="2:2" hidden="1">
      <c r="B17894" s="23"/>
    </row>
    <row r="17895" spans="2:2" hidden="1">
      <c r="B17895" s="23"/>
    </row>
    <row r="17896" spans="2:2" hidden="1">
      <c r="B17896" s="23"/>
    </row>
    <row r="17897" spans="2:2" hidden="1">
      <c r="B17897" s="23"/>
    </row>
    <row r="17898" spans="2:2" hidden="1">
      <c r="B17898" s="23"/>
    </row>
    <row r="17899" spans="2:2" hidden="1">
      <c r="B17899" s="23"/>
    </row>
    <row r="17900" spans="2:2" hidden="1">
      <c r="B17900" s="23"/>
    </row>
    <row r="17901" spans="2:2" hidden="1">
      <c r="B17901" s="23"/>
    </row>
    <row r="17902" spans="2:2" hidden="1">
      <c r="B17902" s="23"/>
    </row>
    <row r="17903" spans="2:2" hidden="1">
      <c r="B17903" s="23"/>
    </row>
    <row r="17904" spans="2:2" hidden="1">
      <c r="B17904" s="23"/>
    </row>
    <row r="17905" spans="2:2" hidden="1">
      <c r="B17905" s="23"/>
    </row>
    <row r="17906" spans="2:2" hidden="1">
      <c r="B17906" s="23"/>
    </row>
    <row r="17907" spans="2:2" hidden="1">
      <c r="B17907" s="23"/>
    </row>
    <row r="17908" spans="2:2" hidden="1">
      <c r="B17908" s="23"/>
    </row>
    <row r="17909" spans="2:2" hidden="1">
      <c r="B17909" s="23"/>
    </row>
    <row r="17910" spans="2:2" hidden="1">
      <c r="B17910" s="23"/>
    </row>
    <row r="17911" spans="2:2" hidden="1">
      <c r="B17911" s="23"/>
    </row>
    <row r="17912" spans="2:2" hidden="1">
      <c r="B17912" s="23"/>
    </row>
    <row r="17913" spans="2:2" hidden="1">
      <c r="B17913" s="23"/>
    </row>
    <row r="17914" spans="2:2" hidden="1">
      <c r="B17914" s="23"/>
    </row>
    <row r="17915" spans="2:2" hidden="1">
      <c r="B17915" s="23"/>
    </row>
    <row r="17916" spans="2:2" hidden="1">
      <c r="B17916" s="23"/>
    </row>
    <row r="17917" spans="2:2" hidden="1">
      <c r="B17917" s="23"/>
    </row>
    <row r="17918" spans="2:2" hidden="1">
      <c r="B17918" s="23"/>
    </row>
    <row r="17919" spans="2:2" hidden="1">
      <c r="B17919" s="23"/>
    </row>
    <row r="17920" spans="2:2" hidden="1">
      <c r="B17920" s="23"/>
    </row>
    <row r="17921" spans="2:2" hidden="1">
      <c r="B17921" s="23"/>
    </row>
    <row r="17922" spans="2:2" hidden="1">
      <c r="B17922" s="23"/>
    </row>
    <row r="17923" spans="2:2" hidden="1">
      <c r="B17923" s="23"/>
    </row>
    <row r="17924" spans="2:2" hidden="1">
      <c r="B17924" s="23"/>
    </row>
    <row r="17925" spans="2:2" hidden="1">
      <c r="B17925" s="23"/>
    </row>
    <row r="17926" spans="2:2" hidden="1">
      <c r="B17926" s="23"/>
    </row>
    <row r="17927" spans="2:2" hidden="1">
      <c r="B17927" s="23"/>
    </row>
    <row r="17928" spans="2:2" hidden="1">
      <c r="B17928" s="23"/>
    </row>
    <row r="17929" spans="2:2" hidden="1">
      <c r="B17929" s="23"/>
    </row>
    <row r="17930" spans="2:2" hidden="1">
      <c r="B17930" s="23"/>
    </row>
    <row r="17931" spans="2:2" hidden="1">
      <c r="B17931" s="23"/>
    </row>
    <row r="17932" spans="2:2" hidden="1">
      <c r="B17932" s="23"/>
    </row>
    <row r="17933" spans="2:2" hidden="1">
      <c r="B17933" s="23"/>
    </row>
    <row r="17934" spans="2:2" hidden="1">
      <c r="B17934" s="23"/>
    </row>
    <row r="17935" spans="2:2" hidden="1">
      <c r="B17935" s="23"/>
    </row>
    <row r="17936" spans="2:2" hidden="1">
      <c r="B17936" s="23"/>
    </row>
    <row r="17937" spans="2:2" hidden="1">
      <c r="B17937" s="23"/>
    </row>
    <row r="17938" spans="2:2" hidden="1">
      <c r="B17938" s="23"/>
    </row>
    <row r="17939" spans="2:2" hidden="1">
      <c r="B17939" s="23"/>
    </row>
    <row r="17940" spans="2:2" hidden="1">
      <c r="B17940" s="23"/>
    </row>
    <row r="17941" spans="2:2" hidden="1">
      <c r="B17941" s="23"/>
    </row>
    <row r="17942" spans="2:2" hidden="1">
      <c r="B17942" s="23"/>
    </row>
    <row r="17943" spans="2:2" hidden="1">
      <c r="B17943" s="23"/>
    </row>
    <row r="17944" spans="2:2" hidden="1">
      <c r="B17944" s="23"/>
    </row>
    <row r="17945" spans="2:2" hidden="1">
      <c r="B17945" s="23"/>
    </row>
    <row r="17946" spans="2:2" hidden="1">
      <c r="B17946" s="23"/>
    </row>
    <row r="17947" spans="2:2" hidden="1">
      <c r="B17947" s="23"/>
    </row>
    <row r="17948" spans="2:2" hidden="1">
      <c r="B17948" s="23"/>
    </row>
    <row r="17949" spans="2:2" hidden="1">
      <c r="B17949" s="23"/>
    </row>
    <row r="17950" spans="2:2" hidden="1">
      <c r="B17950" s="23"/>
    </row>
    <row r="17951" spans="2:2" hidden="1">
      <c r="B17951" s="23"/>
    </row>
    <row r="17952" spans="2:2" hidden="1">
      <c r="B17952" s="23"/>
    </row>
    <row r="17953" spans="2:2" hidden="1">
      <c r="B17953" s="23"/>
    </row>
    <row r="17954" spans="2:2" hidden="1">
      <c r="B17954" s="23"/>
    </row>
    <row r="17955" spans="2:2" hidden="1">
      <c r="B17955" s="23"/>
    </row>
    <row r="17956" spans="2:2" hidden="1">
      <c r="B17956" s="23"/>
    </row>
    <row r="17957" spans="2:2" hidden="1">
      <c r="B17957" s="23"/>
    </row>
    <row r="17958" spans="2:2" hidden="1">
      <c r="B17958" s="23"/>
    </row>
    <row r="17959" spans="2:2" hidden="1">
      <c r="B17959" s="23"/>
    </row>
    <row r="17960" spans="2:2" hidden="1">
      <c r="B17960" s="23"/>
    </row>
    <row r="17961" spans="2:2" hidden="1">
      <c r="B17961" s="23"/>
    </row>
    <row r="17962" spans="2:2" hidden="1">
      <c r="B17962" s="23"/>
    </row>
    <row r="17963" spans="2:2" hidden="1">
      <c r="B17963" s="23"/>
    </row>
    <row r="17964" spans="2:2" hidden="1">
      <c r="B17964" s="23"/>
    </row>
    <row r="17965" spans="2:2" hidden="1">
      <c r="B17965" s="23"/>
    </row>
    <row r="17966" spans="2:2" hidden="1">
      <c r="B17966" s="23"/>
    </row>
    <row r="17967" spans="2:2" hidden="1">
      <c r="B17967" s="23"/>
    </row>
    <row r="17968" spans="2:2" hidden="1">
      <c r="B17968" s="23"/>
    </row>
    <row r="17969" spans="2:2" hidden="1">
      <c r="B17969" s="23"/>
    </row>
    <row r="17970" spans="2:2" hidden="1">
      <c r="B17970" s="23"/>
    </row>
    <row r="17971" spans="2:2" hidden="1">
      <c r="B17971" s="23"/>
    </row>
    <row r="17972" spans="2:2" hidden="1">
      <c r="B17972" s="23"/>
    </row>
    <row r="17973" spans="2:2" hidden="1">
      <c r="B17973" s="23"/>
    </row>
    <row r="17974" spans="2:2" hidden="1">
      <c r="B17974" s="23"/>
    </row>
    <row r="17975" spans="2:2" hidden="1">
      <c r="B17975" s="23"/>
    </row>
    <row r="17976" spans="2:2" hidden="1">
      <c r="B17976" s="23"/>
    </row>
    <row r="17977" spans="2:2" hidden="1">
      <c r="B17977" s="23"/>
    </row>
    <row r="17978" spans="2:2" hidden="1">
      <c r="B17978" s="23"/>
    </row>
    <row r="17979" spans="2:2" hidden="1">
      <c r="B17979" s="23"/>
    </row>
    <row r="17980" spans="2:2" hidden="1">
      <c r="B17980" s="23"/>
    </row>
    <row r="17981" spans="2:2" hidden="1">
      <c r="B17981" s="23"/>
    </row>
    <row r="17982" spans="2:2" hidden="1">
      <c r="B17982" s="23"/>
    </row>
    <row r="17983" spans="2:2" hidden="1">
      <c r="B17983" s="23"/>
    </row>
    <row r="17984" spans="2:2" hidden="1">
      <c r="B17984" s="23"/>
    </row>
    <row r="17985" spans="2:2" hidden="1">
      <c r="B17985" s="23"/>
    </row>
    <row r="17986" spans="2:2" hidden="1">
      <c r="B17986" s="23"/>
    </row>
    <row r="17987" spans="2:2" hidden="1">
      <c r="B17987" s="23"/>
    </row>
    <row r="17988" spans="2:2" hidden="1">
      <c r="B17988" s="23"/>
    </row>
    <row r="17989" spans="2:2" hidden="1">
      <c r="B17989" s="23"/>
    </row>
    <row r="17990" spans="2:2" hidden="1">
      <c r="B17990" s="23"/>
    </row>
    <row r="17991" spans="2:2" hidden="1">
      <c r="B17991" s="23"/>
    </row>
    <row r="17992" spans="2:2" hidden="1">
      <c r="B17992" s="23"/>
    </row>
    <row r="17993" spans="2:2" hidden="1">
      <c r="B17993" s="23"/>
    </row>
    <row r="17994" spans="2:2" hidden="1">
      <c r="B17994" s="23"/>
    </row>
    <row r="17995" spans="2:2" hidden="1">
      <c r="B17995" s="23"/>
    </row>
    <row r="17996" spans="2:2" hidden="1">
      <c r="B17996" s="23"/>
    </row>
    <row r="17997" spans="2:2" hidden="1">
      <c r="B17997" s="23"/>
    </row>
    <row r="17998" spans="2:2" hidden="1">
      <c r="B17998" s="23"/>
    </row>
    <row r="17999" spans="2:2" hidden="1">
      <c r="B17999" s="23"/>
    </row>
    <row r="18000" spans="2:2" hidden="1">
      <c r="B18000" s="23"/>
    </row>
    <row r="18001" spans="2:2" hidden="1">
      <c r="B18001" s="23"/>
    </row>
    <row r="18002" spans="2:2" hidden="1">
      <c r="B18002" s="23"/>
    </row>
    <row r="18003" spans="2:2" hidden="1">
      <c r="B18003" s="23"/>
    </row>
    <row r="18004" spans="2:2" hidden="1">
      <c r="B18004" s="23"/>
    </row>
    <row r="18005" spans="2:2" hidden="1">
      <c r="B18005" s="23"/>
    </row>
    <row r="18006" spans="2:2" hidden="1">
      <c r="B18006" s="23"/>
    </row>
    <row r="18007" spans="2:2" hidden="1">
      <c r="B18007" s="23"/>
    </row>
    <row r="18008" spans="2:2" hidden="1">
      <c r="B18008" s="23"/>
    </row>
    <row r="18009" spans="2:2" hidden="1">
      <c r="B18009" s="23"/>
    </row>
    <row r="18010" spans="2:2" hidden="1">
      <c r="B18010" s="23"/>
    </row>
    <row r="18011" spans="2:2" hidden="1">
      <c r="B18011" s="23"/>
    </row>
    <row r="18012" spans="2:2" hidden="1">
      <c r="B18012" s="23"/>
    </row>
    <row r="18013" spans="2:2" hidden="1">
      <c r="B18013" s="23"/>
    </row>
    <row r="18014" spans="2:2" hidden="1">
      <c r="B18014" s="23"/>
    </row>
    <row r="18015" spans="2:2" hidden="1">
      <c r="B18015" s="23"/>
    </row>
    <row r="18016" spans="2:2" hidden="1">
      <c r="B18016" s="23"/>
    </row>
    <row r="18017" spans="2:2" hidden="1">
      <c r="B18017" s="23"/>
    </row>
    <row r="18018" spans="2:2" hidden="1">
      <c r="B18018" s="23"/>
    </row>
    <row r="18019" spans="2:2" hidden="1">
      <c r="B18019" s="23"/>
    </row>
    <row r="18020" spans="2:2" hidden="1">
      <c r="B18020" s="23"/>
    </row>
    <row r="18021" spans="2:2" hidden="1">
      <c r="B18021" s="23"/>
    </row>
    <row r="18022" spans="2:2" hidden="1">
      <c r="B18022" s="23"/>
    </row>
    <row r="18023" spans="2:2" hidden="1">
      <c r="B18023" s="23"/>
    </row>
    <row r="18024" spans="2:2" hidden="1">
      <c r="B18024" s="23"/>
    </row>
    <row r="18025" spans="2:2" hidden="1">
      <c r="B18025" s="23"/>
    </row>
    <row r="18026" spans="2:2" hidden="1">
      <c r="B18026" s="23"/>
    </row>
    <row r="18027" spans="2:2" hidden="1">
      <c r="B18027" s="23"/>
    </row>
    <row r="18028" spans="2:2" hidden="1">
      <c r="B18028" s="23"/>
    </row>
    <row r="18029" spans="2:2" hidden="1">
      <c r="B18029" s="23"/>
    </row>
    <row r="18030" spans="2:2" hidden="1">
      <c r="B18030" s="23"/>
    </row>
    <row r="18031" spans="2:2" hidden="1">
      <c r="B18031" s="23"/>
    </row>
    <row r="18032" spans="2:2" hidden="1">
      <c r="B18032" s="23"/>
    </row>
    <row r="18033" spans="2:2" hidden="1">
      <c r="B18033" s="23"/>
    </row>
    <row r="18034" spans="2:2" hidden="1">
      <c r="B18034" s="23"/>
    </row>
    <row r="18035" spans="2:2" hidden="1">
      <c r="B18035" s="23"/>
    </row>
    <row r="18036" spans="2:2" hidden="1">
      <c r="B18036" s="23"/>
    </row>
    <row r="18037" spans="2:2" hidden="1">
      <c r="B18037" s="23"/>
    </row>
    <row r="18038" spans="2:2" hidden="1">
      <c r="B18038" s="23"/>
    </row>
    <row r="18039" spans="2:2" hidden="1">
      <c r="B18039" s="23"/>
    </row>
    <row r="18040" spans="2:2" hidden="1">
      <c r="B18040" s="23"/>
    </row>
    <row r="18041" spans="2:2" hidden="1">
      <c r="B18041" s="23"/>
    </row>
    <row r="18042" spans="2:2" hidden="1">
      <c r="B18042" s="23"/>
    </row>
    <row r="18043" spans="2:2" hidden="1">
      <c r="B18043" s="23"/>
    </row>
    <row r="18044" spans="2:2" hidden="1">
      <c r="B18044" s="23"/>
    </row>
    <row r="18045" spans="2:2" hidden="1">
      <c r="B18045" s="23"/>
    </row>
    <row r="18046" spans="2:2" hidden="1">
      <c r="B18046" s="23"/>
    </row>
    <row r="18047" spans="2:2" hidden="1">
      <c r="B18047" s="23"/>
    </row>
    <row r="18048" spans="2:2" hidden="1">
      <c r="B18048" s="23"/>
    </row>
    <row r="18049" spans="2:2" hidden="1">
      <c r="B18049" s="23"/>
    </row>
    <row r="18050" spans="2:2" hidden="1">
      <c r="B18050" s="23"/>
    </row>
    <row r="18051" spans="2:2" hidden="1">
      <c r="B18051" s="23"/>
    </row>
    <row r="18052" spans="2:2" hidden="1">
      <c r="B18052" s="23"/>
    </row>
    <row r="18053" spans="2:2" hidden="1">
      <c r="B18053" s="23"/>
    </row>
    <row r="18054" spans="2:2" hidden="1">
      <c r="B18054" s="23"/>
    </row>
    <row r="18055" spans="2:2" hidden="1">
      <c r="B18055" s="23"/>
    </row>
    <row r="18056" spans="2:2" hidden="1">
      <c r="B18056" s="23"/>
    </row>
    <row r="18057" spans="2:2" hidden="1">
      <c r="B18057" s="23"/>
    </row>
    <row r="18058" spans="2:2" hidden="1">
      <c r="B18058" s="23"/>
    </row>
    <row r="18059" spans="2:2" hidden="1">
      <c r="B18059" s="23"/>
    </row>
    <row r="18060" spans="2:2" hidden="1">
      <c r="B18060" s="23"/>
    </row>
    <row r="18061" spans="2:2" hidden="1">
      <c r="B18061" s="23"/>
    </row>
    <row r="18062" spans="2:2" hidden="1">
      <c r="B18062" s="23"/>
    </row>
    <row r="18063" spans="2:2" hidden="1">
      <c r="B18063" s="23"/>
    </row>
    <row r="18064" spans="2:2" hidden="1">
      <c r="B18064" s="23"/>
    </row>
    <row r="18065" spans="2:2" hidden="1">
      <c r="B18065" s="23"/>
    </row>
    <row r="18066" spans="2:2" hidden="1">
      <c r="B18066" s="23"/>
    </row>
    <row r="18067" spans="2:2" hidden="1">
      <c r="B18067" s="23"/>
    </row>
    <row r="18068" spans="2:2" hidden="1">
      <c r="B18068" s="23"/>
    </row>
    <row r="18069" spans="2:2" hidden="1">
      <c r="B18069" s="23"/>
    </row>
    <row r="18070" spans="2:2" hidden="1">
      <c r="B18070" s="23"/>
    </row>
    <row r="18071" spans="2:2" hidden="1">
      <c r="B18071" s="23"/>
    </row>
    <row r="18072" spans="2:2" hidden="1">
      <c r="B18072" s="23"/>
    </row>
    <row r="18073" spans="2:2" hidden="1">
      <c r="B18073" s="23"/>
    </row>
    <row r="18074" spans="2:2" hidden="1">
      <c r="B18074" s="23"/>
    </row>
    <row r="18075" spans="2:2" hidden="1">
      <c r="B18075" s="23"/>
    </row>
    <row r="18076" spans="2:2" hidden="1">
      <c r="B18076" s="23"/>
    </row>
    <row r="18077" spans="2:2" hidden="1">
      <c r="B18077" s="23"/>
    </row>
    <row r="18078" spans="2:2" hidden="1">
      <c r="B18078" s="23"/>
    </row>
    <row r="18079" spans="2:2" hidden="1">
      <c r="B18079" s="23"/>
    </row>
    <row r="18080" spans="2:2" hidden="1">
      <c r="B18080" s="23"/>
    </row>
    <row r="18081" spans="2:2" hidden="1">
      <c r="B18081" s="23"/>
    </row>
    <row r="18082" spans="2:2" hidden="1">
      <c r="B18082" s="23"/>
    </row>
    <row r="18083" spans="2:2" hidden="1">
      <c r="B18083" s="23"/>
    </row>
    <row r="18084" spans="2:2" hidden="1">
      <c r="B18084" s="23"/>
    </row>
    <row r="18085" spans="2:2" hidden="1">
      <c r="B18085" s="23"/>
    </row>
    <row r="18086" spans="2:2" hidden="1">
      <c r="B18086" s="23"/>
    </row>
    <row r="18087" spans="2:2" hidden="1">
      <c r="B18087" s="23"/>
    </row>
    <row r="18088" spans="2:2" hidden="1">
      <c r="B18088" s="23"/>
    </row>
    <row r="18089" spans="2:2" hidden="1">
      <c r="B18089" s="23"/>
    </row>
    <row r="18090" spans="2:2" hidden="1">
      <c r="B18090" s="23"/>
    </row>
    <row r="18091" spans="2:2" hidden="1">
      <c r="B18091" s="23"/>
    </row>
    <row r="18092" spans="2:2" hidden="1">
      <c r="B18092" s="23"/>
    </row>
    <row r="18093" spans="2:2" hidden="1">
      <c r="B18093" s="23"/>
    </row>
    <row r="18094" spans="2:2" hidden="1">
      <c r="B18094" s="23"/>
    </row>
    <row r="18095" spans="2:2" hidden="1">
      <c r="B18095" s="23"/>
    </row>
    <row r="18096" spans="2:2" hidden="1">
      <c r="B18096" s="23"/>
    </row>
    <row r="18097" spans="2:2" hidden="1">
      <c r="B18097" s="23"/>
    </row>
    <row r="18098" spans="2:2" hidden="1">
      <c r="B18098" s="23"/>
    </row>
    <row r="18099" spans="2:2" hidden="1">
      <c r="B18099" s="23"/>
    </row>
    <row r="18100" spans="2:2" hidden="1">
      <c r="B18100" s="23"/>
    </row>
    <row r="18101" spans="2:2" hidden="1">
      <c r="B18101" s="23"/>
    </row>
    <row r="18102" spans="2:2" hidden="1">
      <c r="B18102" s="23"/>
    </row>
    <row r="18103" spans="2:2" hidden="1">
      <c r="B18103" s="23"/>
    </row>
    <row r="18104" spans="2:2" hidden="1">
      <c r="B18104" s="23"/>
    </row>
    <row r="18105" spans="2:2" hidden="1">
      <c r="B18105" s="23"/>
    </row>
    <row r="18106" spans="2:2" hidden="1">
      <c r="B18106" s="23"/>
    </row>
    <row r="18107" spans="2:2" hidden="1">
      <c r="B18107" s="23"/>
    </row>
    <row r="18108" spans="2:2" hidden="1">
      <c r="B18108" s="23"/>
    </row>
    <row r="18109" spans="2:2" hidden="1">
      <c r="B18109" s="23"/>
    </row>
    <row r="18110" spans="2:2" hidden="1">
      <c r="B18110" s="23"/>
    </row>
    <row r="18111" spans="2:2" hidden="1">
      <c r="B18111" s="23"/>
    </row>
    <row r="18112" spans="2:2" hidden="1">
      <c r="B18112" s="23"/>
    </row>
    <row r="18113" spans="2:2" hidden="1">
      <c r="B18113" s="23"/>
    </row>
    <row r="18114" spans="2:2" hidden="1">
      <c r="B18114" s="23"/>
    </row>
    <row r="18115" spans="2:2" hidden="1">
      <c r="B18115" s="23"/>
    </row>
    <row r="18116" spans="2:2" hidden="1">
      <c r="B18116" s="23"/>
    </row>
    <row r="18117" spans="2:2" hidden="1">
      <c r="B18117" s="23"/>
    </row>
    <row r="18118" spans="2:2" hidden="1">
      <c r="B18118" s="23"/>
    </row>
    <row r="18119" spans="2:2" hidden="1">
      <c r="B18119" s="23"/>
    </row>
    <row r="18120" spans="2:2" hidden="1">
      <c r="B18120" s="23"/>
    </row>
    <row r="18121" spans="2:2" hidden="1">
      <c r="B18121" s="23"/>
    </row>
    <row r="18122" spans="2:2" hidden="1">
      <c r="B18122" s="23"/>
    </row>
    <row r="18123" spans="2:2" hidden="1">
      <c r="B18123" s="23"/>
    </row>
    <row r="18124" spans="2:2" hidden="1">
      <c r="B18124" s="23"/>
    </row>
    <row r="18125" spans="2:2" hidden="1">
      <c r="B18125" s="23"/>
    </row>
    <row r="18126" spans="2:2" hidden="1">
      <c r="B18126" s="23"/>
    </row>
    <row r="18127" spans="2:2" hidden="1">
      <c r="B18127" s="23"/>
    </row>
    <row r="18128" spans="2:2" hidden="1">
      <c r="B18128" s="23"/>
    </row>
    <row r="18129" spans="2:2" hidden="1">
      <c r="B18129" s="23"/>
    </row>
    <row r="18130" spans="2:2" hidden="1">
      <c r="B18130" s="23"/>
    </row>
    <row r="18131" spans="2:2" hidden="1">
      <c r="B18131" s="23"/>
    </row>
    <row r="18132" spans="2:2" hidden="1">
      <c r="B18132" s="23"/>
    </row>
    <row r="18133" spans="2:2" hidden="1">
      <c r="B18133" s="23"/>
    </row>
    <row r="18134" spans="2:2" hidden="1">
      <c r="B18134" s="23"/>
    </row>
    <row r="18135" spans="2:2" hidden="1">
      <c r="B18135" s="23"/>
    </row>
    <row r="18136" spans="2:2" hidden="1">
      <c r="B18136" s="23"/>
    </row>
    <row r="18137" spans="2:2" hidden="1">
      <c r="B18137" s="23"/>
    </row>
    <row r="18138" spans="2:2" hidden="1">
      <c r="B18138" s="23"/>
    </row>
    <row r="18139" spans="2:2" hidden="1">
      <c r="B18139" s="23"/>
    </row>
    <row r="18140" spans="2:2" hidden="1">
      <c r="B18140" s="23"/>
    </row>
    <row r="18141" spans="2:2" hidden="1">
      <c r="B18141" s="23"/>
    </row>
    <row r="18142" spans="2:2" hidden="1">
      <c r="B18142" s="23"/>
    </row>
    <row r="18143" spans="2:2" hidden="1">
      <c r="B18143" s="23"/>
    </row>
    <row r="18144" spans="2:2" hidden="1">
      <c r="B18144" s="23"/>
    </row>
    <row r="18145" spans="2:2" hidden="1">
      <c r="B18145" s="23"/>
    </row>
    <row r="18146" spans="2:2" hidden="1">
      <c r="B18146" s="23"/>
    </row>
    <row r="18147" spans="2:2" hidden="1">
      <c r="B18147" s="23"/>
    </row>
    <row r="18148" spans="2:2" hidden="1">
      <c r="B18148" s="23"/>
    </row>
    <row r="18149" spans="2:2" hidden="1">
      <c r="B18149" s="23"/>
    </row>
    <row r="18150" spans="2:2" hidden="1">
      <c r="B18150" s="23"/>
    </row>
    <row r="18151" spans="2:2" hidden="1">
      <c r="B18151" s="23"/>
    </row>
    <row r="18152" spans="2:2" hidden="1">
      <c r="B18152" s="23"/>
    </row>
    <row r="18153" spans="2:2" hidden="1">
      <c r="B18153" s="23"/>
    </row>
    <row r="18154" spans="2:2" hidden="1">
      <c r="B18154" s="23"/>
    </row>
    <row r="18155" spans="2:2" hidden="1">
      <c r="B18155" s="23"/>
    </row>
    <row r="18156" spans="2:2" hidden="1">
      <c r="B18156" s="23"/>
    </row>
    <row r="18157" spans="2:2" hidden="1">
      <c r="B18157" s="23"/>
    </row>
    <row r="18158" spans="2:2" hidden="1">
      <c r="B18158" s="23"/>
    </row>
    <row r="18159" spans="2:2" hidden="1">
      <c r="B18159" s="23"/>
    </row>
    <row r="18160" spans="2:2" hidden="1">
      <c r="B18160" s="23"/>
    </row>
    <row r="18161" spans="2:2" hidden="1">
      <c r="B18161" s="23"/>
    </row>
    <row r="18162" spans="2:2" hidden="1">
      <c r="B18162" s="23"/>
    </row>
    <row r="18163" spans="2:2" hidden="1">
      <c r="B18163" s="23"/>
    </row>
    <row r="18164" spans="2:2" hidden="1">
      <c r="B18164" s="23"/>
    </row>
    <row r="18165" spans="2:2" hidden="1">
      <c r="B18165" s="23"/>
    </row>
    <row r="18166" spans="2:2" hidden="1">
      <c r="B18166" s="23"/>
    </row>
    <row r="18167" spans="2:2" hidden="1">
      <c r="B18167" s="23"/>
    </row>
    <row r="18168" spans="2:2" hidden="1">
      <c r="B18168" s="23"/>
    </row>
    <row r="18169" spans="2:2" hidden="1">
      <c r="B18169" s="23"/>
    </row>
    <row r="18170" spans="2:2" hidden="1">
      <c r="B18170" s="23"/>
    </row>
    <row r="18171" spans="2:2" hidden="1">
      <c r="B18171" s="23"/>
    </row>
    <row r="18172" spans="2:2" hidden="1">
      <c r="B18172" s="23"/>
    </row>
    <row r="18173" spans="2:2" hidden="1">
      <c r="B18173" s="23"/>
    </row>
    <row r="18174" spans="2:2" hidden="1">
      <c r="B18174" s="23"/>
    </row>
    <row r="18175" spans="2:2" hidden="1">
      <c r="B18175" s="23"/>
    </row>
    <row r="18176" spans="2:2" hidden="1">
      <c r="B18176" s="23"/>
    </row>
    <row r="18177" spans="2:2" hidden="1">
      <c r="B18177" s="23"/>
    </row>
    <row r="18178" spans="2:2" hidden="1">
      <c r="B18178" s="23"/>
    </row>
    <row r="18179" spans="2:2" hidden="1">
      <c r="B18179" s="23"/>
    </row>
    <row r="18180" spans="2:2" hidden="1">
      <c r="B18180" s="23"/>
    </row>
    <row r="18181" spans="2:2" hidden="1">
      <c r="B18181" s="23"/>
    </row>
    <row r="18182" spans="2:2" hidden="1">
      <c r="B18182" s="23"/>
    </row>
    <row r="18183" spans="2:2" hidden="1">
      <c r="B18183" s="23"/>
    </row>
    <row r="18184" spans="2:2" hidden="1">
      <c r="B18184" s="23"/>
    </row>
    <row r="18185" spans="2:2" hidden="1">
      <c r="B18185" s="23"/>
    </row>
    <row r="18186" spans="2:2" hidden="1">
      <c r="B18186" s="23"/>
    </row>
    <row r="18187" spans="2:2" hidden="1">
      <c r="B18187" s="23"/>
    </row>
    <row r="18188" spans="2:2" hidden="1">
      <c r="B18188" s="23"/>
    </row>
    <row r="18189" spans="2:2" hidden="1">
      <c r="B18189" s="23"/>
    </row>
    <row r="18190" spans="2:2" hidden="1">
      <c r="B18190" s="23"/>
    </row>
    <row r="18191" spans="2:2" hidden="1">
      <c r="B18191" s="23"/>
    </row>
    <row r="18192" spans="2:2" hidden="1">
      <c r="B18192" s="23"/>
    </row>
    <row r="18193" spans="2:2" hidden="1">
      <c r="B18193" s="23"/>
    </row>
    <row r="18194" spans="2:2" hidden="1">
      <c r="B18194" s="23"/>
    </row>
    <row r="18195" spans="2:2" hidden="1">
      <c r="B18195" s="23"/>
    </row>
    <row r="18196" spans="2:2" hidden="1">
      <c r="B18196" s="23"/>
    </row>
    <row r="18197" spans="2:2" hidden="1">
      <c r="B18197" s="23"/>
    </row>
    <row r="18198" spans="2:2" hidden="1">
      <c r="B18198" s="23"/>
    </row>
    <row r="18199" spans="2:2" hidden="1">
      <c r="B18199" s="23"/>
    </row>
    <row r="18200" spans="2:2" hidden="1">
      <c r="B18200" s="23"/>
    </row>
    <row r="18201" spans="2:2" hidden="1">
      <c r="B18201" s="23"/>
    </row>
    <row r="18202" spans="2:2" hidden="1">
      <c r="B18202" s="23"/>
    </row>
    <row r="18203" spans="2:2" hidden="1">
      <c r="B18203" s="23"/>
    </row>
    <row r="18204" spans="2:2" hidden="1">
      <c r="B18204" s="23"/>
    </row>
    <row r="18205" spans="2:2" hidden="1">
      <c r="B18205" s="23"/>
    </row>
    <row r="18206" spans="2:2" hidden="1">
      <c r="B18206" s="23"/>
    </row>
    <row r="18207" spans="2:2" hidden="1">
      <c r="B18207" s="23"/>
    </row>
    <row r="18208" spans="2:2" hidden="1">
      <c r="B18208" s="23"/>
    </row>
    <row r="18209" spans="2:2" hidden="1">
      <c r="B18209" s="23"/>
    </row>
    <row r="18210" spans="2:2" hidden="1">
      <c r="B18210" s="23"/>
    </row>
    <row r="18211" spans="2:2" hidden="1">
      <c r="B18211" s="23"/>
    </row>
    <row r="18212" spans="2:2" hidden="1">
      <c r="B18212" s="23"/>
    </row>
    <row r="18213" spans="2:2" hidden="1">
      <c r="B18213" s="23"/>
    </row>
    <row r="18214" spans="2:2" hidden="1">
      <c r="B18214" s="23"/>
    </row>
    <row r="18215" spans="2:2" hidden="1">
      <c r="B18215" s="23"/>
    </row>
    <row r="18216" spans="2:2" hidden="1">
      <c r="B18216" s="23"/>
    </row>
    <row r="18217" spans="2:2" hidden="1">
      <c r="B18217" s="23"/>
    </row>
    <row r="18218" spans="2:2" hidden="1">
      <c r="B18218" s="23"/>
    </row>
    <row r="18219" spans="2:2" hidden="1">
      <c r="B18219" s="23"/>
    </row>
    <row r="18220" spans="2:2" hidden="1">
      <c r="B18220" s="23"/>
    </row>
    <row r="18221" spans="2:2" hidden="1">
      <c r="B18221" s="23"/>
    </row>
    <row r="18222" spans="2:2" hidden="1">
      <c r="B18222" s="23"/>
    </row>
    <row r="18223" spans="2:2" hidden="1">
      <c r="B18223" s="23"/>
    </row>
    <row r="18224" spans="2:2" hidden="1">
      <c r="B18224" s="23"/>
    </row>
    <row r="18225" spans="2:2" hidden="1">
      <c r="B18225" s="23"/>
    </row>
    <row r="18226" spans="2:2" hidden="1">
      <c r="B18226" s="23"/>
    </row>
    <row r="18227" spans="2:2" hidden="1">
      <c r="B18227" s="23"/>
    </row>
    <row r="18228" spans="2:2" hidden="1">
      <c r="B18228" s="23"/>
    </row>
    <row r="18229" spans="2:2" hidden="1">
      <c r="B18229" s="23"/>
    </row>
    <row r="18230" spans="2:2" hidden="1">
      <c r="B18230" s="23"/>
    </row>
    <row r="18231" spans="2:2" hidden="1">
      <c r="B18231" s="23"/>
    </row>
    <row r="18232" spans="2:2" hidden="1">
      <c r="B18232" s="23"/>
    </row>
    <row r="18233" spans="2:2" hidden="1">
      <c r="B18233" s="23"/>
    </row>
    <row r="18234" spans="2:2" hidden="1">
      <c r="B18234" s="23"/>
    </row>
    <row r="18235" spans="2:2" hidden="1">
      <c r="B18235" s="23"/>
    </row>
    <row r="18236" spans="2:2" hidden="1">
      <c r="B18236" s="23"/>
    </row>
    <row r="18237" spans="2:2" hidden="1">
      <c r="B18237" s="23"/>
    </row>
    <row r="18238" spans="2:2" hidden="1">
      <c r="B18238" s="23"/>
    </row>
    <row r="18239" spans="2:2" hidden="1">
      <c r="B18239" s="23"/>
    </row>
    <row r="18240" spans="2:2" hidden="1">
      <c r="B18240" s="23"/>
    </row>
    <row r="18241" spans="2:2" hidden="1">
      <c r="B18241" s="23"/>
    </row>
    <row r="18242" spans="2:2" hidden="1">
      <c r="B18242" s="23"/>
    </row>
    <row r="18243" spans="2:2" hidden="1">
      <c r="B18243" s="23"/>
    </row>
    <row r="18244" spans="2:2" hidden="1">
      <c r="B18244" s="23"/>
    </row>
    <row r="18245" spans="2:2" hidden="1">
      <c r="B18245" s="23"/>
    </row>
    <row r="18246" spans="2:2" hidden="1">
      <c r="B18246" s="23"/>
    </row>
    <row r="18247" spans="2:2" hidden="1">
      <c r="B18247" s="23"/>
    </row>
    <row r="18248" spans="2:2" hidden="1">
      <c r="B18248" s="23"/>
    </row>
    <row r="18249" spans="2:2" hidden="1">
      <c r="B18249" s="23"/>
    </row>
    <row r="18250" spans="2:2" hidden="1">
      <c r="B18250" s="23"/>
    </row>
    <row r="18251" spans="2:2" hidden="1">
      <c r="B18251" s="23"/>
    </row>
    <row r="18252" spans="2:2" hidden="1">
      <c r="B18252" s="23"/>
    </row>
    <row r="18253" spans="2:2" hidden="1">
      <c r="B18253" s="23"/>
    </row>
    <row r="18254" spans="2:2" hidden="1">
      <c r="B18254" s="23"/>
    </row>
    <row r="18255" spans="2:2" hidden="1">
      <c r="B18255" s="23"/>
    </row>
    <row r="18256" spans="2:2" hidden="1">
      <c r="B18256" s="23"/>
    </row>
    <row r="18257" spans="2:2" hidden="1">
      <c r="B18257" s="23"/>
    </row>
    <row r="18258" spans="2:2" hidden="1">
      <c r="B18258" s="23"/>
    </row>
    <row r="18259" spans="2:2" hidden="1">
      <c r="B18259" s="23"/>
    </row>
    <row r="18260" spans="2:2" hidden="1">
      <c r="B18260" s="23"/>
    </row>
    <row r="18261" spans="2:2" hidden="1">
      <c r="B18261" s="23"/>
    </row>
    <row r="18262" spans="2:2" hidden="1">
      <c r="B18262" s="23"/>
    </row>
    <row r="18263" spans="2:2" hidden="1">
      <c r="B18263" s="23"/>
    </row>
    <row r="18264" spans="2:2" hidden="1">
      <c r="B18264" s="23"/>
    </row>
    <row r="18265" spans="2:2" hidden="1">
      <c r="B18265" s="23"/>
    </row>
    <row r="18266" spans="2:2" hidden="1">
      <c r="B18266" s="23"/>
    </row>
    <row r="18267" spans="2:2" hidden="1">
      <c r="B18267" s="23"/>
    </row>
    <row r="18268" spans="2:2" hidden="1">
      <c r="B18268" s="23"/>
    </row>
    <row r="18269" spans="2:2" hidden="1">
      <c r="B18269" s="23"/>
    </row>
    <row r="18270" spans="2:2" hidden="1">
      <c r="B18270" s="23"/>
    </row>
    <row r="18271" spans="2:2" hidden="1">
      <c r="B18271" s="23"/>
    </row>
    <row r="18272" spans="2:2" hidden="1">
      <c r="B18272" s="23"/>
    </row>
    <row r="18273" spans="2:2" hidden="1">
      <c r="B18273" s="23"/>
    </row>
    <row r="18274" spans="2:2" hidden="1">
      <c r="B18274" s="23"/>
    </row>
    <row r="18275" spans="2:2" hidden="1">
      <c r="B18275" s="23"/>
    </row>
    <row r="18276" spans="2:2" hidden="1">
      <c r="B18276" s="23"/>
    </row>
    <row r="18277" spans="2:2" hidden="1">
      <c r="B18277" s="23"/>
    </row>
    <row r="18278" spans="2:2" hidden="1">
      <c r="B18278" s="23"/>
    </row>
    <row r="18279" spans="2:2" hidden="1">
      <c r="B18279" s="23"/>
    </row>
    <row r="18280" spans="2:2" hidden="1">
      <c r="B18280" s="23"/>
    </row>
    <row r="18281" spans="2:2" hidden="1">
      <c r="B18281" s="23"/>
    </row>
    <row r="18282" spans="2:2" hidden="1">
      <c r="B18282" s="23"/>
    </row>
    <row r="18283" spans="2:2" hidden="1">
      <c r="B18283" s="23"/>
    </row>
    <row r="18284" spans="2:2" hidden="1">
      <c r="B18284" s="23"/>
    </row>
    <row r="18285" spans="2:2" hidden="1">
      <c r="B18285" s="23"/>
    </row>
    <row r="18286" spans="2:2" hidden="1">
      <c r="B18286" s="23"/>
    </row>
    <row r="18287" spans="2:2" hidden="1">
      <c r="B18287" s="23"/>
    </row>
    <row r="18288" spans="2:2" hidden="1">
      <c r="B18288" s="23"/>
    </row>
    <row r="18289" spans="2:2" hidden="1">
      <c r="B18289" s="23"/>
    </row>
    <row r="18290" spans="2:2" hidden="1">
      <c r="B18290" s="23"/>
    </row>
    <row r="18291" spans="2:2" hidden="1">
      <c r="B18291" s="23"/>
    </row>
    <row r="18292" spans="2:2" hidden="1">
      <c r="B18292" s="23"/>
    </row>
    <row r="18293" spans="2:2" hidden="1">
      <c r="B18293" s="23"/>
    </row>
    <row r="18294" spans="2:2" hidden="1">
      <c r="B18294" s="23"/>
    </row>
    <row r="18295" spans="2:2" hidden="1">
      <c r="B18295" s="23"/>
    </row>
    <row r="18296" spans="2:2" hidden="1">
      <c r="B18296" s="23"/>
    </row>
    <row r="18297" spans="2:2" hidden="1">
      <c r="B18297" s="23"/>
    </row>
    <row r="18298" spans="2:2" hidden="1">
      <c r="B18298" s="23"/>
    </row>
    <row r="18299" spans="2:2" hidden="1">
      <c r="B18299" s="23"/>
    </row>
    <row r="18300" spans="2:2" hidden="1">
      <c r="B18300" s="23"/>
    </row>
    <row r="18301" spans="2:2" hidden="1">
      <c r="B18301" s="23"/>
    </row>
    <row r="18302" spans="2:2" hidden="1">
      <c r="B18302" s="23"/>
    </row>
    <row r="18303" spans="2:2" hidden="1">
      <c r="B18303" s="23"/>
    </row>
    <row r="18304" spans="2:2" hidden="1">
      <c r="B18304" s="23"/>
    </row>
    <row r="18305" spans="2:2" hidden="1">
      <c r="B18305" s="23"/>
    </row>
    <row r="18306" spans="2:2" hidden="1">
      <c r="B18306" s="23"/>
    </row>
    <row r="18307" spans="2:2" hidden="1">
      <c r="B18307" s="23"/>
    </row>
    <row r="18308" spans="2:2" hidden="1">
      <c r="B18308" s="23"/>
    </row>
    <row r="18309" spans="2:2" hidden="1">
      <c r="B18309" s="23"/>
    </row>
    <row r="18310" spans="2:2" hidden="1">
      <c r="B18310" s="23"/>
    </row>
    <row r="18311" spans="2:2" hidden="1">
      <c r="B18311" s="23"/>
    </row>
    <row r="18312" spans="2:2" hidden="1">
      <c r="B18312" s="23"/>
    </row>
    <row r="18313" spans="2:2" hidden="1">
      <c r="B18313" s="23"/>
    </row>
    <row r="18314" spans="2:2" hidden="1">
      <c r="B18314" s="23"/>
    </row>
    <row r="18315" spans="2:2" hidden="1">
      <c r="B18315" s="23"/>
    </row>
    <row r="18316" spans="2:2" hidden="1">
      <c r="B18316" s="23"/>
    </row>
    <row r="18317" spans="2:2" hidden="1">
      <c r="B18317" s="23"/>
    </row>
    <row r="18318" spans="2:2" hidden="1">
      <c r="B18318" s="23"/>
    </row>
    <row r="18319" spans="2:2" hidden="1">
      <c r="B18319" s="23"/>
    </row>
    <row r="18320" spans="2:2" hidden="1">
      <c r="B18320" s="23"/>
    </row>
    <row r="18321" spans="2:2" hidden="1">
      <c r="B18321" s="23"/>
    </row>
    <row r="18322" spans="2:2" hidden="1">
      <c r="B18322" s="23"/>
    </row>
    <row r="18323" spans="2:2" hidden="1">
      <c r="B18323" s="23"/>
    </row>
    <row r="18324" spans="2:2" hidden="1">
      <c r="B18324" s="23"/>
    </row>
    <row r="18325" spans="2:2" hidden="1">
      <c r="B18325" s="23"/>
    </row>
    <row r="18326" spans="2:2" hidden="1">
      <c r="B18326" s="23"/>
    </row>
    <row r="18327" spans="2:2" hidden="1">
      <c r="B18327" s="23"/>
    </row>
    <row r="18328" spans="2:2" hidden="1">
      <c r="B18328" s="23"/>
    </row>
    <row r="18329" spans="2:2" hidden="1">
      <c r="B18329" s="23"/>
    </row>
    <row r="18330" spans="2:2" hidden="1">
      <c r="B18330" s="23"/>
    </row>
    <row r="18331" spans="2:2" hidden="1">
      <c r="B18331" s="23"/>
    </row>
    <row r="18332" spans="2:2" hidden="1">
      <c r="B18332" s="23"/>
    </row>
    <row r="18333" spans="2:2" hidden="1">
      <c r="B18333" s="23"/>
    </row>
    <row r="18334" spans="2:2" hidden="1">
      <c r="B18334" s="23"/>
    </row>
    <row r="18335" spans="2:2" hidden="1">
      <c r="B18335" s="23"/>
    </row>
    <row r="18336" spans="2:2" hidden="1">
      <c r="B18336" s="23"/>
    </row>
    <row r="18337" spans="2:2" hidden="1">
      <c r="B18337" s="23"/>
    </row>
    <row r="18338" spans="2:2" hidden="1">
      <c r="B18338" s="23"/>
    </row>
    <row r="18339" spans="2:2" hidden="1">
      <c r="B18339" s="23"/>
    </row>
    <row r="18340" spans="2:2" hidden="1">
      <c r="B18340" s="23"/>
    </row>
    <row r="18341" spans="2:2" hidden="1">
      <c r="B18341" s="23"/>
    </row>
    <row r="18342" spans="2:2" hidden="1">
      <c r="B18342" s="23"/>
    </row>
    <row r="18343" spans="2:2" hidden="1">
      <c r="B18343" s="23"/>
    </row>
    <row r="18344" spans="2:2" hidden="1">
      <c r="B18344" s="23"/>
    </row>
    <row r="18345" spans="2:2" hidden="1">
      <c r="B18345" s="23"/>
    </row>
    <row r="18346" spans="2:2" hidden="1">
      <c r="B18346" s="23"/>
    </row>
    <row r="18347" spans="2:2" hidden="1">
      <c r="B18347" s="23"/>
    </row>
    <row r="18348" spans="2:2" hidden="1">
      <c r="B18348" s="23"/>
    </row>
    <row r="18349" spans="2:2" hidden="1">
      <c r="B18349" s="23"/>
    </row>
    <row r="18350" spans="2:2" hidden="1">
      <c r="B18350" s="23"/>
    </row>
    <row r="18351" spans="2:2" hidden="1">
      <c r="B18351" s="23"/>
    </row>
    <row r="18352" spans="2:2" hidden="1">
      <c r="B18352" s="23"/>
    </row>
    <row r="18353" spans="2:2" hidden="1">
      <c r="B18353" s="23"/>
    </row>
    <row r="18354" spans="2:2" hidden="1">
      <c r="B18354" s="23"/>
    </row>
    <row r="18355" spans="2:2" hidden="1">
      <c r="B18355" s="23"/>
    </row>
    <row r="18356" spans="2:2" hidden="1">
      <c r="B18356" s="23"/>
    </row>
    <row r="18357" spans="2:2" hidden="1">
      <c r="B18357" s="23"/>
    </row>
    <row r="18358" spans="2:2" hidden="1">
      <c r="B18358" s="23"/>
    </row>
    <row r="18359" spans="2:2" hidden="1">
      <c r="B18359" s="23"/>
    </row>
    <row r="18360" spans="2:2" hidden="1">
      <c r="B18360" s="23"/>
    </row>
    <row r="18361" spans="2:2" hidden="1">
      <c r="B18361" s="23"/>
    </row>
    <row r="18362" spans="2:2" hidden="1">
      <c r="B18362" s="23"/>
    </row>
    <row r="18363" spans="2:2" hidden="1">
      <c r="B18363" s="23"/>
    </row>
    <row r="18364" spans="2:2" hidden="1">
      <c r="B18364" s="23"/>
    </row>
    <row r="18365" spans="2:2" hidden="1">
      <c r="B18365" s="23"/>
    </row>
    <row r="18366" spans="2:2" hidden="1">
      <c r="B18366" s="23"/>
    </row>
    <row r="18367" spans="2:2" hidden="1">
      <c r="B18367" s="23"/>
    </row>
    <row r="18368" spans="2:2" hidden="1">
      <c r="B18368" s="23"/>
    </row>
    <row r="18369" spans="2:2" hidden="1">
      <c r="B18369" s="23"/>
    </row>
    <row r="18370" spans="2:2" hidden="1">
      <c r="B18370" s="23"/>
    </row>
    <row r="18371" spans="2:2" hidden="1">
      <c r="B18371" s="23"/>
    </row>
    <row r="18372" spans="2:2" hidden="1">
      <c r="B18372" s="23"/>
    </row>
    <row r="18373" spans="2:2" hidden="1">
      <c r="B18373" s="23"/>
    </row>
    <row r="18374" spans="2:2" hidden="1">
      <c r="B18374" s="23"/>
    </row>
    <row r="18375" spans="2:2" hidden="1">
      <c r="B18375" s="23"/>
    </row>
    <row r="18376" spans="2:2" hidden="1">
      <c r="B18376" s="23"/>
    </row>
    <row r="18377" spans="2:2" hidden="1">
      <c r="B18377" s="23"/>
    </row>
    <row r="18378" spans="2:2" hidden="1">
      <c r="B18378" s="23"/>
    </row>
    <row r="18379" spans="2:2" hidden="1">
      <c r="B18379" s="23"/>
    </row>
    <row r="18380" spans="2:2" hidden="1">
      <c r="B18380" s="23"/>
    </row>
    <row r="18381" spans="2:2" hidden="1">
      <c r="B18381" s="23"/>
    </row>
    <row r="18382" spans="2:2" hidden="1">
      <c r="B18382" s="23"/>
    </row>
    <row r="18383" spans="2:2" hidden="1">
      <c r="B18383" s="23"/>
    </row>
    <row r="18384" spans="2:2" hidden="1">
      <c r="B18384" s="23"/>
    </row>
    <row r="18385" spans="2:2" hidden="1">
      <c r="B18385" s="23"/>
    </row>
    <row r="18386" spans="2:2" hidden="1">
      <c r="B18386" s="23"/>
    </row>
    <row r="18387" spans="2:2" hidden="1">
      <c r="B18387" s="23"/>
    </row>
    <row r="18388" spans="2:2" hidden="1">
      <c r="B18388" s="23"/>
    </row>
    <row r="18389" spans="2:2" hidden="1">
      <c r="B18389" s="23"/>
    </row>
    <row r="18390" spans="2:2" hidden="1">
      <c r="B18390" s="23"/>
    </row>
    <row r="18391" spans="2:2" hidden="1">
      <c r="B18391" s="23"/>
    </row>
    <row r="18392" spans="2:2" hidden="1">
      <c r="B18392" s="23"/>
    </row>
    <row r="18393" spans="2:2" hidden="1">
      <c r="B18393" s="23"/>
    </row>
    <row r="18394" spans="2:2" hidden="1">
      <c r="B18394" s="23"/>
    </row>
    <row r="18395" spans="2:2" hidden="1">
      <c r="B18395" s="23"/>
    </row>
    <row r="18396" spans="2:2" hidden="1">
      <c r="B18396" s="23"/>
    </row>
    <row r="18397" spans="2:2" hidden="1">
      <c r="B18397" s="23"/>
    </row>
    <row r="18398" spans="2:2" hidden="1">
      <c r="B18398" s="23"/>
    </row>
    <row r="18399" spans="2:2" hidden="1">
      <c r="B18399" s="23"/>
    </row>
    <row r="18400" spans="2:2" hidden="1">
      <c r="B18400" s="23"/>
    </row>
    <row r="18401" spans="2:2" hidden="1">
      <c r="B18401" s="23"/>
    </row>
    <row r="18402" spans="2:2" hidden="1">
      <c r="B18402" s="23"/>
    </row>
    <row r="18403" spans="2:2" hidden="1">
      <c r="B18403" s="23"/>
    </row>
    <row r="18404" spans="2:2" hidden="1">
      <c r="B18404" s="23"/>
    </row>
    <row r="18405" spans="2:2" hidden="1">
      <c r="B18405" s="23"/>
    </row>
    <row r="18406" spans="2:2" hidden="1">
      <c r="B18406" s="23"/>
    </row>
    <row r="18407" spans="2:2" hidden="1">
      <c r="B18407" s="23"/>
    </row>
    <row r="18408" spans="2:2" hidden="1">
      <c r="B18408" s="23"/>
    </row>
    <row r="18409" spans="2:2" hidden="1">
      <c r="B18409" s="23"/>
    </row>
    <row r="18410" spans="2:2" hidden="1">
      <c r="B18410" s="23"/>
    </row>
    <row r="18411" spans="2:2" hidden="1">
      <c r="B18411" s="23"/>
    </row>
    <row r="18412" spans="2:2" hidden="1">
      <c r="B18412" s="23"/>
    </row>
    <row r="18413" spans="2:2" hidden="1">
      <c r="B18413" s="23"/>
    </row>
    <row r="18414" spans="2:2" hidden="1">
      <c r="B18414" s="23"/>
    </row>
    <row r="18415" spans="2:2" hidden="1">
      <c r="B18415" s="23"/>
    </row>
    <row r="18416" spans="2:2" hidden="1">
      <c r="B18416" s="23"/>
    </row>
    <row r="18417" spans="2:2" hidden="1">
      <c r="B18417" s="23"/>
    </row>
    <row r="18418" spans="2:2" hidden="1">
      <c r="B18418" s="23"/>
    </row>
    <row r="18419" spans="2:2" hidden="1">
      <c r="B18419" s="23"/>
    </row>
    <row r="18420" spans="2:2" hidden="1">
      <c r="B18420" s="23"/>
    </row>
    <row r="18421" spans="2:2" hidden="1">
      <c r="B18421" s="23"/>
    </row>
    <row r="18422" spans="2:2" hidden="1">
      <c r="B18422" s="23"/>
    </row>
    <row r="18423" spans="2:2" hidden="1">
      <c r="B18423" s="23"/>
    </row>
    <row r="18424" spans="2:2" hidden="1">
      <c r="B18424" s="23"/>
    </row>
    <row r="18425" spans="2:2" hidden="1">
      <c r="B18425" s="23"/>
    </row>
    <row r="18426" spans="2:2" hidden="1">
      <c r="B18426" s="23"/>
    </row>
    <row r="18427" spans="2:2" hidden="1">
      <c r="B18427" s="23"/>
    </row>
    <row r="18428" spans="2:2" hidden="1">
      <c r="B18428" s="23"/>
    </row>
    <row r="18429" spans="2:2" hidden="1">
      <c r="B18429" s="23"/>
    </row>
    <row r="18430" spans="2:2" hidden="1">
      <c r="B18430" s="23"/>
    </row>
    <row r="18431" spans="2:2" hidden="1">
      <c r="B18431" s="23"/>
    </row>
    <row r="18432" spans="2:2" hidden="1">
      <c r="B18432" s="23"/>
    </row>
    <row r="18433" spans="2:2" hidden="1">
      <c r="B18433" s="23"/>
    </row>
    <row r="18434" spans="2:2" hidden="1">
      <c r="B18434" s="23"/>
    </row>
    <row r="18435" spans="2:2" hidden="1">
      <c r="B18435" s="23"/>
    </row>
    <row r="18436" spans="2:2" hidden="1">
      <c r="B18436" s="23"/>
    </row>
    <row r="18437" spans="2:2" hidden="1">
      <c r="B18437" s="23"/>
    </row>
    <row r="18438" spans="2:2" hidden="1">
      <c r="B18438" s="23"/>
    </row>
    <row r="18439" spans="2:2" hidden="1">
      <c r="B18439" s="23"/>
    </row>
    <row r="18440" spans="2:2" hidden="1">
      <c r="B18440" s="23"/>
    </row>
    <row r="18441" spans="2:2" hidden="1">
      <c r="B18441" s="23"/>
    </row>
    <row r="18442" spans="2:2" hidden="1">
      <c r="B18442" s="23"/>
    </row>
    <row r="18443" spans="2:2" hidden="1">
      <c r="B18443" s="23"/>
    </row>
    <row r="18444" spans="2:2" hidden="1">
      <c r="B18444" s="23"/>
    </row>
    <row r="18445" spans="2:2" hidden="1">
      <c r="B18445" s="23"/>
    </row>
    <row r="18446" spans="2:2" hidden="1">
      <c r="B18446" s="23"/>
    </row>
    <row r="18447" spans="2:2" hidden="1">
      <c r="B18447" s="23"/>
    </row>
    <row r="18448" spans="2:2" hidden="1">
      <c r="B18448" s="23"/>
    </row>
    <row r="18449" spans="2:2" hidden="1">
      <c r="B18449" s="23"/>
    </row>
    <row r="18450" spans="2:2" hidden="1">
      <c r="B18450" s="23"/>
    </row>
    <row r="18451" spans="2:2" hidden="1">
      <c r="B18451" s="23"/>
    </row>
    <row r="18452" spans="2:2" hidden="1">
      <c r="B18452" s="23"/>
    </row>
    <row r="18453" spans="2:2" hidden="1">
      <c r="B18453" s="23"/>
    </row>
    <row r="18454" spans="2:2" hidden="1">
      <c r="B18454" s="23"/>
    </row>
    <row r="18455" spans="2:2" hidden="1">
      <c r="B18455" s="23"/>
    </row>
    <row r="18456" spans="2:2" hidden="1">
      <c r="B18456" s="23"/>
    </row>
    <row r="18457" spans="2:2" hidden="1">
      <c r="B18457" s="23"/>
    </row>
    <row r="18458" spans="2:2" hidden="1">
      <c r="B18458" s="23"/>
    </row>
    <row r="18459" spans="2:2" hidden="1">
      <c r="B18459" s="23"/>
    </row>
    <row r="18460" spans="2:2" hidden="1">
      <c r="B18460" s="23"/>
    </row>
    <row r="18461" spans="2:2" hidden="1">
      <c r="B18461" s="23"/>
    </row>
    <row r="18462" spans="2:2" hidden="1">
      <c r="B18462" s="23"/>
    </row>
    <row r="18463" spans="2:2" hidden="1">
      <c r="B18463" s="23"/>
    </row>
    <row r="18464" spans="2:2" hidden="1">
      <c r="B18464" s="23"/>
    </row>
    <row r="18465" spans="2:2" hidden="1">
      <c r="B18465" s="23"/>
    </row>
    <row r="18466" spans="2:2" hidden="1">
      <c r="B18466" s="23"/>
    </row>
    <row r="18467" spans="2:2" hidden="1">
      <c r="B18467" s="23"/>
    </row>
    <row r="18468" spans="2:2" hidden="1">
      <c r="B18468" s="23"/>
    </row>
    <row r="18469" spans="2:2" hidden="1">
      <c r="B18469" s="23"/>
    </row>
    <row r="18470" spans="2:2" hidden="1">
      <c r="B18470" s="23"/>
    </row>
    <row r="18471" spans="2:2" hidden="1">
      <c r="B18471" s="23"/>
    </row>
    <row r="18472" spans="2:2" hidden="1">
      <c r="B18472" s="23"/>
    </row>
    <row r="18473" spans="2:2" hidden="1">
      <c r="B18473" s="23"/>
    </row>
    <row r="18474" spans="2:2" hidden="1">
      <c r="B18474" s="23"/>
    </row>
    <row r="18475" spans="2:2" hidden="1">
      <c r="B18475" s="23"/>
    </row>
    <row r="18476" spans="2:2" hidden="1">
      <c r="B18476" s="23"/>
    </row>
    <row r="18477" spans="2:2" hidden="1">
      <c r="B18477" s="23"/>
    </row>
    <row r="18478" spans="2:2" hidden="1">
      <c r="B18478" s="23"/>
    </row>
    <row r="18479" spans="2:2" hidden="1">
      <c r="B18479" s="23"/>
    </row>
    <row r="18480" spans="2:2" hidden="1">
      <c r="B18480" s="23"/>
    </row>
    <row r="18481" spans="2:2" hidden="1">
      <c r="B18481" s="23"/>
    </row>
    <row r="18482" spans="2:2" hidden="1">
      <c r="B18482" s="23"/>
    </row>
    <row r="18483" spans="2:2" hidden="1">
      <c r="B18483" s="23"/>
    </row>
    <row r="18484" spans="2:2" hidden="1">
      <c r="B18484" s="23"/>
    </row>
    <row r="18485" spans="2:2" hidden="1">
      <c r="B18485" s="23"/>
    </row>
    <row r="18486" spans="2:2" hidden="1">
      <c r="B18486" s="23"/>
    </row>
    <row r="18487" spans="2:2" hidden="1">
      <c r="B18487" s="23"/>
    </row>
    <row r="18488" spans="2:2" hidden="1">
      <c r="B18488" s="23"/>
    </row>
    <row r="18489" spans="2:2" hidden="1">
      <c r="B18489" s="23"/>
    </row>
    <row r="18490" spans="2:2" hidden="1">
      <c r="B18490" s="23"/>
    </row>
    <row r="18491" spans="2:2" hidden="1">
      <c r="B18491" s="23"/>
    </row>
    <row r="18492" spans="2:2" hidden="1">
      <c r="B18492" s="23"/>
    </row>
    <row r="18493" spans="2:2" hidden="1">
      <c r="B18493" s="23"/>
    </row>
    <row r="18494" spans="2:2" hidden="1">
      <c r="B18494" s="23"/>
    </row>
    <row r="18495" spans="2:2" hidden="1">
      <c r="B18495" s="23"/>
    </row>
    <row r="18496" spans="2:2" hidden="1">
      <c r="B18496" s="23"/>
    </row>
    <row r="18497" spans="2:2" hidden="1">
      <c r="B18497" s="23"/>
    </row>
    <row r="18498" spans="2:2" hidden="1">
      <c r="B18498" s="23"/>
    </row>
    <row r="18499" spans="2:2" hidden="1">
      <c r="B18499" s="23"/>
    </row>
    <row r="18500" spans="2:2" hidden="1">
      <c r="B18500" s="23"/>
    </row>
    <row r="18501" spans="2:2" hidden="1">
      <c r="B18501" s="23"/>
    </row>
    <row r="18502" spans="2:2" hidden="1">
      <c r="B18502" s="23"/>
    </row>
    <row r="18503" spans="2:2" hidden="1">
      <c r="B18503" s="23"/>
    </row>
    <row r="18504" spans="2:2" hidden="1">
      <c r="B18504" s="23"/>
    </row>
    <row r="18505" spans="2:2" hidden="1">
      <c r="B18505" s="23"/>
    </row>
    <row r="18506" spans="2:2" hidden="1">
      <c r="B18506" s="23"/>
    </row>
    <row r="18507" spans="2:2" hidden="1">
      <c r="B18507" s="23"/>
    </row>
    <row r="18508" spans="2:2" hidden="1">
      <c r="B18508" s="23"/>
    </row>
    <row r="18509" spans="2:2" hidden="1">
      <c r="B18509" s="23"/>
    </row>
    <row r="18510" spans="2:2" hidden="1">
      <c r="B18510" s="23"/>
    </row>
    <row r="18511" spans="2:2" hidden="1">
      <c r="B18511" s="23"/>
    </row>
    <row r="18512" spans="2:2" hidden="1">
      <c r="B18512" s="23"/>
    </row>
    <row r="18513" spans="2:2" hidden="1">
      <c r="B18513" s="23"/>
    </row>
    <row r="18514" spans="2:2" hidden="1">
      <c r="B18514" s="23"/>
    </row>
    <row r="18515" spans="2:2" hidden="1">
      <c r="B18515" s="23"/>
    </row>
    <row r="18516" spans="2:2" hidden="1">
      <c r="B18516" s="23"/>
    </row>
    <row r="18517" spans="2:2" hidden="1">
      <c r="B18517" s="23"/>
    </row>
    <row r="18518" spans="2:2" hidden="1">
      <c r="B18518" s="23"/>
    </row>
    <row r="18519" spans="2:2" hidden="1">
      <c r="B18519" s="23"/>
    </row>
    <row r="18520" spans="2:2" hidden="1">
      <c r="B18520" s="23"/>
    </row>
    <row r="18521" spans="2:2" hidden="1">
      <c r="B18521" s="23"/>
    </row>
    <row r="18522" spans="2:2" hidden="1">
      <c r="B18522" s="23"/>
    </row>
    <row r="18523" spans="2:2" hidden="1">
      <c r="B18523" s="23"/>
    </row>
    <row r="18524" spans="2:2" hidden="1">
      <c r="B18524" s="23"/>
    </row>
    <row r="18525" spans="2:2" hidden="1">
      <c r="B18525" s="23"/>
    </row>
    <row r="18526" spans="2:2" hidden="1">
      <c r="B18526" s="23"/>
    </row>
    <row r="18527" spans="2:2" hidden="1">
      <c r="B18527" s="23"/>
    </row>
    <row r="18528" spans="2:2" hidden="1">
      <c r="B18528" s="23"/>
    </row>
    <row r="18529" spans="2:2" hidden="1">
      <c r="B18529" s="23"/>
    </row>
    <row r="18530" spans="2:2" hidden="1">
      <c r="B18530" s="23"/>
    </row>
    <row r="18531" spans="2:2" hidden="1">
      <c r="B18531" s="23"/>
    </row>
    <row r="18532" spans="2:2" hidden="1">
      <c r="B18532" s="23"/>
    </row>
    <row r="18533" spans="2:2" hidden="1">
      <c r="B18533" s="23"/>
    </row>
    <row r="18534" spans="2:2" hidden="1">
      <c r="B18534" s="23"/>
    </row>
    <row r="18535" spans="2:2" hidden="1">
      <c r="B18535" s="23"/>
    </row>
    <row r="18536" spans="2:2" hidden="1">
      <c r="B18536" s="23"/>
    </row>
    <row r="18537" spans="2:2" hidden="1">
      <c r="B18537" s="23"/>
    </row>
    <row r="18538" spans="2:2" hidden="1">
      <c r="B18538" s="23"/>
    </row>
    <row r="18539" spans="2:2" hidden="1">
      <c r="B18539" s="23"/>
    </row>
    <row r="18540" spans="2:2" hidden="1">
      <c r="B18540" s="23"/>
    </row>
    <row r="18541" spans="2:2" hidden="1">
      <c r="B18541" s="23"/>
    </row>
    <row r="18542" spans="2:2" hidden="1">
      <c r="B18542" s="23"/>
    </row>
    <row r="18543" spans="2:2" hidden="1">
      <c r="B18543" s="23"/>
    </row>
    <row r="18544" spans="2:2" hidden="1">
      <c r="B18544" s="23"/>
    </row>
    <row r="18545" spans="2:2" hidden="1">
      <c r="B18545" s="23"/>
    </row>
    <row r="18546" spans="2:2" hidden="1">
      <c r="B18546" s="23"/>
    </row>
    <row r="18547" spans="2:2" hidden="1">
      <c r="B18547" s="23"/>
    </row>
    <row r="18548" spans="2:2" hidden="1">
      <c r="B18548" s="23"/>
    </row>
    <row r="18549" spans="2:2" hidden="1">
      <c r="B18549" s="23"/>
    </row>
    <row r="18550" spans="2:2" hidden="1">
      <c r="B18550" s="23"/>
    </row>
    <row r="18551" spans="2:2" hidden="1">
      <c r="B18551" s="23"/>
    </row>
    <row r="18552" spans="2:2" hidden="1">
      <c r="B18552" s="23"/>
    </row>
    <row r="18553" spans="2:2" hidden="1">
      <c r="B18553" s="23"/>
    </row>
    <row r="18554" spans="2:2" hidden="1">
      <c r="B18554" s="23"/>
    </row>
    <row r="18555" spans="2:2" hidden="1">
      <c r="B18555" s="23"/>
    </row>
    <row r="18556" spans="2:2" hidden="1">
      <c r="B18556" s="23"/>
    </row>
    <row r="18557" spans="2:2" hidden="1">
      <c r="B18557" s="23"/>
    </row>
    <row r="18558" spans="2:2" hidden="1">
      <c r="B18558" s="23"/>
    </row>
    <row r="18559" spans="2:2" hidden="1">
      <c r="B18559" s="23"/>
    </row>
    <row r="18560" spans="2:2" hidden="1">
      <c r="B18560" s="23"/>
    </row>
    <row r="18561" spans="2:2" hidden="1">
      <c r="B18561" s="23"/>
    </row>
    <row r="18562" spans="2:2" hidden="1">
      <c r="B18562" s="23"/>
    </row>
    <row r="18563" spans="2:2" hidden="1">
      <c r="B18563" s="23"/>
    </row>
    <row r="18564" spans="2:2" hidden="1">
      <c r="B18564" s="23"/>
    </row>
    <row r="18565" spans="2:2" hidden="1">
      <c r="B18565" s="23"/>
    </row>
    <row r="18566" spans="2:2" hidden="1">
      <c r="B18566" s="23"/>
    </row>
    <row r="18567" spans="2:2" hidden="1">
      <c r="B18567" s="23"/>
    </row>
    <row r="18568" spans="2:2" hidden="1">
      <c r="B18568" s="23"/>
    </row>
    <row r="18569" spans="2:2" hidden="1">
      <c r="B18569" s="23"/>
    </row>
    <row r="18570" spans="2:2" hidden="1">
      <c r="B18570" s="23"/>
    </row>
    <row r="18571" spans="2:2" hidden="1">
      <c r="B18571" s="23"/>
    </row>
    <row r="18572" spans="2:2" hidden="1">
      <c r="B18572" s="23"/>
    </row>
    <row r="18573" spans="2:2" hidden="1">
      <c r="B18573" s="23"/>
    </row>
    <row r="18574" spans="2:2" hidden="1">
      <c r="B18574" s="23"/>
    </row>
    <row r="18575" spans="2:2" hidden="1">
      <c r="B18575" s="23"/>
    </row>
    <row r="18576" spans="2:2" hidden="1">
      <c r="B18576" s="23"/>
    </row>
    <row r="18577" spans="2:2" hidden="1">
      <c r="B18577" s="23"/>
    </row>
    <row r="18578" spans="2:2" hidden="1">
      <c r="B18578" s="23"/>
    </row>
    <row r="18579" spans="2:2" hidden="1">
      <c r="B18579" s="23"/>
    </row>
    <row r="18580" spans="2:2" hidden="1">
      <c r="B18580" s="23"/>
    </row>
    <row r="18581" spans="2:2" hidden="1">
      <c r="B18581" s="23"/>
    </row>
    <row r="18582" spans="2:2" hidden="1">
      <c r="B18582" s="23"/>
    </row>
    <row r="18583" spans="2:2" hidden="1">
      <c r="B18583" s="23"/>
    </row>
    <row r="18584" spans="2:2" hidden="1">
      <c r="B18584" s="23"/>
    </row>
    <row r="18585" spans="2:2" hidden="1">
      <c r="B18585" s="23"/>
    </row>
    <row r="18586" spans="2:2" hidden="1">
      <c r="B18586" s="23"/>
    </row>
    <row r="18587" spans="2:2" hidden="1">
      <c r="B18587" s="23"/>
    </row>
    <row r="18588" spans="2:2" hidden="1">
      <c r="B18588" s="23"/>
    </row>
    <row r="18589" spans="2:2" hidden="1">
      <c r="B18589" s="23"/>
    </row>
    <row r="18590" spans="2:2" hidden="1">
      <c r="B18590" s="23"/>
    </row>
    <row r="18591" spans="2:2" hidden="1">
      <c r="B18591" s="23"/>
    </row>
    <row r="18592" spans="2:2" hidden="1">
      <c r="B18592" s="23"/>
    </row>
    <row r="18593" spans="2:2" hidden="1">
      <c r="B18593" s="23"/>
    </row>
    <row r="18594" spans="2:2" hidden="1">
      <c r="B18594" s="23"/>
    </row>
    <row r="18595" spans="2:2" hidden="1">
      <c r="B18595" s="23"/>
    </row>
    <row r="18596" spans="2:2" hidden="1">
      <c r="B18596" s="23"/>
    </row>
    <row r="18597" spans="2:2" hidden="1">
      <c r="B18597" s="23"/>
    </row>
    <row r="18598" spans="2:2" hidden="1">
      <c r="B18598" s="23"/>
    </row>
    <row r="18599" spans="2:2" hidden="1">
      <c r="B18599" s="23"/>
    </row>
    <row r="18600" spans="2:2" hidden="1">
      <c r="B18600" s="23"/>
    </row>
    <row r="18601" spans="2:2" hidden="1">
      <c r="B18601" s="23"/>
    </row>
    <row r="18602" spans="2:2" hidden="1">
      <c r="B18602" s="23"/>
    </row>
    <row r="18603" spans="2:2" hidden="1">
      <c r="B18603" s="23"/>
    </row>
    <row r="18604" spans="2:2" hidden="1">
      <c r="B18604" s="23"/>
    </row>
    <row r="18605" spans="2:2" hidden="1">
      <c r="B18605" s="23"/>
    </row>
    <row r="18606" spans="2:2" hidden="1">
      <c r="B18606" s="23"/>
    </row>
    <row r="18607" spans="2:2" hidden="1">
      <c r="B18607" s="23"/>
    </row>
    <row r="18608" spans="2:2" hidden="1">
      <c r="B18608" s="23"/>
    </row>
    <row r="18609" spans="2:2" hidden="1">
      <c r="B18609" s="23"/>
    </row>
    <row r="18610" spans="2:2" hidden="1">
      <c r="B18610" s="23"/>
    </row>
    <row r="18611" spans="2:2" hidden="1">
      <c r="B18611" s="23"/>
    </row>
    <row r="18612" spans="2:2" hidden="1">
      <c r="B18612" s="23"/>
    </row>
    <row r="18613" spans="2:2" hidden="1">
      <c r="B18613" s="23"/>
    </row>
    <row r="18614" spans="2:2" hidden="1">
      <c r="B18614" s="23"/>
    </row>
    <row r="18615" spans="2:2" hidden="1">
      <c r="B18615" s="23"/>
    </row>
    <row r="18616" spans="2:2" hidden="1">
      <c r="B18616" s="23"/>
    </row>
    <row r="18617" spans="2:2" hidden="1">
      <c r="B18617" s="23"/>
    </row>
    <row r="18618" spans="2:2" hidden="1">
      <c r="B18618" s="23"/>
    </row>
    <row r="18619" spans="2:2" hidden="1">
      <c r="B18619" s="23"/>
    </row>
    <row r="18620" spans="2:2" hidden="1">
      <c r="B18620" s="23"/>
    </row>
    <row r="18621" spans="2:2" hidden="1">
      <c r="B18621" s="23"/>
    </row>
    <row r="18622" spans="2:2" hidden="1">
      <c r="B18622" s="23"/>
    </row>
    <row r="18623" spans="2:2" hidden="1">
      <c r="B18623" s="23"/>
    </row>
    <row r="18624" spans="2:2" hidden="1">
      <c r="B18624" s="23"/>
    </row>
    <row r="18625" spans="2:2" hidden="1">
      <c r="B18625" s="23"/>
    </row>
    <row r="18626" spans="2:2" hidden="1">
      <c r="B18626" s="23"/>
    </row>
    <row r="18627" spans="2:2" hidden="1">
      <c r="B18627" s="23"/>
    </row>
    <row r="18628" spans="2:2" hidden="1">
      <c r="B18628" s="23"/>
    </row>
    <row r="18629" spans="2:2" hidden="1">
      <c r="B18629" s="23"/>
    </row>
    <row r="18630" spans="2:2" hidden="1">
      <c r="B18630" s="23"/>
    </row>
    <row r="18631" spans="2:2" hidden="1">
      <c r="B18631" s="23"/>
    </row>
    <row r="18632" spans="2:2" hidden="1">
      <c r="B18632" s="23"/>
    </row>
    <row r="18633" spans="2:2" hidden="1">
      <c r="B18633" s="23"/>
    </row>
    <row r="18634" spans="2:2" hidden="1">
      <c r="B18634" s="23"/>
    </row>
    <row r="18635" spans="2:2" hidden="1">
      <c r="B18635" s="23"/>
    </row>
    <row r="18636" spans="2:2" hidden="1">
      <c r="B18636" s="23"/>
    </row>
    <row r="18637" spans="2:2" hidden="1">
      <c r="B18637" s="23"/>
    </row>
    <row r="18638" spans="2:2" hidden="1">
      <c r="B18638" s="23"/>
    </row>
    <row r="18639" spans="2:2" hidden="1">
      <c r="B18639" s="23"/>
    </row>
    <row r="18640" spans="2:2" hidden="1">
      <c r="B18640" s="23"/>
    </row>
    <row r="18641" spans="2:2" hidden="1">
      <c r="B18641" s="23"/>
    </row>
    <row r="18642" spans="2:2" hidden="1">
      <c r="B18642" s="23"/>
    </row>
    <row r="18643" spans="2:2" hidden="1">
      <c r="B18643" s="23"/>
    </row>
    <row r="18644" spans="2:2" hidden="1">
      <c r="B18644" s="23"/>
    </row>
    <row r="18645" spans="2:2" hidden="1">
      <c r="B18645" s="23"/>
    </row>
    <row r="18646" spans="2:2" hidden="1">
      <c r="B18646" s="23"/>
    </row>
    <row r="18647" spans="2:2" hidden="1">
      <c r="B18647" s="23"/>
    </row>
    <row r="18648" spans="2:2" hidden="1">
      <c r="B18648" s="23"/>
    </row>
    <row r="18649" spans="2:2" hidden="1">
      <c r="B18649" s="23"/>
    </row>
    <row r="18650" spans="2:2" hidden="1">
      <c r="B18650" s="23"/>
    </row>
    <row r="18651" spans="2:2" hidden="1">
      <c r="B18651" s="23"/>
    </row>
    <row r="18652" spans="2:2" hidden="1">
      <c r="B18652" s="23"/>
    </row>
    <row r="18653" spans="2:2" hidden="1">
      <c r="B18653" s="23"/>
    </row>
    <row r="18654" spans="2:2" hidden="1">
      <c r="B18654" s="23"/>
    </row>
    <row r="18655" spans="2:2" hidden="1">
      <c r="B18655" s="23"/>
    </row>
    <row r="18656" spans="2:2" hidden="1">
      <c r="B18656" s="23"/>
    </row>
    <row r="18657" spans="2:2" hidden="1">
      <c r="B18657" s="23"/>
    </row>
    <row r="18658" spans="2:2" hidden="1">
      <c r="B18658" s="23"/>
    </row>
    <row r="18659" spans="2:2" hidden="1">
      <c r="B18659" s="23"/>
    </row>
    <row r="18660" spans="2:2" hidden="1">
      <c r="B18660" s="23"/>
    </row>
    <row r="18661" spans="2:2" hidden="1">
      <c r="B18661" s="23"/>
    </row>
    <row r="18662" spans="2:2" hidden="1">
      <c r="B18662" s="23"/>
    </row>
    <row r="18663" spans="2:2" hidden="1">
      <c r="B18663" s="23"/>
    </row>
    <row r="18664" spans="2:2" hidden="1">
      <c r="B18664" s="23"/>
    </row>
    <row r="18665" spans="2:2" hidden="1">
      <c r="B18665" s="23"/>
    </row>
    <row r="18666" spans="2:2" hidden="1">
      <c r="B18666" s="23"/>
    </row>
    <row r="18667" spans="2:2" hidden="1">
      <c r="B18667" s="23"/>
    </row>
    <row r="18668" spans="2:2" hidden="1">
      <c r="B18668" s="23"/>
    </row>
    <row r="18669" spans="2:2" hidden="1">
      <c r="B18669" s="23"/>
    </row>
    <row r="18670" spans="2:2" hidden="1">
      <c r="B18670" s="23"/>
    </row>
    <row r="18671" spans="2:2" hidden="1">
      <c r="B18671" s="23"/>
    </row>
    <row r="18672" spans="2:2" hidden="1">
      <c r="B18672" s="23"/>
    </row>
    <row r="18673" spans="2:2" hidden="1">
      <c r="B18673" s="23"/>
    </row>
    <row r="18674" spans="2:2" hidden="1">
      <c r="B18674" s="23"/>
    </row>
    <row r="18675" spans="2:2" hidden="1">
      <c r="B18675" s="23"/>
    </row>
    <row r="18676" spans="2:2" hidden="1">
      <c r="B18676" s="23"/>
    </row>
    <row r="18677" spans="2:2" hidden="1">
      <c r="B18677" s="23"/>
    </row>
    <row r="18678" spans="2:2" hidden="1">
      <c r="B18678" s="23"/>
    </row>
    <row r="18679" spans="2:2" hidden="1">
      <c r="B18679" s="23"/>
    </row>
    <row r="18680" spans="2:2" hidden="1">
      <c r="B18680" s="23"/>
    </row>
    <row r="18681" spans="2:2" hidden="1">
      <c r="B18681" s="23"/>
    </row>
    <row r="18682" spans="2:2" hidden="1">
      <c r="B18682" s="23"/>
    </row>
    <row r="18683" spans="2:2" hidden="1">
      <c r="B18683" s="23"/>
    </row>
    <row r="18684" spans="2:2" hidden="1">
      <c r="B18684" s="23"/>
    </row>
    <row r="18685" spans="2:2" hidden="1">
      <c r="B18685" s="23"/>
    </row>
    <row r="18686" spans="2:2" hidden="1">
      <c r="B18686" s="23"/>
    </row>
    <row r="18687" spans="2:2" hidden="1">
      <c r="B18687" s="23"/>
    </row>
    <row r="18688" spans="2:2" hidden="1">
      <c r="B18688" s="23"/>
    </row>
    <row r="18689" spans="2:2" hidden="1">
      <c r="B18689" s="23"/>
    </row>
    <row r="18690" spans="2:2" hidden="1">
      <c r="B18690" s="23"/>
    </row>
    <row r="18691" spans="2:2" hidden="1">
      <c r="B18691" s="23"/>
    </row>
    <row r="18692" spans="2:2" hidden="1">
      <c r="B18692" s="23"/>
    </row>
    <row r="18693" spans="2:2" hidden="1">
      <c r="B18693" s="23"/>
    </row>
    <row r="18694" spans="2:2" hidden="1">
      <c r="B18694" s="23"/>
    </row>
    <row r="18695" spans="2:2" hidden="1">
      <c r="B18695" s="23"/>
    </row>
    <row r="18696" spans="2:2" hidden="1">
      <c r="B18696" s="23"/>
    </row>
    <row r="18697" spans="2:2" hidden="1">
      <c r="B18697" s="23"/>
    </row>
    <row r="18698" spans="2:2" hidden="1">
      <c r="B18698" s="23"/>
    </row>
    <row r="18699" spans="2:2" hidden="1">
      <c r="B18699" s="23"/>
    </row>
    <row r="18700" spans="2:2" hidden="1">
      <c r="B18700" s="23"/>
    </row>
    <row r="18701" spans="2:2" hidden="1">
      <c r="B18701" s="23"/>
    </row>
    <row r="18702" spans="2:2" hidden="1">
      <c r="B18702" s="23"/>
    </row>
    <row r="18703" spans="2:2" hidden="1">
      <c r="B18703" s="23"/>
    </row>
    <row r="18704" spans="2:2" hidden="1">
      <c r="B18704" s="23"/>
    </row>
    <row r="18705" spans="2:2" hidden="1">
      <c r="B18705" s="23"/>
    </row>
    <row r="18706" spans="2:2" hidden="1">
      <c r="B18706" s="23"/>
    </row>
    <row r="18707" spans="2:2" hidden="1">
      <c r="B18707" s="23"/>
    </row>
    <row r="18708" spans="2:2" hidden="1">
      <c r="B18708" s="23"/>
    </row>
    <row r="18709" spans="2:2" hidden="1">
      <c r="B18709" s="23"/>
    </row>
    <row r="18710" spans="2:2" hidden="1">
      <c r="B18710" s="23"/>
    </row>
    <row r="18711" spans="2:2" hidden="1">
      <c r="B18711" s="23"/>
    </row>
    <row r="18712" spans="2:2" hidden="1">
      <c r="B18712" s="23"/>
    </row>
    <row r="18713" spans="2:2" hidden="1">
      <c r="B18713" s="23"/>
    </row>
    <row r="18714" spans="2:2" hidden="1">
      <c r="B18714" s="23"/>
    </row>
    <row r="18715" spans="2:2" hidden="1">
      <c r="B18715" s="23"/>
    </row>
    <row r="18716" spans="2:2" hidden="1">
      <c r="B18716" s="23"/>
    </row>
    <row r="18717" spans="2:2" hidden="1">
      <c r="B18717" s="23"/>
    </row>
    <row r="18718" spans="2:2" hidden="1">
      <c r="B18718" s="23"/>
    </row>
    <row r="18719" spans="2:2" hidden="1">
      <c r="B18719" s="23"/>
    </row>
    <row r="18720" spans="2:2" hidden="1">
      <c r="B18720" s="23"/>
    </row>
    <row r="18721" spans="2:2" hidden="1">
      <c r="B18721" s="23"/>
    </row>
    <row r="18722" spans="2:2" hidden="1">
      <c r="B18722" s="23"/>
    </row>
    <row r="18723" spans="2:2" hidden="1">
      <c r="B18723" s="23"/>
    </row>
    <row r="18724" spans="2:2" hidden="1">
      <c r="B18724" s="23"/>
    </row>
    <row r="18725" spans="2:2" hidden="1">
      <c r="B18725" s="23"/>
    </row>
    <row r="18726" spans="2:2" hidden="1">
      <c r="B18726" s="23"/>
    </row>
    <row r="18727" spans="2:2" hidden="1">
      <c r="B18727" s="23"/>
    </row>
    <row r="18728" spans="2:2" hidden="1">
      <c r="B18728" s="23"/>
    </row>
    <row r="18729" spans="2:2" hidden="1">
      <c r="B18729" s="23"/>
    </row>
    <row r="18730" spans="2:2" hidden="1">
      <c r="B18730" s="23"/>
    </row>
    <row r="18731" spans="2:2" hidden="1">
      <c r="B18731" s="23"/>
    </row>
    <row r="18732" spans="2:2" hidden="1">
      <c r="B18732" s="23"/>
    </row>
    <row r="18733" spans="2:2" hidden="1">
      <c r="B18733" s="23"/>
    </row>
    <row r="18734" spans="2:2" hidden="1">
      <c r="B18734" s="23"/>
    </row>
    <row r="18735" spans="2:2" hidden="1">
      <c r="B18735" s="23"/>
    </row>
    <row r="18736" spans="2:2" hidden="1">
      <c r="B18736" s="23"/>
    </row>
    <row r="18737" spans="2:2" hidden="1">
      <c r="B18737" s="23"/>
    </row>
    <row r="18738" spans="2:2" hidden="1">
      <c r="B18738" s="23"/>
    </row>
    <row r="18739" spans="2:2" hidden="1">
      <c r="B18739" s="23"/>
    </row>
    <row r="18740" spans="2:2" hidden="1">
      <c r="B18740" s="23"/>
    </row>
    <row r="18741" spans="2:2" hidden="1">
      <c r="B18741" s="23"/>
    </row>
    <row r="18742" spans="2:2" hidden="1">
      <c r="B18742" s="23"/>
    </row>
    <row r="18743" spans="2:2" hidden="1">
      <c r="B18743" s="23"/>
    </row>
    <row r="18744" spans="2:2" hidden="1">
      <c r="B18744" s="23"/>
    </row>
    <row r="18745" spans="2:2" hidden="1">
      <c r="B18745" s="23"/>
    </row>
    <row r="18746" spans="2:2" hidden="1">
      <c r="B18746" s="23"/>
    </row>
    <row r="18747" spans="2:2" hidden="1">
      <c r="B18747" s="23"/>
    </row>
    <row r="18748" spans="2:2" hidden="1">
      <c r="B18748" s="23"/>
    </row>
    <row r="18749" spans="2:2" hidden="1">
      <c r="B18749" s="23"/>
    </row>
    <row r="18750" spans="2:2" hidden="1">
      <c r="B18750" s="23"/>
    </row>
    <row r="18751" spans="2:2" hidden="1">
      <c r="B18751" s="23"/>
    </row>
    <row r="18752" spans="2:2" hidden="1">
      <c r="B18752" s="23"/>
    </row>
    <row r="18753" spans="2:2" hidden="1">
      <c r="B18753" s="23"/>
    </row>
    <row r="18754" spans="2:2" hidden="1">
      <c r="B18754" s="23"/>
    </row>
    <row r="18755" spans="2:2" hidden="1">
      <c r="B18755" s="23"/>
    </row>
    <row r="18756" spans="2:2" hidden="1">
      <c r="B18756" s="23"/>
    </row>
    <row r="18757" spans="2:2" hidden="1">
      <c r="B18757" s="23"/>
    </row>
    <row r="18758" spans="2:2" hidden="1">
      <c r="B18758" s="23"/>
    </row>
    <row r="18759" spans="2:2" hidden="1">
      <c r="B18759" s="23"/>
    </row>
    <row r="18760" spans="2:2" hidden="1">
      <c r="B18760" s="23"/>
    </row>
    <row r="18761" spans="2:2" hidden="1">
      <c r="B18761" s="23"/>
    </row>
    <row r="18762" spans="2:2" hidden="1">
      <c r="B18762" s="23"/>
    </row>
    <row r="18763" spans="2:2" hidden="1">
      <c r="B18763" s="23"/>
    </row>
    <row r="18764" spans="2:2" hidden="1">
      <c r="B18764" s="23"/>
    </row>
    <row r="18765" spans="2:2" hidden="1">
      <c r="B18765" s="23"/>
    </row>
    <row r="18766" spans="2:2" hidden="1">
      <c r="B18766" s="23"/>
    </row>
    <row r="18767" spans="2:2" hidden="1">
      <c r="B18767" s="23"/>
    </row>
    <row r="18768" spans="2:2" hidden="1">
      <c r="B18768" s="23"/>
    </row>
    <row r="18769" spans="2:2" hidden="1">
      <c r="B18769" s="23"/>
    </row>
    <row r="18770" spans="2:2" hidden="1">
      <c r="B18770" s="23"/>
    </row>
    <row r="18771" spans="2:2" hidden="1">
      <c r="B18771" s="23"/>
    </row>
    <row r="18772" spans="2:2" hidden="1">
      <c r="B18772" s="23"/>
    </row>
    <row r="18773" spans="2:2" hidden="1">
      <c r="B18773" s="23"/>
    </row>
    <row r="18774" spans="2:2" hidden="1">
      <c r="B18774" s="23"/>
    </row>
    <row r="18775" spans="2:2" hidden="1">
      <c r="B18775" s="23"/>
    </row>
    <row r="18776" spans="2:2" hidden="1">
      <c r="B18776" s="23"/>
    </row>
    <row r="18777" spans="2:2" hidden="1">
      <c r="B18777" s="23"/>
    </row>
    <row r="18778" spans="2:2" hidden="1">
      <c r="B18778" s="23"/>
    </row>
    <row r="18779" spans="2:2" hidden="1">
      <c r="B18779" s="23"/>
    </row>
    <row r="18780" spans="2:2" hidden="1">
      <c r="B18780" s="23"/>
    </row>
    <row r="18781" spans="2:2" hidden="1">
      <c r="B18781" s="23"/>
    </row>
    <row r="18782" spans="2:2" hidden="1">
      <c r="B18782" s="23"/>
    </row>
    <row r="18783" spans="2:2" hidden="1">
      <c r="B18783" s="23"/>
    </row>
    <row r="18784" spans="2:2" hidden="1">
      <c r="B18784" s="23"/>
    </row>
    <row r="18785" spans="2:2" hidden="1">
      <c r="B18785" s="23"/>
    </row>
    <row r="18786" spans="2:2" hidden="1">
      <c r="B18786" s="23"/>
    </row>
    <row r="18787" spans="2:2" hidden="1">
      <c r="B18787" s="23"/>
    </row>
    <row r="18788" spans="2:2" hidden="1">
      <c r="B18788" s="23"/>
    </row>
    <row r="18789" spans="2:2" hidden="1">
      <c r="B18789" s="23"/>
    </row>
    <row r="18790" spans="2:2" hidden="1">
      <c r="B18790" s="23"/>
    </row>
    <row r="18791" spans="2:2" hidden="1">
      <c r="B18791" s="23"/>
    </row>
    <row r="18792" spans="2:2" hidden="1">
      <c r="B18792" s="23"/>
    </row>
    <row r="18793" spans="2:2" hidden="1">
      <c r="B18793" s="23"/>
    </row>
    <row r="18794" spans="2:2" hidden="1">
      <c r="B18794" s="23"/>
    </row>
    <row r="18795" spans="2:2" hidden="1">
      <c r="B18795" s="23"/>
    </row>
    <row r="18796" spans="2:2" hidden="1">
      <c r="B18796" s="23"/>
    </row>
    <row r="18797" spans="2:2" hidden="1">
      <c r="B18797" s="23"/>
    </row>
    <row r="18798" spans="2:2" hidden="1">
      <c r="B18798" s="23"/>
    </row>
    <row r="18799" spans="2:2" hidden="1">
      <c r="B18799" s="23"/>
    </row>
    <row r="18800" spans="2:2" hidden="1">
      <c r="B18800" s="23"/>
    </row>
    <row r="18801" spans="2:2" hidden="1">
      <c r="B18801" s="23"/>
    </row>
    <row r="18802" spans="2:2" hidden="1">
      <c r="B18802" s="23"/>
    </row>
    <row r="18803" spans="2:2" hidden="1">
      <c r="B18803" s="23"/>
    </row>
    <row r="18804" spans="2:2" hidden="1">
      <c r="B18804" s="23"/>
    </row>
    <row r="18805" spans="2:2" hidden="1">
      <c r="B18805" s="23"/>
    </row>
    <row r="18806" spans="2:2" hidden="1">
      <c r="B18806" s="23"/>
    </row>
    <row r="18807" spans="2:2" hidden="1">
      <c r="B18807" s="23"/>
    </row>
    <row r="18808" spans="2:2" hidden="1">
      <c r="B18808" s="23"/>
    </row>
    <row r="18809" spans="2:2" hidden="1">
      <c r="B18809" s="23"/>
    </row>
    <row r="18810" spans="2:2" hidden="1">
      <c r="B18810" s="23"/>
    </row>
    <row r="18811" spans="2:2" hidden="1">
      <c r="B18811" s="23"/>
    </row>
    <row r="18812" spans="2:2" hidden="1">
      <c r="B18812" s="23"/>
    </row>
    <row r="18813" spans="2:2" hidden="1">
      <c r="B18813" s="23"/>
    </row>
    <row r="18814" spans="2:2" hidden="1">
      <c r="B18814" s="23"/>
    </row>
    <row r="18815" spans="2:2" hidden="1">
      <c r="B18815" s="23"/>
    </row>
    <row r="18816" spans="2:2" hidden="1">
      <c r="B18816" s="23"/>
    </row>
    <row r="18817" spans="2:2" hidden="1">
      <c r="B18817" s="23"/>
    </row>
    <row r="18818" spans="2:2" hidden="1">
      <c r="B18818" s="23"/>
    </row>
    <row r="18819" spans="2:2" hidden="1">
      <c r="B18819" s="23"/>
    </row>
    <row r="18820" spans="2:2" hidden="1">
      <c r="B18820" s="23"/>
    </row>
    <row r="18821" spans="2:2" hidden="1">
      <c r="B18821" s="23"/>
    </row>
    <row r="18822" spans="2:2" hidden="1">
      <c r="B18822" s="23"/>
    </row>
    <row r="18823" spans="2:2" hidden="1">
      <c r="B18823" s="23"/>
    </row>
    <row r="18824" spans="2:2" hidden="1">
      <c r="B18824" s="23"/>
    </row>
    <row r="18825" spans="2:2" hidden="1">
      <c r="B18825" s="23"/>
    </row>
    <row r="18826" spans="2:2" hidden="1">
      <c r="B18826" s="23"/>
    </row>
    <row r="18827" spans="2:2" hidden="1">
      <c r="B18827" s="23"/>
    </row>
    <row r="18828" spans="2:2" hidden="1">
      <c r="B18828" s="23"/>
    </row>
    <row r="18829" spans="2:2" hidden="1">
      <c r="B18829" s="23"/>
    </row>
    <row r="18830" spans="2:2" hidden="1">
      <c r="B18830" s="23"/>
    </row>
    <row r="18831" spans="2:2" hidden="1">
      <c r="B18831" s="23"/>
    </row>
    <row r="18832" spans="2:2" hidden="1">
      <c r="B18832" s="23"/>
    </row>
    <row r="18833" spans="2:2" hidden="1">
      <c r="B18833" s="23"/>
    </row>
    <row r="18834" spans="2:2" hidden="1">
      <c r="B18834" s="23"/>
    </row>
    <row r="18835" spans="2:2" hidden="1">
      <c r="B18835" s="23"/>
    </row>
    <row r="18836" spans="2:2" hidden="1">
      <c r="B18836" s="23"/>
    </row>
    <row r="18837" spans="2:2" hidden="1">
      <c r="B18837" s="23"/>
    </row>
    <row r="18838" spans="2:2" hidden="1">
      <c r="B18838" s="23"/>
    </row>
    <row r="18839" spans="2:2" hidden="1">
      <c r="B18839" s="23"/>
    </row>
    <row r="18840" spans="2:2" hidden="1">
      <c r="B18840" s="23"/>
    </row>
    <row r="18841" spans="2:2" hidden="1">
      <c r="B18841" s="23"/>
    </row>
    <row r="18842" spans="2:2" hidden="1">
      <c r="B18842" s="23"/>
    </row>
    <row r="18843" spans="2:2" hidden="1">
      <c r="B18843" s="23"/>
    </row>
    <row r="18844" spans="2:2" hidden="1">
      <c r="B18844" s="23"/>
    </row>
    <row r="18845" spans="2:2" hidden="1">
      <c r="B18845" s="23"/>
    </row>
    <row r="18846" spans="2:2" hidden="1">
      <c r="B18846" s="23"/>
    </row>
    <row r="18847" spans="2:2" hidden="1">
      <c r="B18847" s="23"/>
    </row>
    <row r="18848" spans="2:2" hidden="1">
      <c r="B18848" s="23"/>
    </row>
    <row r="18849" spans="2:2" hidden="1">
      <c r="B18849" s="23"/>
    </row>
    <row r="18850" spans="2:2" hidden="1">
      <c r="B18850" s="23"/>
    </row>
    <row r="18851" spans="2:2" hidden="1">
      <c r="B18851" s="23"/>
    </row>
    <row r="18852" spans="2:2" hidden="1">
      <c r="B18852" s="23"/>
    </row>
    <row r="18853" spans="2:2" hidden="1">
      <c r="B18853" s="23"/>
    </row>
    <row r="18854" spans="2:2" hidden="1">
      <c r="B18854" s="23"/>
    </row>
    <row r="18855" spans="2:2" hidden="1">
      <c r="B18855" s="23"/>
    </row>
    <row r="18856" spans="2:2" hidden="1">
      <c r="B18856" s="23"/>
    </row>
    <row r="18857" spans="2:2" hidden="1">
      <c r="B18857" s="23"/>
    </row>
    <row r="18858" spans="2:2" hidden="1">
      <c r="B18858" s="23"/>
    </row>
    <row r="18859" spans="2:2" hidden="1">
      <c r="B18859" s="23"/>
    </row>
    <row r="18860" spans="2:2" hidden="1">
      <c r="B18860" s="23"/>
    </row>
    <row r="18861" spans="2:2" hidden="1">
      <c r="B18861" s="23"/>
    </row>
    <row r="18862" spans="2:2" hidden="1">
      <c r="B18862" s="23"/>
    </row>
    <row r="18863" spans="2:2" hidden="1">
      <c r="B18863" s="23"/>
    </row>
    <row r="18864" spans="2:2" hidden="1">
      <c r="B18864" s="23"/>
    </row>
    <row r="18865" spans="2:2" hidden="1">
      <c r="B18865" s="23"/>
    </row>
    <row r="18866" spans="2:2" hidden="1">
      <c r="B18866" s="23"/>
    </row>
    <row r="18867" spans="2:2" hidden="1">
      <c r="B18867" s="23"/>
    </row>
    <row r="18868" spans="2:2" hidden="1">
      <c r="B18868" s="23"/>
    </row>
    <row r="18869" spans="2:2" hidden="1">
      <c r="B18869" s="23"/>
    </row>
    <row r="18870" spans="2:2" hidden="1">
      <c r="B18870" s="23"/>
    </row>
    <row r="18871" spans="2:2" hidden="1">
      <c r="B18871" s="23"/>
    </row>
    <row r="18872" spans="2:2" hidden="1">
      <c r="B18872" s="23"/>
    </row>
    <row r="18873" spans="2:2" hidden="1">
      <c r="B18873" s="23"/>
    </row>
    <row r="18874" spans="2:2" hidden="1">
      <c r="B18874" s="23"/>
    </row>
    <row r="18875" spans="2:2" hidden="1">
      <c r="B18875" s="23"/>
    </row>
    <row r="18876" spans="2:2" hidden="1">
      <c r="B18876" s="23"/>
    </row>
    <row r="18877" spans="2:2" hidden="1">
      <c r="B18877" s="23"/>
    </row>
    <row r="18878" spans="2:2" hidden="1">
      <c r="B18878" s="23"/>
    </row>
    <row r="18879" spans="2:2" hidden="1">
      <c r="B18879" s="23"/>
    </row>
    <row r="18880" spans="2:2" hidden="1">
      <c r="B18880" s="23"/>
    </row>
    <row r="18881" spans="2:2" hidden="1">
      <c r="B18881" s="23"/>
    </row>
    <row r="18882" spans="2:2" hidden="1">
      <c r="B18882" s="23"/>
    </row>
    <row r="18883" spans="2:2" hidden="1">
      <c r="B18883" s="23"/>
    </row>
    <row r="18884" spans="2:2" hidden="1">
      <c r="B18884" s="23"/>
    </row>
    <row r="18885" spans="2:2" hidden="1">
      <c r="B18885" s="23"/>
    </row>
    <row r="18886" spans="2:2" hidden="1">
      <c r="B18886" s="23"/>
    </row>
    <row r="18887" spans="2:2" hidden="1">
      <c r="B18887" s="23"/>
    </row>
    <row r="18888" spans="2:2" hidden="1">
      <c r="B18888" s="23"/>
    </row>
    <row r="18889" spans="2:2" hidden="1">
      <c r="B18889" s="23"/>
    </row>
    <row r="18890" spans="2:2" hidden="1">
      <c r="B18890" s="23"/>
    </row>
    <row r="18891" spans="2:2" hidden="1">
      <c r="B18891" s="23"/>
    </row>
    <row r="18892" spans="2:2" hidden="1">
      <c r="B18892" s="23"/>
    </row>
    <row r="18893" spans="2:2" hidden="1">
      <c r="B18893" s="23"/>
    </row>
    <row r="18894" spans="2:2" hidden="1">
      <c r="B18894" s="23"/>
    </row>
    <row r="18895" spans="2:2" hidden="1">
      <c r="B18895" s="23"/>
    </row>
    <row r="18896" spans="2:2" hidden="1">
      <c r="B18896" s="23"/>
    </row>
    <row r="18897" spans="2:2" hidden="1">
      <c r="B18897" s="23"/>
    </row>
    <row r="18898" spans="2:2" hidden="1">
      <c r="B18898" s="23"/>
    </row>
    <row r="18899" spans="2:2" hidden="1">
      <c r="B18899" s="23"/>
    </row>
    <row r="18900" spans="2:2" hidden="1">
      <c r="B18900" s="23"/>
    </row>
    <row r="18901" spans="2:2" hidden="1">
      <c r="B18901" s="23"/>
    </row>
    <row r="18902" spans="2:2" hidden="1">
      <c r="B18902" s="23"/>
    </row>
    <row r="18903" spans="2:2" hidden="1">
      <c r="B18903" s="23"/>
    </row>
    <row r="18904" spans="2:2" hidden="1">
      <c r="B18904" s="23"/>
    </row>
    <row r="18905" spans="2:2" hidden="1">
      <c r="B18905" s="23"/>
    </row>
    <row r="18906" spans="2:2" hidden="1">
      <c r="B18906" s="23"/>
    </row>
    <row r="18907" spans="2:2" hidden="1">
      <c r="B18907" s="23"/>
    </row>
    <row r="18908" spans="2:2" hidden="1">
      <c r="B18908" s="23"/>
    </row>
    <row r="18909" spans="2:2" hidden="1">
      <c r="B18909" s="23"/>
    </row>
    <row r="18910" spans="2:2" hidden="1">
      <c r="B18910" s="23"/>
    </row>
    <row r="18911" spans="2:2" hidden="1">
      <c r="B18911" s="23"/>
    </row>
    <row r="18912" spans="2:2" hidden="1">
      <c r="B18912" s="23"/>
    </row>
    <row r="18913" spans="2:2" hidden="1">
      <c r="B18913" s="23"/>
    </row>
    <row r="18914" spans="2:2" hidden="1">
      <c r="B18914" s="23"/>
    </row>
    <row r="18915" spans="2:2" hidden="1">
      <c r="B18915" s="23"/>
    </row>
    <row r="18916" spans="2:2" hidden="1">
      <c r="B18916" s="23"/>
    </row>
    <row r="18917" spans="2:2" hidden="1">
      <c r="B18917" s="23"/>
    </row>
    <row r="18918" spans="2:2" hidden="1">
      <c r="B18918" s="23"/>
    </row>
    <row r="18919" spans="2:2" hidden="1">
      <c r="B18919" s="23"/>
    </row>
    <row r="18920" spans="2:2" hidden="1">
      <c r="B18920" s="23"/>
    </row>
    <row r="18921" spans="2:2" hidden="1">
      <c r="B18921" s="23"/>
    </row>
    <row r="18922" spans="2:2" hidden="1">
      <c r="B18922" s="23"/>
    </row>
    <row r="18923" spans="2:2" hidden="1">
      <c r="B18923" s="23"/>
    </row>
    <row r="18924" spans="2:2" hidden="1">
      <c r="B18924" s="23"/>
    </row>
    <row r="18925" spans="2:2" hidden="1">
      <c r="B18925" s="23"/>
    </row>
    <row r="18926" spans="2:2" hidden="1">
      <c r="B18926" s="23"/>
    </row>
    <row r="18927" spans="2:2" hidden="1">
      <c r="B18927" s="23"/>
    </row>
    <row r="18928" spans="2:2" hidden="1">
      <c r="B18928" s="23"/>
    </row>
    <row r="18929" spans="2:2" hidden="1">
      <c r="B18929" s="23"/>
    </row>
    <row r="18930" spans="2:2" hidden="1">
      <c r="B18930" s="23"/>
    </row>
    <row r="18931" spans="2:2" hidden="1">
      <c r="B18931" s="23"/>
    </row>
    <row r="18932" spans="2:2" hidden="1">
      <c r="B18932" s="23"/>
    </row>
    <row r="18933" spans="2:2" hidden="1">
      <c r="B18933" s="23"/>
    </row>
    <row r="18934" spans="2:2" hidden="1">
      <c r="B18934" s="23"/>
    </row>
    <row r="18935" spans="2:2" hidden="1">
      <c r="B18935" s="23"/>
    </row>
    <row r="18936" spans="2:2" hidden="1">
      <c r="B18936" s="23"/>
    </row>
    <row r="18937" spans="2:2" hidden="1">
      <c r="B18937" s="23"/>
    </row>
    <row r="18938" spans="2:2" hidden="1">
      <c r="B18938" s="23"/>
    </row>
    <row r="18939" spans="2:2" hidden="1">
      <c r="B18939" s="23"/>
    </row>
    <row r="18940" spans="2:2" hidden="1">
      <c r="B18940" s="23"/>
    </row>
    <row r="18941" spans="2:2" hidden="1">
      <c r="B18941" s="23"/>
    </row>
    <row r="18942" spans="2:2" hidden="1">
      <c r="B18942" s="23"/>
    </row>
    <row r="18943" spans="2:2" hidden="1">
      <c r="B18943" s="23"/>
    </row>
    <row r="18944" spans="2:2" hidden="1">
      <c r="B18944" s="23"/>
    </row>
    <row r="18945" spans="2:2" hidden="1">
      <c r="B18945" s="23"/>
    </row>
    <row r="18946" spans="2:2" hidden="1">
      <c r="B18946" s="23"/>
    </row>
    <row r="18947" spans="2:2" hidden="1">
      <c r="B18947" s="23"/>
    </row>
    <row r="18948" spans="2:2" hidden="1">
      <c r="B18948" s="23"/>
    </row>
    <row r="18949" spans="2:2" hidden="1">
      <c r="B18949" s="23"/>
    </row>
    <row r="18950" spans="2:2" hidden="1">
      <c r="B18950" s="23"/>
    </row>
    <row r="18951" spans="2:2" hidden="1">
      <c r="B18951" s="23"/>
    </row>
    <row r="18952" spans="2:2" hidden="1">
      <c r="B18952" s="23"/>
    </row>
    <row r="18953" spans="2:2" hidden="1">
      <c r="B18953" s="23"/>
    </row>
    <row r="18954" spans="2:2" hidden="1">
      <c r="B18954" s="23"/>
    </row>
    <row r="18955" spans="2:2" hidden="1">
      <c r="B18955" s="23"/>
    </row>
    <row r="18956" spans="2:2" hidden="1">
      <c r="B18956" s="23"/>
    </row>
    <row r="18957" spans="2:2" hidden="1">
      <c r="B18957" s="23"/>
    </row>
    <row r="18958" spans="2:2" hidden="1">
      <c r="B18958" s="23"/>
    </row>
    <row r="18959" spans="2:2" hidden="1">
      <c r="B18959" s="23"/>
    </row>
    <row r="18960" spans="2:2" hidden="1">
      <c r="B18960" s="23"/>
    </row>
    <row r="18961" spans="2:2" hidden="1">
      <c r="B18961" s="23"/>
    </row>
    <row r="18962" spans="2:2" hidden="1">
      <c r="B18962" s="23"/>
    </row>
    <row r="18963" spans="2:2" hidden="1">
      <c r="B18963" s="23"/>
    </row>
    <row r="18964" spans="2:2" hidden="1">
      <c r="B18964" s="23"/>
    </row>
    <row r="18965" spans="2:2" hidden="1">
      <c r="B18965" s="23"/>
    </row>
    <row r="18966" spans="2:2" hidden="1">
      <c r="B18966" s="23"/>
    </row>
    <row r="18967" spans="2:2" hidden="1">
      <c r="B18967" s="23"/>
    </row>
    <row r="18968" spans="2:2" hidden="1">
      <c r="B18968" s="23"/>
    </row>
    <row r="18969" spans="2:2" hidden="1">
      <c r="B18969" s="23"/>
    </row>
    <row r="18970" spans="2:2" hidden="1">
      <c r="B18970" s="23"/>
    </row>
    <row r="18971" spans="2:2" hidden="1">
      <c r="B18971" s="23"/>
    </row>
    <row r="18972" spans="2:2" hidden="1">
      <c r="B18972" s="23"/>
    </row>
    <row r="18973" spans="2:2" hidden="1">
      <c r="B18973" s="23"/>
    </row>
    <row r="18974" spans="2:2" hidden="1">
      <c r="B18974" s="23"/>
    </row>
    <row r="18975" spans="2:2" hidden="1">
      <c r="B18975" s="23"/>
    </row>
    <row r="18976" spans="2:2" hidden="1">
      <c r="B18976" s="23"/>
    </row>
    <row r="18977" spans="2:2" hidden="1">
      <c r="B18977" s="23"/>
    </row>
    <row r="18978" spans="2:2" hidden="1">
      <c r="B18978" s="23"/>
    </row>
    <row r="18979" spans="2:2" hidden="1">
      <c r="B18979" s="23"/>
    </row>
    <row r="18980" spans="2:2" hidden="1">
      <c r="B18980" s="23"/>
    </row>
    <row r="18981" spans="2:2" hidden="1">
      <c r="B18981" s="23"/>
    </row>
    <row r="18982" spans="2:2" hidden="1">
      <c r="B18982" s="23"/>
    </row>
    <row r="18983" spans="2:2" hidden="1">
      <c r="B18983" s="23"/>
    </row>
    <row r="18984" spans="2:2" hidden="1">
      <c r="B18984" s="23"/>
    </row>
    <row r="18985" spans="2:2" hidden="1">
      <c r="B18985" s="23"/>
    </row>
    <row r="18986" spans="2:2" hidden="1">
      <c r="B18986" s="23"/>
    </row>
    <row r="18987" spans="2:2" hidden="1">
      <c r="B18987" s="23"/>
    </row>
    <row r="18988" spans="2:2" hidden="1">
      <c r="B18988" s="23"/>
    </row>
    <row r="18989" spans="2:2" hidden="1">
      <c r="B18989" s="23"/>
    </row>
    <row r="18990" spans="2:2" hidden="1">
      <c r="B18990" s="23"/>
    </row>
    <row r="18991" spans="2:2" hidden="1">
      <c r="B18991" s="23"/>
    </row>
    <row r="18992" spans="2:2" hidden="1">
      <c r="B18992" s="23"/>
    </row>
    <row r="18993" spans="2:2" hidden="1">
      <c r="B18993" s="23"/>
    </row>
    <row r="18994" spans="2:2" hidden="1">
      <c r="B18994" s="23"/>
    </row>
    <row r="18995" spans="2:2" hidden="1">
      <c r="B18995" s="23"/>
    </row>
    <row r="18996" spans="2:2" hidden="1">
      <c r="B18996" s="23"/>
    </row>
    <row r="18997" spans="2:2" hidden="1">
      <c r="B18997" s="23"/>
    </row>
    <row r="18998" spans="2:2" hidden="1">
      <c r="B18998" s="23"/>
    </row>
    <row r="18999" spans="2:2" hidden="1">
      <c r="B18999" s="23"/>
    </row>
    <row r="19000" spans="2:2" hidden="1">
      <c r="B19000" s="23"/>
    </row>
    <row r="19001" spans="2:2" hidden="1">
      <c r="B19001" s="23"/>
    </row>
    <row r="19002" spans="2:2" hidden="1">
      <c r="B19002" s="23"/>
    </row>
    <row r="19003" spans="2:2" hidden="1">
      <c r="B19003" s="23"/>
    </row>
    <row r="19004" spans="2:2" hidden="1">
      <c r="B19004" s="23"/>
    </row>
    <row r="19005" spans="2:2" hidden="1">
      <c r="B19005" s="23"/>
    </row>
    <row r="19006" spans="2:2" hidden="1">
      <c r="B19006" s="23"/>
    </row>
    <row r="19007" spans="2:2" hidden="1">
      <c r="B19007" s="23"/>
    </row>
    <row r="19008" spans="2:2" hidden="1">
      <c r="B19008" s="23"/>
    </row>
    <row r="19009" spans="2:2" hidden="1">
      <c r="B19009" s="23"/>
    </row>
    <row r="19010" spans="2:2" hidden="1">
      <c r="B19010" s="23"/>
    </row>
    <row r="19011" spans="2:2" hidden="1">
      <c r="B19011" s="23"/>
    </row>
    <row r="19012" spans="2:2" hidden="1">
      <c r="B19012" s="23"/>
    </row>
    <row r="19013" spans="2:2" hidden="1">
      <c r="B19013" s="23"/>
    </row>
    <row r="19014" spans="2:2" hidden="1">
      <c r="B19014" s="23"/>
    </row>
    <row r="19015" spans="2:2" hidden="1">
      <c r="B19015" s="23"/>
    </row>
    <row r="19016" spans="2:2" hidden="1">
      <c r="B19016" s="23"/>
    </row>
    <row r="19017" spans="2:2" hidden="1">
      <c r="B19017" s="23"/>
    </row>
    <row r="19018" spans="2:2" hidden="1">
      <c r="B19018" s="23"/>
    </row>
    <row r="19019" spans="2:2" hidden="1">
      <c r="B19019" s="23"/>
    </row>
    <row r="19020" spans="2:2" hidden="1">
      <c r="B19020" s="23"/>
    </row>
    <row r="19021" spans="2:2" hidden="1">
      <c r="B19021" s="23"/>
    </row>
    <row r="19022" spans="2:2" hidden="1">
      <c r="B19022" s="23"/>
    </row>
    <row r="19023" spans="2:2" hidden="1">
      <c r="B19023" s="23"/>
    </row>
    <row r="19024" spans="2:2" hidden="1">
      <c r="B19024" s="23"/>
    </row>
    <row r="19025" spans="2:2" hidden="1">
      <c r="B19025" s="23"/>
    </row>
    <row r="19026" spans="2:2" hidden="1">
      <c r="B19026" s="23"/>
    </row>
    <row r="19027" spans="2:2" hidden="1">
      <c r="B19027" s="23"/>
    </row>
    <row r="19028" spans="2:2" hidden="1">
      <c r="B19028" s="23"/>
    </row>
    <row r="19029" spans="2:2" hidden="1">
      <c r="B19029" s="23"/>
    </row>
    <row r="19030" spans="2:2" hidden="1">
      <c r="B19030" s="23"/>
    </row>
    <row r="19031" spans="2:2" hidden="1">
      <c r="B19031" s="23"/>
    </row>
    <row r="19032" spans="2:2" hidden="1">
      <c r="B19032" s="23"/>
    </row>
    <row r="19033" spans="2:2" hidden="1">
      <c r="B19033" s="23"/>
    </row>
    <row r="19034" spans="2:2" hidden="1">
      <c r="B19034" s="23"/>
    </row>
    <row r="19035" spans="2:2" hidden="1">
      <c r="B19035" s="23"/>
    </row>
    <row r="19036" spans="2:2" hidden="1">
      <c r="B19036" s="23"/>
    </row>
    <row r="19037" spans="2:2" hidden="1">
      <c r="B19037" s="23"/>
    </row>
    <row r="19038" spans="2:2" hidden="1">
      <c r="B19038" s="23"/>
    </row>
    <row r="19039" spans="2:2" hidden="1">
      <c r="B19039" s="23"/>
    </row>
    <row r="19040" spans="2:2" hidden="1">
      <c r="B19040" s="23"/>
    </row>
    <row r="19041" spans="2:2" hidden="1">
      <c r="B19041" s="23"/>
    </row>
    <row r="19042" spans="2:2" hidden="1">
      <c r="B19042" s="23"/>
    </row>
    <row r="19043" spans="2:2" hidden="1">
      <c r="B19043" s="23"/>
    </row>
    <row r="19044" spans="2:2" hidden="1">
      <c r="B19044" s="23"/>
    </row>
    <row r="19045" spans="2:2" hidden="1">
      <c r="B19045" s="23"/>
    </row>
    <row r="19046" spans="2:2" hidden="1">
      <c r="B19046" s="23"/>
    </row>
    <row r="19047" spans="2:2" hidden="1">
      <c r="B19047" s="23"/>
    </row>
    <row r="19048" spans="2:2" hidden="1">
      <c r="B19048" s="23"/>
    </row>
    <row r="19049" spans="2:2" hidden="1">
      <c r="B19049" s="23"/>
    </row>
    <row r="19050" spans="2:2" hidden="1">
      <c r="B19050" s="23"/>
    </row>
    <row r="19051" spans="2:2" hidden="1">
      <c r="B19051" s="23"/>
    </row>
    <row r="19052" spans="2:2" hidden="1">
      <c r="B19052" s="23"/>
    </row>
    <row r="19053" spans="2:2" hidden="1">
      <c r="B19053" s="23"/>
    </row>
    <row r="19054" spans="2:2" hidden="1">
      <c r="B19054" s="23"/>
    </row>
    <row r="19055" spans="2:2" hidden="1">
      <c r="B19055" s="23"/>
    </row>
    <row r="19056" spans="2:2" hidden="1">
      <c r="B19056" s="23"/>
    </row>
    <row r="19057" spans="2:2" hidden="1">
      <c r="B19057" s="23"/>
    </row>
    <row r="19058" spans="2:2" hidden="1">
      <c r="B19058" s="23"/>
    </row>
    <row r="19059" spans="2:2" hidden="1">
      <c r="B19059" s="23"/>
    </row>
    <row r="19060" spans="2:2" hidden="1">
      <c r="B19060" s="23"/>
    </row>
    <row r="19061" spans="2:2" hidden="1">
      <c r="B19061" s="23"/>
    </row>
    <row r="19062" spans="2:2" hidden="1">
      <c r="B19062" s="23"/>
    </row>
    <row r="19063" spans="2:2" hidden="1">
      <c r="B19063" s="23"/>
    </row>
    <row r="19064" spans="2:2" hidden="1">
      <c r="B19064" s="23"/>
    </row>
    <row r="19065" spans="2:2" hidden="1">
      <c r="B19065" s="23"/>
    </row>
    <row r="19066" spans="2:2" hidden="1">
      <c r="B19066" s="23"/>
    </row>
    <row r="19067" spans="2:2" hidden="1">
      <c r="B19067" s="23"/>
    </row>
    <row r="19068" spans="2:2" hidden="1">
      <c r="B19068" s="23"/>
    </row>
    <row r="19069" spans="2:2" hidden="1">
      <c r="B19069" s="23"/>
    </row>
    <row r="19070" spans="2:2" hidden="1">
      <c r="B19070" s="23"/>
    </row>
    <row r="19071" spans="2:2" hidden="1">
      <c r="B19071" s="23"/>
    </row>
    <row r="19072" spans="2:2" hidden="1">
      <c r="B19072" s="23"/>
    </row>
    <row r="19073" spans="2:2" hidden="1">
      <c r="B19073" s="23"/>
    </row>
    <row r="19074" spans="2:2" hidden="1">
      <c r="B19074" s="23"/>
    </row>
    <row r="19075" spans="2:2" hidden="1">
      <c r="B19075" s="23"/>
    </row>
    <row r="19076" spans="2:2" hidden="1">
      <c r="B19076" s="23"/>
    </row>
    <row r="19077" spans="2:2" hidden="1">
      <c r="B19077" s="23"/>
    </row>
    <row r="19078" spans="2:2" hidden="1">
      <c r="B19078" s="23"/>
    </row>
    <row r="19079" spans="2:2" hidden="1">
      <c r="B19079" s="23"/>
    </row>
    <row r="19080" spans="2:2" hidden="1">
      <c r="B19080" s="23"/>
    </row>
    <row r="19081" spans="2:2" hidden="1">
      <c r="B19081" s="23"/>
    </row>
    <row r="19082" spans="2:2" hidden="1">
      <c r="B19082" s="23"/>
    </row>
    <row r="19083" spans="2:2" hidden="1">
      <c r="B19083" s="23"/>
    </row>
    <row r="19084" spans="2:2" hidden="1">
      <c r="B19084" s="23"/>
    </row>
    <row r="19085" spans="2:2" hidden="1">
      <c r="B19085" s="23"/>
    </row>
    <row r="19086" spans="2:2" hidden="1">
      <c r="B19086" s="23"/>
    </row>
    <row r="19087" spans="2:2" hidden="1">
      <c r="B19087" s="23"/>
    </row>
    <row r="19088" spans="2:2" hidden="1">
      <c r="B19088" s="23"/>
    </row>
    <row r="19089" spans="2:2" hidden="1">
      <c r="B19089" s="23"/>
    </row>
    <row r="19090" spans="2:2" hidden="1">
      <c r="B19090" s="23"/>
    </row>
    <row r="19091" spans="2:2" hidden="1">
      <c r="B19091" s="23"/>
    </row>
    <row r="19092" spans="2:2" hidden="1">
      <c r="B19092" s="23"/>
    </row>
    <row r="19093" spans="2:2" hidden="1">
      <c r="B19093" s="23"/>
    </row>
    <row r="19094" spans="2:2" hidden="1">
      <c r="B19094" s="23"/>
    </row>
    <row r="19095" spans="2:2" hidden="1">
      <c r="B19095" s="23"/>
    </row>
    <row r="19096" spans="2:2" hidden="1">
      <c r="B19096" s="23"/>
    </row>
    <row r="19097" spans="2:2" hidden="1">
      <c r="B19097" s="23"/>
    </row>
    <row r="19098" spans="2:2" hidden="1">
      <c r="B19098" s="23"/>
    </row>
    <row r="19099" spans="2:2" hidden="1">
      <c r="B19099" s="23"/>
    </row>
    <row r="19100" spans="2:2" hidden="1">
      <c r="B19100" s="23"/>
    </row>
    <row r="19101" spans="2:2" hidden="1">
      <c r="B19101" s="23"/>
    </row>
    <row r="19102" spans="2:2" hidden="1">
      <c r="B19102" s="23"/>
    </row>
    <row r="19103" spans="2:2" hidden="1">
      <c r="B19103" s="23"/>
    </row>
    <row r="19104" spans="2:2" hidden="1">
      <c r="B19104" s="23"/>
    </row>
    <row r="19105" spans="2:2" hidden="1">
      <c r="B19105" s="23"/>
    </row>
    <row r="19106" spans="2:2" hidden="1">
      <c r="B19106" s="23"/>
    </row>
    <row r="19107" spans="2:2" hidden="1">
      <c r="B19107" s="23"/>
    </row>
    <row r="19108" spans="2:2" hidden="1">
      <c r="B19108" s="23"/>
    </row>
    <row r="19109" spans="2:2" hidden="1">
      <c r="B19109" s="23"/>
    </row>
    <row r="19110" spans="2:2" hidden="1">
      <c r="B19110" s="23"/>
    </row>
    <row r="19111" spans="2:2" hidden="1">
      <c r="B19111" s="23"/>
    </row>
    <row r="19112" spans="2:2" hidden="1">
      <c r="B19112" s="23"/>
    </row>
    <row r="19113" spans="2:2" hidden="1">
      <c r="B19113" s="23"/>
    </row>
    <row r="19114" spans="2:2" hidden="1">
      <c r="B19114" s="23"/>
    </row>
    <row r="19115" spans="2:2" hidden="1">
      <c r="B19115" s="23"/>
    </row>
    <row r="19116" spans="2:2" hidden="1">
      <c r="B19116" s="23"/>
    </row>
    <row r="19117" spans="2:2" hidden="1">
      <c r="B19117" s="23"/>
    </row>
    <row r="19118" spans="2:2" hidden="1">
      <c r="B19118" s="23"/>
    </row>
    <row r="19119" spans="2:2" hidden="1">
      <c r="B19119" s="23"/>
    </row>
    <row r="19120" spans="2:2" hidden="1">
      <c r="B19120" s="23"/>
    </row>
    <row r="19121" spans="2:2" hidden="1">
      <c r="B19121" s="23"/>
    </row>
    <row r="19122" spans="2:2" hidden="1">
      <c r="B19122" s="23"/>
    </row>
    <row r="19123" spans="2:2" hidden="1">
      <c r="B19123" s="23"/>
    </row>
    <row r="19124" spans="2:2" hidden="1">
      <c r="B19124" s="23"/>
    </row>
    <row r="19125" spans="2:2" hidden="1">
      <c r="B19125" s="23"/>
    </row>
    <row r="19126" spans="2:2" hidden="1">
      <c r="B19126" s="23"/>
    </row>
    <row r="19127" spans="2:2" hidden="1">
      <c r="B19127" s="23"/>
    </row>
    <row r="19128" spans="2:2" hidden="1">
      <c r="B19128" s="23"/>
    </row>
    <row r="19129" spans="2:2" hidden="1">
      <c r="B19129" s="23"/>
    </row>
    <row r="19130" spans="2:2" hidden="1">
      <c r="B19130" s="23"/>
    </row>
    <row r="19131" spans="2:2" hidden="1">
      <c r="B19131" s="23"/>
    </row>
    <row r="19132" spans="2:2" hidden="1">
      <c r="B19132" s="23"/>
    </row>
    <row r="19133" spans="2:2" hidden="1">
      <c r="B19133" s="23"/>
    </row>
    <row r="19134" spans="2:2" hidden="1">
      <c r="B19134" s="23"/>
    </row>
    <row r="19135" spans="2:2" hidden="1">
      <c r="B19135" s="23"/>
    </row>
    <row r="19136" spans="2:2" hidden="1">
      <c r="B19136" s="23"/>
    </row>
    <row r="19137" spans="2:2" hidden="1">
      <c r="B19137" s="23"/>
    </row>
    <row r="19138" spans="2:2" hidden="1">
      <c r="B19138" s="23"/>
    </row>
    <row r="19139" spans="2:2" hidden="1">
      <c r="B19139" s="23"/>
    </row>
    <row r="19140" spans="2:2" hidden="1">
      <c r="B19140" s="23"/>
    </row>
    <row r="19141" spans="2:2" hidden="1">
      <c r="B19141" s="23"/>
    </row>
    <row r="19142" spans="2:2" hidden="1">
      <c r="B19142" s="23"/>
    </row>
    <row r="19143" spans="2:2" hidden="1">
      <c r="B19143" s="23"/>
    </row>
    <row r="19144" spans="2:2" hidden="1">
      <c r="B19144" s="23"/>
    </row>
    <row r="19145" spans="2:2" hidden="1">
      <c r="B19145" s="23"/>
    </row>
    <row r="19146" spans="2:2" hidden="1">
      <c r="B19146" s="23"/>
    </row>
    <row r="19147" spans="2:2" hidden="1">
      <c r="B19147" s="23"/>
    </row>
    <row r="19148" spans="2:2" hidden="1">
      <c r="B19148" s="23"/>
    </row>
    <row r="19149" spans="2:2" hidden="1">
      <c r="B19149" s="23"/>
    </row>
    <row r="19150" spans="2:2" hidden="1">
      <c r="B19150" s="23"/>
    </row>
    <row r="19151" spans="2:2" hidden="1">
      <c r="B19151" s="23"/>
    </row>
    <row r="19152" spans="2:2" hidden="1">
      <c r="B19152" s="23"/>
    </row>
    <row r="19153" spans="2:2" hidden="1">
      <c r="B19153" s="23"/>
    </row>
    <row r="19154" spans="2:2" hidden="1">
      <c r="B19154" s="23"/>
    </row>
    <row r="19155" spans="2:2" hidden="1">
      <c r="B19155" s="23"/>
    </row>
    <row r="19156" spans="2:2" hidden="1">
      <c r="B19156" s="23"/>
    </row>
    <row r="19157" spans="2:2" hidden="1">
      <c r="B19157" s="23"/>
    </row>
    <row r="19158" spans="2:2" hidden="1">
      <c r="B19158" s="23"/>
    </row>
    <row r="19159" spans="2:2" hidden="1">
      <c r="B19159" s="23"/>
    </row>
    <row r="19160" spans="2:2" hidden="1">
      <c r="B19160" s="23"/>
    </row>
    <row r="19161" spans="2:2" hidden="1">
      <c r="B19161" s="23"/>
    </row>
    <row r="19162" spans="2:2" hidden="1">
      <c r="B19162" s="23"/>
    </row>
    <row r="19163" spans="2:2" hidden="1">
      <c r="B19163" s="23"/>
    </row>
    <row r="19164" spans="2:2" hidden="1">
      <c r="B19164" s="23"/>
    </row>
    <row r="19165" spans="2:2" hidden="1">
      <c r="B19165" s="23"/>
    </row>
    <row r="19166" spans="2:2" hidden="1">
      <c r="B19166" s="23"/>
    </row>
    <row r="19167" spans="2:2" hidden="1">
      <c r="B19167" s="23"/>
    </row>
    <row r="19168" spans="2:2" hidden="1">
      <c r="B19168" s="23"/>
    </row>
    <row r="19169" spans="2:2" hidden="1">
      <c r="B19169" s="23"/>
    </row>
    <row r="19170" spans="2:2" hidden="1">
      <c r="B19170" s="23"/>
    </row>
    <row r="19171" spans="2:2" hidden="1">
      <c r="B19171" s="23"/>
    </row>
    <row r="19172" spans="2:2" hidden="1">
      <c r="B19172" s="23"/>
    </row>
    <row r="19173" spans="2:2" hidden="1">
      <c r="B19173" s="23"/>
    </row>
    <row r="19174" spans="2:2" hidden="1">
      <c r="B19174" s="23"/>
    </row>
    <row r="19175" spans="2:2" hidden="1">
      <c r="B19175" s="23"/>
    </row>
    <row r="19176" spans="2:2" hidden="1">
      <c r="B19176" s="23"/>
    </row>
    <row r="19177" spans="2:2" hidden="1">
      <c r="B19177" s="23"/>
    </row>
    <row r="19178" spans="2:2" hidden="1">
      <c r="B19178" s="23"/>
    </row>
    <row r="19179" spans="2:2" hidden="1">
      <c r="B19179" s="23"/>
    </row>
    <row r="19180" spans="2:2" hidden="1">
      <c r="B19180" s="23"/>
    </row>
    <row r="19181" spans="2:2" hidden="1">
      <c r="B19181" s="23"/>
    </row>
    <row r="19182" spans="2:2" hidden="1">
      <c r="B19182" s="23"/>
    </row>
    <row r="19183" spans="2:2" hidden="1">
      <c r="B19183" s="23"/>
    </row>
    <row r="19184" spans="2:2" hidden="1">
      <c r="B19184" s="23"/>
    </row>
    <row r="19185" spans="2:2" hidden="1">
      <c r="B19185" s="23"/>
    </row>
    <row r="19186" spans="2:2" hidden="1">
      <c r="B19186" s="23"/>
    </row>
    <row r="19187" spans="2:2" hidden="1">
      <c r="B19187" s="23"/>
    </row>
    <row r="19188" spans="2:2" hidden="1">
      <c r="B19188" s="23"/>
    </row>
    <row r="19189" spans="2:2" hidden="1">
      <c r="B19189" s="23"/>
    </row>
    <row r="19190" spans="2:2" hidden="1">
      <c r="B19190" s="23"/>
    </row>
    <row r="19191" spans="2:2" hidden="1">
      <c r="B19191" s="23"/>
    </row>
    <row r="19192" spans="2:2" hidden="1">
      <c r="B19192" s="23"/>
    </row>
    <row r="19193" spans="2:2" hidden="1">
      <c r="B19193" s="23"/>
    </row>
    <row r="19194" spans="2:2" hidden="1">
      <c r="B19194" s="23"/>
    </row>
    <row r="19195" spans="2:2" hidden="1">
      <c r="B19195" s="23"/>
    </row>
    <row r="19196" spans="2:2" hidden="1">
      <c r="B19196" s="23"/>
    </row>
    <row r="19197" spans="2:2" hidden="1">
      <c r="B19197" s="23"/>
    </row>
    <row r="19198" spans="2:2" hidden="1">
      <c r="B19198" s="23"/>
    </row>
    <row r="19199" spans="2:2" hidden="1">
      <c r="B19199" s="23"/>
    </row>
    <row r="19200" spans="2:2" hidden="1">
      <c r="B19200" s="23"/>
    </row>
    <row r="19201" spans="2:2" hidden="1">
      <c r="B19201" s="23"/>
    </row>
    <row r="19202" spans="2:2" hidden="1">
      <c r="B19202" s="23"/>
    </row>
    <row r="19203" spans="2:2" hidden="1">
      <c r="B19203" s="23"/>
    </row>
    <row r="19204" spans="2:2" hidden="1">
      <c r="B19204" s="23"/>
    </row>
    <row r="19205" spans="2:2" hidden="1">
      <c r="B19205" s="23"/>
    </row>
    <row r="19206" spans="2:2" hidden="1">
      <c r="B19206" s="23"/>
    </row>
    <row r="19207" spans="2:2" hidden="1">
      <c r="B19207" s="23"/>
    </row>
    <row r="19208" spans="2:2" hidden="1">
      <c r="B19208" s="23"/>
    </row>
    <row r="19209" spans="2:2" hidden="1">
      <c r="B19209" s="23"/>
    </row>
    <row r="19210" spans="2:2" hidden="1">
      <c r="B19210" s="23"/>
    </row>
    <row r="19211" spans="2:2" hidden="1">
      <c r="B19211" s="23"/>
    </row>
    <row r="19212" spans="2:2" hidden="1">
      <c r="B19212" s="23"/>
    </row>
    <row r="19213" spans="2:2" hidden="1">
      <c r="B19213" s="23"/>
    </row>
    <row r="19214" spans="2:2" hidden="1">
      <c r="B19214" s="23"/>
    </row>
    <row r="19215" spans="2:2" hidden="1">
      <c r="B19215" s="23"/>
    </row>
    <row r="19216" spans="2:2" hidden="1">
      <c r="B19216" s="23"/>
    </row>
    <row r="19217" spans="2:2" hidden="1">
      <c r="B19217" s="23"/>
    </row>
    <row r="19218" spans="2:2" hidden="1">
      <c r="B19218" s="23"/>
    </row>
    <row r="19219" spans="2:2" hidden="1">
      <c r="B19219" s="23"/>
    </row>
    <row r="19220" spans="2:2" hidden="1">
      <c r="B19220" s="23"/>
    </row>
    <row r="19221" spans="2:2" hidden="1">
      <c r="B19221" s="23"/>
    </row>
    <row r="19222" spans="2:2" hidden="1">
      <c r="B19222" s="23"/>
    </row>
    <row r="19223" spans="2:2" hidden="1">
      <c r="B19223" s="23"/>
    </row>
    <row r="19224" spans="2:2" hidden="1">
      <c r="B19224" s="23"/>
    </row>
    <row r="19225" spans="2:2" hidden="1">
      <c r="B19225" s="23"/>
    </row>
    <row r="19226" spans="2:2" hidden="1">
      <c r="B19226" s="23"/>
    </row>
    <row r="19227" spans="2:2" hidden="1">
      <c r="B19227" s="23"/>
    </row>
    <row r="19228" spans="2:2" hidden="1">
      <c r="B19228" s="23"/>
    </row>
    <row r="19229" spans="2:2" hidden="1">
      <c r="B19229" s="23"/>
    </row>
    <row r="19230" spans="2:2" hidden="1">
      <c r="B19230" s="23"/>
    </row>
    <row r="19231" spans="2:2" hidden="1">
      <c r="B19231" s="23"/>
    </row>
    <row r="19232" spans="2:2" hidden="1">
      <c r="B19232" s="23"/>
    </row>
    <row r="19233" spans="2:2" hidden="1">
      <c r="B19233" s="23"/>
    </row>
    <row r="19234" spans="2:2" hidden="1">
      <c r="B19234" s="23"/>
    </row>
    <row r="19235" spans="2:2" hidden="1">
      <c r="B19235" s="23"/>
    </row>
    <row r="19236" spans="2:2" hidden="1">
      <c r="B19236" s="23"/>
    </row>
    <row r="19237" spans="2:2" hidden="1">
      <c r="B19237" s="23"/>
    </row>
    <row r="19238" spans="2:2" hidden="1">
      <c r="B19238" s="23"/>
    </row>
    <row r="19239" spans="2:2" hidden="1">
      <c r="B19239" s="23"/>
    </row>
    <row r="19240" spans="2:2" hidden="1">
      <c r="B19240" s="23"/>
    </row>
    <row r="19241" spans="2:2" hidden="1">
      <c r="B19241" s="23"/>
    </row>
    <row r="19242" spans="2:2" hidden="1">
      <c r="B19242" s="23"/>
    </row>
    <row r="19243" spans="2:2" hidden="1">
      <c r="B19243" s="23"/>
    </row>
    <row r="19244" spans="2:2" hidden="1">
      <c r="B19244" s="23"/>
    </row>
    <row r="19245" spans="2:2" hidden="1">
      <c r="B19245" s="23"/>
    </row>
    <row r="19246" spans="2:2" hidden="1">
      <c r="B19246" s="23"/>
    </row>
    <row r="19247" spans="2:2" hidden="1">
      <c r="B19247" s="23"/>
    </row>
    <row r="19248" spans="2:2" hidden="1">
      <c r="B19248" s="23"/>
    </row>
    <row r="19249" spans="2:2" hidden="1">
      <c r="B19249" s="23"/>
    </row>
    <row r="19250" spans="2:2" hidden="1">
      <c r="B19250" s="23"/>
    </row>
    <row r="19251" spans="2:2" hidden="1">
      <c r="B19251" s="23"/>
    </row>
    <row r="19252" spans="2:2" hidden="1">
      <c r="B19252" s="23"/>
    </row>
    <row r="19253" spans="2:2" hidden="1">
      <c r="B19253" s="23"/>
    </row>
    <row r="19254" spans="2:2" hidden="1">
      <c r="B19254" s="23"/>
    </row>
    <row r="19255" spans="2:2" hidden="1">
      <c r="B19255" s="23"/>
    </row>
    <row r="19256" spans="2:2" hidden="1">
      <c r="B19256" s="23"/>
    </row>
    <row r="19257" spans="2:2" hidden="1">
      <c r="B19257" s="23"/>
    </row>
    <row r="19258" spans="2:2" hidden="1">
      <c r="B19258" s="23"/>
    </row>
    <row r="19259" spans="2:2" hidden="1">
      <c r="B19259" s="23"/>
    </row>
    <row r="19260" spans="2:2" hidden="1">
      <c r="B19260" s="23"/>
    </row>
    <row r="19261" spans="2:2" hidden="1">
      <c r="B19261" s="23"/>
    </row>
    <row r="19262" spans="2:2" hidden="1">
      <c r="B19262" s="23"/>
    </row>
    <row r="19263" spans="2:2" hidden="1">
      <c r="B19263" s="23"/>
    </row>
    <row r="19264" spans="2:2" hidden="1">
      <c r="B19264" s="23"/>
    </row>
    <row r="19265" spans="2:2" hidden="1">
      <c r="B19265" s="23"/>
    </row>
    <row r="19266" spans="2:2" hidden="1">
      <c r="B19266" s="23"/>
    </row>
    <row r="19267" spans="2:2" hidden="1">
      <c r="B19267" s="23"/>
    </row>
    <row r="19268" spans="2:2" hidden="1">
      <c r="B19268" s="23"/>
    </row>
    <row r="19269" spans="2:2" hidden="1">
      <c r="B19269" s="23"/>
    </row>
    <row r="19270" spans="2:2" hidden="1">
      <c r="B19270" s="23"/>
    </row>
    <row r="19271" spans="2:2" hidden="1">
      <c r="B19271" s="23"/>
    </row>
    <row r="19272" spans="2:2" hidden="1">
      <c r="B19272" s="23"/>
    </row>
    <row r="19273" spans="2:2" hidden="1">
      <c r="B19273" s="23"/>
    </row>
    <row r="19274" spans="2:2" hidden="1">
      <c r="B19274" s="23"/>
    </row>
    <row r="19275" spans="2:2" hidden="1">
      <c r="B19275" s="23"/>
    </row>
    <row r="19276" spans="2:2" hidden="1">
      <c r="B19276" s="23"/>
    </row>
    <row r="19277" spans="2:2" hidden="1">
      <c r="B19277" s="23"/>
    </row>
    <row r="19278" spans="2:2" hidden="1">
      <c r="B19278" s="23"/>
    </row>
    <row r="19279" spans="2:2" hidden="1">
      <c r="B19279" s="23"/>
    </row>
    <row r="19280" spans="2:2" hidden="1">
      <c r="B19280" s="23"/>
    </row>
    <row r="19281" spans="2:2" hidden="1">
      <c r="B19281" s="23"/>
    </row>
    <row r="19282" spans="2:2" hidden="1">
      <c r="B19282" s="23"/>
    </row>
    <row r="19283" spans="2:2" hidden="1">
      <c r="B19283" s="23"/>
    </row>
    <row r="19284" spans="2:2" hidden="1">
      <c r="B19284" s="23"/>
    </row>
    <row r="19285" spans="2:2" hidden="1">
      <c r="B19285" s="23"/>
    </row>
    <row r="19286" spans="2:2" hidden="1">
      <c r="B19286" s="23"/>
    </row>
    <row r="19287" spans="2:2" hidden="1">
      <c r="B19287" s="23"/>
    </row>
    <row r="19288" spans="2:2" hidden="1">
      <c r="B19288" s="23"/>
    </row>
    <row r="19289" spans="2:2" hidden="1">
      <c r="B19289" s="23"/>
    </row>
    <row r="19290" spans="2:2" hidden="1">
      <c r="B19290" s="23"/>
    </row>
    <row r="19291" spans="2:2" hidden="1">
      <c r="B19291" s="23"/>
    </row>
    <row r="19292" spans="2:2" hidden="1">
      <c r="B19292" s="23"/>
    </row>
    <row r="19293" spans="2:2" hidden="1">
      <c r="B19293" s="23"/>
    </row>
    <row r="19294" spans="2:2" hidden="1">
      <c r="B19294" s="23"/>
    </row>
    <row r="19295" spans="2:2" hidden="1">
      <c r="B19295" s="23"/>
    </row>
    <row r="19296" spans="2:2" hidden="1">
      <c r="B19296" s="23"/>
    </row>
    <row r="19297" spans="2:2" hidden="1">
      <c r="B19297" s="23"/>
    </row>
    <row r="19298" spans="2:2" hidden="1">
      <c r="B19298" s="23"/>
    </row>
    <row r="19299" spans="2:2" hidden="1">
      <c r="B19299" s="23"/>
    </row>
    <row r="19300" spans="2:2" hidden="1">
      <c r="B19300" s="23"/>
    </row>
    <row r="19301" spans="2:2" hidden="1">
      <c r="B19301" s="23"/>
    </row>
    <row r="19302" spans="2:2" hidden="1">
      <c r="B19302" s="23"/>
    </row>
    <row r="19303" spans="2:2" hidden="1">
      <c r="B19303" s="23"/>
    </row>
    <row r="19304" spans="2:2" hidden="1">
      <c r="B19304" s="23"/>
    </row>
    <row r="19305" spans="2:2" hidden="1">
      <c r="B19305" s="23"/>
    </row>
    <row r="19306" spans="2:2" hidden="1">
      <c r="B19306" s="23"/>
    </row>
    <row r="19307" spans="2:2" hidden="1">
      <c r="B19307" s="23"/>
    </row>
    <row r="19308" spans="2:2" hidden="1">
      <c r="B19308" s="23"/>
    </row>
    <row r="19309" spans="2:2" hidden="1">
      <c r="B19309" s="23"/>
    </row>
    <row r="19310" spans="2:2" hidden="1">
      <c r="B19310" s="23"/>
    </row>
    <row r="19311" spans="2:2" hidden="1">
      <c r="B19311" s="23"/>
    </row>
    <row r="19312" spans="2:2" hidden="1">
      <c r="B19312" s="23"/>
    </row>
    <row r="19313" spans="2:2" hidden="1">
      <c r="B19313" s="23"/>
    </row>
    <row r="19314" spans="2:2" hidden="1">
      <c r="B19314" s="23"/>
    </row>
    <row r="19315" spans="2:2" hidden="1">
      <c r="B19315" s="23"/>
    </row>
    <row r="19316" spans="2:2" hidden="1">
      <c r="B19316" s="23"/>
    </row>
    <row r="19317" spans="2:2" hidden="1">
      <c r="B19317" s="23"/>
    </row>
    <row r="19318" spans="2:2" hidden="1">
      <c r="B19318" s="23"/>
    </row>
    <row r="19319" spans="2:2" hidden="1">
      <c r="B19319" s="23"/>
    </row>
    <row r="19320" spans="2:2" hidden="1">
      <c r="B19320" s="23"/>
    </row>
    <row r="19321" spans="2:2" hidden="1">
      <c r="B19321" s="23"/>
    </row>
    <row r="19322" spans="2:2" hidden="1">
      <c r="B19322" s="23"/>
    </row>
    <row r="19323" spans="2:2" hidden="1">
      <c r="B19323" s="23"/>
    </row>
    <row r="19324" spans="2:2" hidden="1">
      <c r="B19324" s="23"/>
    </row>
    <row r="19325" spans="2:2" hidden="1">
      <c r="B19325" s="23"/>
    </row>
    <row r="19326" spans="2:2" hidden="1">
      <c r="B19326" s="23"/>
    </row>
    <row r="19327" spans="2:2" hidden="1">
      <c r="B19327" s="23"/>
    </row>
    <row r="19328" spans="2:2" hidden="1">
      <c r="B19328" s="23"/>
    </row>
    <row r="19329" spans="2:2" hidden="1">
      <c r="B19329" s="23"/>
    </row>
    <row r="19330" spans="2:2" hidden="1">
      <c r="B19330" s="23"/>
    </row>
    <row r="19331" spans="2:2" hidden="1">
      <c r="B19331" s="23"/>
    </row>
    <row r="19332" spans="2:2" hidden="1">
      <c r="B19332" s="23"/>
    </row>
    <row r="19333" spans="2:2" hidden="1">
      <c r="B19333" s="23"/>
    </row>
    <row r="19334" spans="2:2" hidden="1">
      <c r="B19334" s="23"/>
    </row>
    <row r="19335" spans="2:2" hidden="1">
      <c r="B19335" s="23"/>
    </row>
    <row r="19336" spans="2:2" hidden="1">
      <c r="B19336" s="23"/>
    </row>
    <row r="19337" spans="2:2" hidden="1">
      <c r="B19337" s="23"/>
    </row>
    <row r="19338" spans="2:2" hidden="1">
      <c r="B19338" s="23"/>
    </row>
    <row r="19339" spans="2:2" hidden="1">
      <c r="B19339" s="23"/>
    </row>
    <row r="19340" spans="2:2" hidden="1">
      <c r="B19340" s="23"/>
    </row>
    <row r="19341" spans="2:2" hidden="1">
      <c r="B19341" s="23"/>
    </row>
    <row r="19342" spans="2:2" hidden="1">
      <c r="B19342" s="23"/>
    </row>
    <row r="19343" spans="2:2" hidden="1">
      <c r="B19343" s="23"/>
    </row>
    <row r="19344" spans="2:2" hidden="1">
      <c r="B19344" s="23"/>
    </row>
    <row r="19345" spans="2:2" hidden="1">
      <c r="B19345" s="23"/>
    </row>
    <row r="19346" spans="2:2" hidden="1">
      <c r="B19346" s="23"/>
    </row>
    <row r="19347" spans="2:2" hidden="1">
      <c r="B19347" s="23"/>
    </row>
    <row r="19348" spans="2:2" hidden="1">
      <c r="B19348" s="23"/>
    </row>
    <row r="19349" spans="2:2" hidden="1">
      <c r="B19349" s="23"/>
    </row>
    <row r="19350" spans="2:2" hidden="1">
      <c r="B19350" s="23"/>
    </row>
    <row r="19351" spans="2:2" hidden="1">
      <c r="B19351" s="23"/>
    </row>
    <row r="19352" spans="2:2" hidden="1">
      <c r="B19352" s="23"/>
    </row>
    <row r="19353" spans="2:2" hidden="1">
      <c r="B19353" s="23"/>
    </row>
    <row r="19354" spans="2:2" hidden="1">
      <c r="B19354" s="23"/>
    </row>
    <row r="19355" spans="2:2" hidden="1">
      <c r="B19355" s="23"/>
    </row>
    <row r="19356" spans="2:2" hidden="1">
      <c r="B19356" s="23"/>
    </row>
    <row r="19357" spans="2:2" hidden="1">
      <c r="B19357" s="23"/>
    </row>
    <row r="19358" spans="2:2" hidden="1">
      <c r="B19358" s="23"/>
    </row>
    <row r="19359" spans="2:2" hidden="1">
      <c r="B19359" s="23"/>
    </row>
    <row r="19360" spans="2:2" hidden="1">
      <c r="B19360" s="23"/>
    </row>
    <row r="19361" spans="2:2" hidden="1">
      <c r="B19361" s="23"/>
    </row>
    <row r="19362" spans="2:2" hidden="1">
      <c r="B19362" s="23"/>
    </row>
    <row r="19363" spans="2:2" hidden="1">
      <c r="B19363" s="23"/>
    </row>
    <row r="19364" spans="2:2" hidden="1">
      <c r="B19364" s="23"/>
    </row>
    <row r="19365" spans="2:2" hidden="1">
      <c r="B19365" s="23"/>
    </row>
    <row r="19366" spans="2:2" hidden="1">
      <c r="B19366" s="23"/>
    </row>
    <row r="19367" spans="2:2" hidden="1">
      <c r="B19367" s="23"/>
    </row>
    <row r="19368" spans="2:2" hidden="1">
      <c r="B19368" s="23"/>
    </row>
    <row r="19369" spans="2:2" hidden="1">
      <c r="B19369" s="23"/>
    </row>
    <row r="19370" spans="2:2" hidden="1">
      <c r="B19370" s="23"/>
    </row>
    <row r="19371" spans="2:2" hidden="1">
      <c r="B19371" s="23"/>
    </row>
    <row r="19372" spans="2:2" hidden="1">
      <c r="B19372" s="23"/>
    </row>
    <row r="19373" spans="2:2" hidden="1">
      <c r="B19373" s="23"/>
    </row>
    <row r="19374" spans="2:2" hidden="1">
      <c r="B19374" s="23"/>
    </row>
    <row r="19375" spans="2:2" hidden="1">
      <c r="B19375" s="23"/>
    </row>
    <row r="19376" spans="2:2" hidden="1">
      <c r="B19376" s="23"/>
    </row>
    <row r="19377" spans="2:2" hidden="1">
      <c r="B19377" s="23"/>
    </row>
    <row r="19378" spans="2:2" hidden="1">
      <c r="B19378" s="23"/>
    </row>
    <row r="19379" spans="2:2" hidden="1">
      <c r="B19379" s="23"/>
    </row>
    <row r="19380" spans="2:2" hidden="1">
      <c r="B19380" s="23"/>
    </row>
    <row r="19381" spans="2:2" hidden="1">
      <c r="B19381" s="23"/>
    </row>
    <row r="19382" spans="2:2" hidden="1">
      <c r="B19382" s="23"/>
    </row>
    <row r="19383" spans="2:2" hidden="1">
      <c r="B19383" s="23"/>
    </row>
    <row r="19384" spans="2:2" hidden="1">
      <c r="B19384" s="23"/>
    </row>
    <row r="19385" spans="2:2" hidden="1">
      <c r="B19385" s="23"/>
    </row>
    <row r="19386" spans="2:2" hidden="1">
      <c r="B19386" s="23"/>
    </row>
    <row r="19387" spans="2:2" hidden="1">
      <c r="B19387" s="23"/>
    </row>
    <row r="19388" spans="2:2" hidden="1">
      <c r="B19388" s="23"/>
    </row>
    <row r="19389" spans="2:2" hidden="1">
      <c r="B19389" s="23"/>
    </row>
    <row r="19390" spans="2:2" hidden="1">
      <c r="B19390" s="23"/>
    </row>
    <row r="19391" spans="2:2" hidden="1">
      <c r="B19391" s="23"/>
    </row>
    <row r="19392" spans="2:2" hidden="1">
      <c r="B19392" s="23"/>
    </row>
    <row r="19393" spans="2:2" hidden="1">
      <c r="B19393" s="23"/>
    </row>
    <row r="19394" spans="2:2" hidden="1">
      <c r="B19394" s="23"/>
    </row>
    <row r="19395" spans="2:2" hidden="1">
      <c r="B19395" s="23"/>
    </row>
    <row r="19396" spans="2:2" hidden="1">
      <c r="B19396" s="23"/>
    </row>
    <row r="19397" spans="2:2" hidden="1">
      <c r="B19397" s="23"/>
    </row>
    <row r="19398" spans="2:2" hidden="1">
      <c r="B19398" s="23"/>
    </row>
    <row r="19399" spans="2:2" hidden="1">
      <c r="B19399" s="23"/>
    </row>
    <row r="19400" spans="2:2" hidden="1">
      <c r="B19400" s="23"/>
    </row>
    <row r="19401" spans="2:2" hidden="1">
      <c r="B19401" s="23"/>
    </row>
    <row r="19402" spans="2:2" hidden="1">
      <c r="B19402" s="23"/>
    </row>
    <row r="19403" spans="2:2" hidden="1">
      <c r="B19403" s="23"/>
    </row>
    <row r="19404" spans="2:2" hidden="1">
      <c r="B19404" s="23"/>
    </row>
    <row r="19405" spans="2:2" hidden="1">
      <c r="B19405" s="23"/>
    </row>
    <row r="19406" spans="2:2" hidden="1">
      <c r="B19406" s="23"/>
    </row>
    <row r="19407" spans="2:2" hidden="1">
      <c r="B19407" s="23"/>
    </row>
    <row r="19408" spans="2:2" hidden="1">
      <c r="B19408" s="23"/>
    </row>
    <row r="19409" spans="2:2" hidden="1">
      <c r="B19409" s="23"/>
    </row>
    <row r="19410" spans="2:2" hidden="1">
      <c r="B19410" s="23"/>
    </row>
    <row r="19411" spans="2:2" hidden="1">
      <c r="B19411" s="23"/>
    </row>
    <row r="19412" spans="2:2" hidden="1">
      <c r="B19412" s="23"/>
    </row>
    <row r="19413" spans="2:2" hidden="1">
      <c r="B19413" s="23"/>
    </row>
    <row r="19414" spans="2:2" hidden="1">
      <c r="B19414" s="23"/>
    </row>
    <row r="19415" spans="2:2" hidden="1">
      <c r="B19415" s="23"/>
    </row>
    <row r="19416" spans="2:2" hidden="1">
      <c r="B19416" s="23"/>
    </row>
    <row r="19417" spans="2:2" hidden="1">
      <c r="B19417" s="23"/>
    </row>
    <row r="19418" spans="2:2" hidden="1">
      <c r="B19418" s="23"/>
    </row>
    <row r="19419" spans="2:2" hidden="1">
      <c r="B19419" s="23"/>
    </row>
    <row r="19420" spans="2:2" hidden="1">
      <c r="B19420" s="23"/>
    </row>
    <row r="19421" spans="2:2" hidden="1">
      <c r="B19421" s="23"/>
    </row>
    <row r="19422" spans="2:2" hidden="1">
      <c r="B19422" s="23"/>
    </row>
    <row r="19423" spans="2:2" hidden="1">
      <c r="B19423" s="23"/>
    </row>
    <row r="19424" spans="2:2" hidden="1">
      <c r="B19424" s="23"/>
    </row>
    <row r="19425" spans="2:2" hidden="1">
      <c r="B19425" s="23"/>
    </row>
    <row r="19426" spans="2:2" hidden="1">
      <c r="B19426" s="23"/>
    </row>
    <row r="19427" spans="2:2" hidden="1">
      <c r="B19427" s="23"/>
    </row>
    <row r="19428" spans="2:2" hidden="1">
      <c r="B19428" s="23"/>
    </row>
    <row r="19429" spans="2:2" hidden="1">
      <c r="B19429" s="23"/>
    </row>
    <row r="19430" spans="2:2" hidden="1">
      <c r="B19430" s="23"/>
    </row>
    <row r="19431" spans="2:2" hidden="1">
      <c r="B19431" s="23"/>
    </row>
    <row r="19432" spans="2:2" hidden="1">
      <c r="B19432" s="23"/>
    </row>
    <row r="19433" spans="2:2" hidden="1">
      <c r="B19433" s="23"/>
    </row>
    <row r="19434" spans="2:2" hidden="1">
      <c r="B19434" s="23"/>
    </row>
    <row r="19435" spans="2:2" hidden="1">
      <c r="B19435" s="23"/>
    </row>
    <row r="19436" spans="2:2" hidden="1">
      <c r="B19436" s="23"/>
    </row>
    <row r="19437" spans="2:2" hidden="1">
      <c r="B19437" s="23"/>
    </row>
    <row r="19438" spans="2:2" hidden="1">
      <c r="B19438" s="23"/>
    </row>
    <row r="19439" spans="2:2" hidden="1">
      <c r="B19439" s="23"/>
    </row>
    <row r="19440" spans="2:2" hidden="1">
      <c r="B19440" s="23"/>
    </row>
    <row r="19441" spans="2:2" hidden="1">
      <c r="B19441" s="23"/>
    </row>
    <row r="19442" spans="2:2" hidden="1">
      <c r="B19442" s="23"/>
    </row>
    <row r="19443" spans="2:2" hidden="1">
      <c r="B19443" s="23"/>
    </row>
    <row r="19444" spans="2:2" hidden="1">
      <c r="B19444" s="23"/>
    </row>
    <row r="19445" spans="2:2" hidden="1">
      <c r="B19445" s="23"/>
    </row>
    <row r="19446" spans="2:2" hidden="1">
      <c r="B19446" s="23"/>
    </row>
    <row r="19447" spans="2:2" hidden="1">
      <c r="B19447" s="23"/>
    </row>
    <row r="19448" spans="2:2" hidden="1">
      <c r="B19448" s="23"/>
    </row>
    <row r="19449" spans="2:2" hidden="1">
      <c r="B19449" s="23"/>
    </row>
    <row r="19450" spans="2:2" hidden="1">
      <c r="B19450" s="23"/>
    </row>
    <row r="19451" spans="2:2" hidden="1">
      <c r="B19451" s="23"/>
    </row>
    <row r="19452" spans="2:2" hidden="1">
      <c r="B19452" s="23"/>
    </row>
    <row r="19453" spans="2:2" hidden="1">
      <c r="B19453" s="23"/>
    </row>
    <row r="19454" spans="2:2" hidden="1">
      <c r="B19454" s="23"/>
    </row>
    <row r="19455" spans="2:2" hidden="1">
      <c r="B19455" s="23"/>
    </row>
    <row r="19456" spans="2:2" hidden="1">
      <c r="B19456" s="23"/>
    </row>
    <row r="19457" spans="2:2" hidden="1">
      <c r="B19457" s="23"/>
    </row>
    <row r="19458" spans="2:2" hidden="1">
      <c r="B19458" s="23"/>
    </row>
    <row r="19459" spans="2:2" hidden="1">
      <c r="B19459" s="23"/>
    </row>
    <row r="19460" spans="2:2" hidden="1">
      <c r="B19460" s="23"/>
    </row>
    <row r="19461" spans="2:2" hidden="1">
      <c r="B19461" s="23"/>
    </row>
    <row r="19462" spans="2:2" hidden="1">
      <c r="B19462" s="23"/>
    </row>
    <row r="19463" spans="2:2" hidden="1">
      <c r="B19463" s="23"/>
    </row>
    <row r="19464" spans="2:2" hidden="1">
      <c r="B19464" s="23"/>
    </row>
    <row r="19465" spans="2:2" hidden="1">
      <c r="B19465" s="23"/>
    </row>
    <row r="19466" spans="2:2" hidden="1">
      <c r="B19466" s="23"/>
    </row>
    <row r="19467" spans="2:2" hidden="1">
      <c r="B19467" s="23"/>
    </row>
    <row r="19468" spans="2:2" hidden="1">
      <c r="B19468" s="23"/>
    </row>
    <row r="19469" spans="2:2" hidden="1">
      <c r="B19469" s="23"/>
    </row>
    <row r="19470" spans="2:2" hidden="1">
      <c r="B19470" s="23"/>
    </row>
    <row r="19471" spans="2:2" hidden="1">
      <c r="B19471" s="23"/>
    </row>
    <row r="19472" spans="2:2" hidden="1">
      <c r="B19472" s="23"/>
    </row>
    <row r="19473" spans="2:2" hidden="1">
      <c r="B19473" s="23"/>
    </row>
    <row r="19474" spans="2:2" hidden="1">
      <c r="B19474" s="23"/>
    </row>
    <row r="19475" spans="2:2" hidden="1">
      <c r="B19475" s="23"/>
    </row>
    <row r="19476" spans="2:2" hidden="1">
      <c r="B19476" s="23"/>
    </row>
    <row r="19477" spans="2:2" hidden="1">
      <c r="B19477" s="23"/>
    </row>
    <row r="19478" spans="2:2" hidden="1">
      <c r="B19478" s="23"/>
    </row>
    <row r="19479" spans="2:2" hidden="1">
      <c r="B19479" s="23"/>
    </row>
    <row r="19480" spans="2:2" hidden="1">
      <c r="B19480" s="23"/>
    </row>
    <row r="19481" spans="2:2" hidden="1">
      <c r="B19481" s="23"/>
    </row>
    <row r="19482" spans="2:2" hidden="1">
      <c r="B19482" s="23"/>
    </row>
    <row r="19483" spans="2:2" hidden="1">
      <c r="B19483" s="23"/>
    </row>
    <row r="19484" spans="2:2" hidden="1">
      <c r="B19484" s="23"/>
    </row>
    <row r="19485" spans="2:2" hidden="1">
      <c r="B19485" s="23"/>
    </row>
    <row r="19486" spans="2:2" hidden="1">
      <c r="B19486" s="23"/>
    </row>
    <row r="19487" spans="2:2" hidden="1">
      <c r="B19487" s="23"/>
    </row>
    <row r="19488" spans="2:2" hidden="1">
      <c r="B19488" s="23"/>
    </row>
    <row r="19489" spans="2:2" hidden="1">
      <c r="B19489" s="23"/>
    </row>
    <row r="19490" spans="2:2" hidden="1">
      <c r="B19490" s="23"/>
    </row>
    <row r="19491" spans="2:2" hidden="1">
      <c r="B19491" s="23"/>
    </row>
    <row r="19492" spans="2:2" hidden="1">
      <c r="B19492" s="23"/>
    </row>
    <row r="19493" spans="2:2" hidden="1">
      <c r="B19493" s="23"/>
    </row>
    <row r="19494" spans="2:2" hidden="1">
      <c r="B19494" s="23"/>
    </row>
    <row r="19495" spans="2:2" hidden="1">
      <c r="B19495" s="23"/>
    </row>
    <row r="19496" spans="2:2" hidden="1">
      <c r="B19496" s="23"/>
    </row>
    <row r="19497" spans="2:2" hidden="1">
      <c r="B19497" s="23"/>
    </row>
    <row r="19498" spans="2:2" hidden="1">
      <c r="B19498" s="23"/>
    </row>
    <row r="19499" spans="2:2" hidden="1">
      <c r="B19499" s="23"/>
    </row>
    <row r="19500" spans="2:2" hidden="1">
      <c r="B19500" s="23"/>
    </row>
    <row r="19501" spans="2:2" hidden="1">
      <c r="B19501" s="23"/>
    </row>
    <row r="19502" spans="2:2" hidden="1">
      <c r="B19502" s="23"/>
    </row>
    <row r="19503" spans="2:2" hidden="1">
      <c r="B19503" s="23"/>
    </row>
    <row r="19504" spans="2:2" hidden="1">
      <c r="B19504" s="23"/>
    </row>
    <row r="19505" spans="2:2" hidden="1">
      <c r="B19505" s="23"/>
    </row>
    <row r="19506" spans="2:2" hidden="1">
      <c r="B19506" s="23"/>
    </row>
    <row r="19507" spans="2:2" hidden="1">
      <c r="B19507" s="23"/>
    </row>
    <row r="19508" spans="2:2" hidden="1">
      <c r="B19508" s="23"/>
    </row>
    <row r="19509" spans="2:2" hidden="1">
      <c r="B19509" s="23"/>
    </row>
    <row r="19510" spans="2:2" hidden="1">
      <c r="B19510" s="23"/>
    </row>
    <row r="19511" spans="2:2" hidden="1">
      <c r="B19511" s="23"/>
    </row>
    <row r="19512" spans="2:2" hidden="1">
      <c r="B19512" s="23"/>
    </row>
    <row r="19513" spans="2:2" hidden="1">
      <c r="B19513" s="23"/>
    </row>
    <row r="19514" spans="2:2" hidden="1">
      <c r="B19514" s="23"/>
    </row>
    <row r="19515" spans="2:2" hidden="1">
      <c r="B19515" s="23"/>
    </row>
    <row r="19516" spans="2:2" hidden="1">
      <c r="B19516" s="23"/>
    </row>
    <row r="19517" spans="2:2" hidden="1">
      <c r="B19517" s="23"/>
    </row>
    <row r="19518" spans="2:2" hidden="1">
      <c r="B19518" s="23"/>
    </row>
    <row r="19519" spans="2:2" hidden="1">
      <c r="B19519" s="23"/>
    </row>
    <row r="19520" spans="2:2" hidden="1">
      <c r="B19520" s="23"/>
    </row>
    <row r="19521" spans="2:2" hidden="1">
      <c r="B19521" s="23"/>
    </row>
    <row r="19522" spans="2:2" hidden="1">
      <c r="B19522" s="23"/>
    </row>
    <row r="19523" spans="2:2" hidden="1">
      <c r="B19523" s="23"/>
    </row>
    <row r="19524" spans="2:2" hidden="1">
      <c r="B19524" s="23"/>
    </row>
    <row r="19525" spans="2:2" hidden="1">
      <c r="B19525" s="23"/>
    </row>
    <row r="19526" spans="2:2" hidden="1">
      <c r="B19526" s="23"/>
    </row>
    <row r="19527" spans="2:2" hidden="1">
      <c r="B19527" s="23"/>
    </row>
    <row r="19528" spans="2:2" hidden="1">
      <c r="B19528" s="23"/>
    </row>
    <row r="19529" spans="2:2" hidden="1">
      <c r="B19529" s="23"/>
    </row>
    <row r="19530" spans="2:2" hidden="1">
      <c r="B19530" s="23"/>
    </row>
    <row r="19531" spans="2:2" hidden="1">
      <c r="B19531" s="23"/>
    </row>
    <row r="19532" spans="2:2" hidden="1">
      <c r="B19532" s="23"/>
    </row>
    <row r="19533" spans="2:2" hidden="1">
      <c r="B19533" s="23"/>
    </row>
    <row r="19534" spans="2:2" hidden="1">
      <c r="B19534" s="23"/>
    </row>
    <row r="19535" spans="2:2" hidden="1">
      <c r="B19535" s="23"/>
    </row>
    <row r="19536" spans="2:2" hidden="1">
      <c r="B19536" s="23"/>
    </row>
    <row r="19537" spans="2:2" hidden="1">
      <c r="B19537" s="23"/>
    </row>
    <row r="19538" spans="2:2" hidden="1">
      <c r="B19538" s="23"/>
    </row>
    <row r="19539" spans="2:2" hidden="1">
      <c r="B19539" s="23"/>
    </row>
    <row r="19540" spans="2:2" hidden="1">
      <c r="B19540" s="23"/>
    </row>
    <row r="19541" spans="2:2" hidden="1">
      <c r="B19541" s="23"/>
    </row>
    <row r="19542" spans="2:2" hidden="1">
      <c r="B19542" s="23"/>
    </row>
    <row r="19543" spans="2:2" hidden="1">
      <c r="B19543" s="23"/>
    </row>
    <row r="19544" spans="2:2" hidden="1">
      <c r="B19544" s="23"/>
    </row>
    <row r="19545" spans="2:2" hidden="1">
      <c r="B19545" s="23"/>
    </row>
    <row r="19546" spans="2:2" hidden="1">
      <c r="B19546" s="23"/>
    </row>
    <row r="19547" spans="2:2" hidden="1">
      <c r="B19547" s="23"/>
    </row>
    <row r="19548" spans="2:2" hidden="1">
      <c r="B19548" s="23"/>
    </row>
    <row r="19549" spans="2:2" hidden="1">
      <c r="B19549" s="23"/>
    </row>
    <row r="19550" spans="2:2" hidden="1">
      <c r="B19550" s="23"/>
    </row>
    <row r="19551" spans="2:2" hidden="1">
      <c r="B19551" s="23"/>
    </row>
    <row r="19552" spans="2:2" hidden="1">
      <c r="B19552" s="23"/>
    </row>
    <row r="19553" spans="2:2" hidden="1">
      <c r="B19553" s="23"/>
    </row>
    <row r="19554" spans="2:2" hidden="1">
      <c r="B19554" s="23"/>
    </row>
    <row r="19555" spans="2:2" hidden="1">
      <c r="B19555" s="23"/>
    </row>
    <row r="19556" spans="2:2" hidden="1">
      <c r="B19556" s="23"/>
    </row>
    <row r="19557" spans="2:2" hidden="1">
      <c r="B19557" s="23"/>
    </row>
    <row r="19558" spans="2:2" hidden="1">
      <c r="B19558" s="23"/>
    </row>
    <row r="19559" spans="2:2" hidden="1">
      <c r="B19559" s="23"/>
    </row>
    <row r="19560" spans="2:2" hidden="1">
      <c r="B19560" s="23"/>
    </row>
    <row r="19561" spans="2:2" hidden="1">
      <c r="B19561" s="23"/>
    </row>
    <row r="19562" spans="2:2" hidden="1">
      <c r="B19562" s="23"/>
    </row>
    <row r="19563" spans="2:2" hidden="1">
      <c r="B19563" s="23"/>
    </row>
    <row r="19564" spans="2:2" hidden="1">
      <c r="B19564" s="23"/>
    </row>
    <row r="19565" spans="2:2" hidden="1">
      <c r="B19565" s="23"/>
    </row>
    <row r="19566" spans="2:2" hidden="1">
      <c r="B19566" s="23"/>
    </row>
    <row r="19567" spans="2:2" hidden="1">
      <c r="B19567" s="23"/>
    </row>
    <row r="19568" spans="2:2" hidden="1">
      <c r="B19568" s="23"/>
    </row>
    <row r="19569" spans="2:2" hidden="1">
      <c r="B19569" s="23"/>
    </row>
    <row r="19570" spans="2:2" hidden="1">
      <c r="B19570" s="23"/>
    </row>
    <row r="19571" spans="2:2" hidden="1">
      <c r="B19571" s="23"/>
    </row>
    <row r="19572" spans="2:2" hidden="1">
      <c r="B19572" s="23"/>
    </row>
    <row r="19573" spans="2:2" hidden="1">
      <c r="B19573" s="23"/>
    </row>
    <row r="19574" spans="2:2" hidden="1">
      <c r="B19574" s="23"/>
    </row>
    <row r="19575" spans="2:2" hidden="1">
      <c r="B19575" s="23"/>
    </row>
    <row r="19576" spans="2:2" hidden="1">
      <c r="B19576" s="23"/>
    </row>
    <row r="19577" spans="2:2" hidden="1">
      <c r="B19577" s="23"/>
    </row>
    <row r="19578" spans="2:2" hidden="1">
      <c r="B19578" s="23"/>
    </row>
    <row r="19579" spans="2:2" hidden="1">
      <c r="B19579" s="23"/>
    </row>
    <row r="19580" spans="2:2" hidden="1">
      <c r="B19580" s="23"/>
    </row>
    <row r="19581" spans="2:2" hidden="1">
      <c r="B19581" s="23"/>
    </row>
    <row r="19582" spans="2:2" hidden="1">
      <c r="B19582" s="23"/>
    </row>
    <row r="19583" spans="2:2" hidden="1">
      <c r="B19583" s="23"/>
    </row>
    <row r="19584" spans="2:2" hidden="1">
      <c r="B19584" s="23"/>
    </row>
    <row r="19585" spans="2:2" hidden="1">
      <c r="B19585" s="23"/>
    </row>
    <row r="19586" spans="2:2" hidden="1">
      <c r="B19586" s="23"/>
    </row>
    <row r="19587" spans="2:2" hidden="1">
      <c r="B19587" s="23"/>
    </row>
    <row r="19588" spans="2:2" hidden="1">
      <c r="B19588" s="23"/>
    </row>
    <row r="19589" spans="2:2" hidden="1">
      <c r="B19589" s="23"/>
    </row>
    <row r="19590" spans="2:2" hidden="1">
      <c r="B19590" s="23"/>
    </row>
    <row r="19591" spans="2:2" hidden="1">
      <c r="B19591" s="23"/>
    </row>
    <row r="19592" spans="2:2" hidden="1">
      <c r="B19592" s="23"/>
    </row>
    <row r="19593" spans="2:2" hidden="1">
      <c r="B19593" s="23"/>
    </row>
    <row r="19594" spans="2:2" hidden="1">
      <c r="B19594" s="23"/>
    </row>
    <row r="19595" spans="2:2" hidden="1">
      <c r="B19595" s="23"/>
    </row>
    <row r="19596" spans="2:2" hidden="1">
      <c r="B19596" s="23"/>
    </row>
    <row r="19597" spans="2:2" hidden="1">
      <c r="B19597" s="23"/>
    </row>
    <row r="19598" spans="2:2" hidden="1">
      <c r="B19598" s="23"/>
    </row>
    <row r="19599" spans="2:2" hidden="1">
      <c r="B19599" s="23"/>
    </row>
    <row r="19600" spans="2:2" hidden="1">
      <c r="B19600" s="23"/>
    </row>
    <row r="19601" spans="2:2" hidden="1">
      <c r="B19601" s="23"/>
    </row>
    <row r="19602" spans="2:2" hidden="1">
      <c r="B19602" s="23"/>
    </row>
    <row r="19603" spans="2:2" hidden="1">
      <c r="B19603" s="23"/>
    </row>
    <row r="19604" spans="2:2" hidden="1">
      <c r="B19604" s="23"/>
    </row>
    <row r="19605" spans="2:2" hidden="1">
      <c r="B19605" s="23"/>
    </row>
    <row r="19606" spans="2:2" hidden="1">
      <c r="B19606" s="23"/>
    </row>
    <row r="19607" spans="2:2" hidden="1">
      <c r="B19607" s="23"/>
    </row>
    <row r="19608" spans="2:2" hidden="1">
      <c r="B19608" s="23"/>
    </row>
    <row r="19609" spans="2:2" hidden="1">
      <c r="B19609" s="23"/>
    </row>
    <row r="19610" spans="2:2" hidden="1">
      <c r="B19610" s="23"/>
    </row>
    <row r="19611" spans="2:2" hidden="1">
      <c r="B19611" s="23"/>
    </row>
    <row r="19612" spans="2:2" hidden="1">
      <c r="B19612" s="23"/>
    </row>
    <row r="19613" spans="2:2" hidden="1">
      <c r="B19613" s="23"/>
    </row>
    <row r="19614" spans="2:2" hidden="1">
      <c r="B19614" s="23"/>
    </row>
    <row r="19615" spans="2:2" hidden="1">
      <c r="B19615" s="23"/>
    </row>
    <row r="19616" spans="2:2" hidden="1">
      <c r="B19616" s="23"/>
    </row>
    <row r="19617" spans="2:2" hidden="1">
      <c r="B19617" s="23"/>
    </row>
    <row r="19618" spans="2:2" hidden="1">
      <c r="B19618" s="23"/>
    </row>
    <row r="19619" spans="2:2" hidden="1">
      <c r="B19619" s="23"/>
    </row>
    <row r="19620" spans="2:2" hidden="1">
      <c r="B19620" s="23"/>
    </row>
    <row r="19621" spans="2:2" hidden="1">
      <c r="B19621" s="23"/>
    </row>
    <row r="19622" spans="2:2" hidden="1">
      <c r="B19622" s="23"/>
    </row>
    <row r="19623" spans="2:2" hidden="1">
      <c r="B19623" s="23"/>
    </row>
    <row r="19624" spans="2:2" hidden="1">
      <c r="B19624" s="23"/>
    </row>
    <row r="19625" spans="2:2" hidden="1">
      <c r="B19625" s="23"/>
    </row>
    <row r="19626" spans="2:2" hidden="1">
      <c r="B19626" s="23"/>
    </row>
    <row r="19627" spans="2:2" hidden="1">
      <c r="B19627" s="23"/>
    </row>
    <row r="19628" spans="2:2" hidden="1">
      <c r="B19628" s="23"/>
    </row>
    <row r="19629" spans="2:2" hidden="1">
      <c r="B19629" s="23"/>
    </row>
    <row r="19630" spans="2:2" hidden="1">
      <c r="B19630" s="23"/>
    </row>
    <row r="19631" spans="2:2" hidden="1">
      <c r="B19631" s="23"/>
    </row>
    <row r="19632" spans="2:2" hidden="1">
      <c r="B19632" s="23"/>
    </row>
    <row r="19633" spans="2:2" hidden="1">
      <c r="B19633" s="23"/>
    </row>
    <row r="19634" spans="2:2" hidden="1">
      <c r="B19634" s="23"/>
    </row>
    <row r="19635" spans="2:2" hidden="1">
      <c r="B19635" s="23"/>
    </row>
    <row r="19636" spans="2:2" hidden="1">
      <c r="B19636" s="23"/>
    </row>
    <row r="19637" spans="2:2" hidden="1">
      <c r="B19637" s="23"/>
    </row>
    <row r="19638" spans="2:2" hidden="1">
      <c r="B19638" s="23"/>
    </row>
    <row r="19639" spans="2:2" hidden="1">
      <c r="B19639" s="23"/>
    </row>
    <row r="19640" spans="2:2" hidden="1">
      <c r="B19640" s="23"/>
    </row>
    <row r="19641" spans="2:2" hidden="1">
      <c r="B19641" s="23"/>
    </row>
    <row r="19642" spans="2:2" hidden="1">
      <c r="B19642" s="23"/>
    </row>
    <row r="19643" spans="2:2" hidden="1">
      <c r="B19643" s="23"/>
    </row>
    <row r="19644" spans="2:2" hidden="1">
      <c r="B19644" s="23"/>
    </row>
    <row r="19645" spans="2:2" hidden="1">
      <c r="B19645" s="23"/>
    </row>
    <row r="19646" spans="2:2" hidden="1">
      <c r="B19646" s="23"/>
    </row>
    <row r="19647" spans="2:2" hidden="1">
      <c r="B19647" s="23"/>
    </row>
    <row r="19648" spans="2:2" hidden="1">
      <c r="B19648" s="23"/>
    </row>
    <row r="19649" spans="2:2" hidden="1">
      <c r="B19649" s="23"/>
    </row>
    <row r="19650" spans="2:2" hidden="1">
      <c r="B19650" s="23"/>
    </row>
    <row r="19651" spans="2:2" hidden="1">
      <c r="B19651" s="23"/>
    </row>
    <row r="19652" spans="2:2" hidden="1">
      <c r="B19652" s="23"/>
    </row>
    <row r="19653" spans="2:2" hidden="1">
      <c r="B19653" s="23"/>
    </row>
    <row r="19654" spans="2:2" hidden="1">
      <c r="B19654" s="23"/>
    </row>
    <row r="19655" spans="2:2" hidden="1">
      <c r="B19655" s="23"/>
    </row>
    <row r="19656" spans="2:2" hidden="1">
      <c r="B19656" s="23"/>
    </row>
    <row r="19657" spans="2:2" hidden="1">
      <c r="B19657" s="23"/>
    </row>
    <row r="19658" spans="2:2" hidden="1">
      <c r="B19658" s="23"/>
    </row>
    <row r="19659" spans="2:2" hidden="1">
      <c r="B19659" s="23"/>
    </row>
    <row r="19660" spans="2:2" hidden="1">
      <c r="B19660" s="23"/>
    </row>
    <row r="19661" spans="2:2" hidden="1">
      <c r="B19661" s="23"/>
    </row>
    <row r="19662" spans="2:2" hidden="1">
      <c r="B19662" s="23"/>
    </row>
    <row r="19663" spans="2:2" hidden="1">
      <c r="B19663" s="23"/>
    </row>
    <row r="19664" spans="2:2" hidden="1">
      <c r="B19664" s="23"/>
    </row>
    <row r="19665" spans="2:2" hidden="1">
      <c r="B19665" s="23"/>
    </row>
    <row r="19666" spans="2:2" hidden="1">
      <c r="B19666" s="23"/>
    </row>
    <row r="19667" spans="2:2" hidden="1">
      <c r="B19667" s="23"/>
    </row>
    <row r="19668" spans="2:2" hidden="1">
      <c r="B19668" s="23"/>
    </row>
    <row r="19669" spans="2:2" hidden="1">
      <c r="B19669" s="23"/>
    </row>
    <row r="19670" spans="2:2" hidden="1">
      <c r="B19670" s="23"/>
    </row>
    <row r="19671" spans="2:2" hidden="1">
      <c r="B19671" s="23"/>
    </row>
    <row r="19672" spans="2:2" hidden="1">
      <c r="B19672" s="23"/>
    </row>
    <row r="19673" spans="2:2" hidden="1">
      <c r="B19673" s="23"/>
    </row>
    <row r="19674" spans="2:2" hidden="1">
      <c r="B19674" s="23"/>
    </row>
    <row r="19675" spans="2:2" hidden="1">
      <c r="B19675" s="23"/>
    </row>
    <row r="19676" spans="2:2" hidden="1">
      <c r="B19676" s="23"/>
    </row>
    <row r="19677" spans="2:2" hidden="1">
      <c r="B19677" s="23"/>
    </row>
    <row r="19678" spans="2:2" hidden="1">
      <c r="B19678" s="23"/>
    </row>
    <row r="19679" spans="2:2" hidden="1">
      <c r="B19679" s="23"/>
    </row>
    <row r="19680" spans="2:2" hidden="1">
      <c r="B19680" s="23"/>
    </row>
    <row r="19681" spans="2:2" hidden="1">
      <c r="B19681" s="23"/>
    </row>
    <row r="19682" spans="2:2" hidden="1">
      <c r="B19682" s="23"/>
    </row>
    <row r="19683" spans="2:2" hidden="1">
      <c r="B19683" s="23"/>
    </row>
    <row r="19684" spans="2:2" hidden="1">
      <c r="B19684" s="23"/>
    </row>
    <row r="19685" spans="2:2" hidden="1">
      <c r="B19685" s="23"/>
    </row>
    <row r="19686" spans="2:2" hidden="1">
      <c r="B19686" s="23"/>
    </row>
    <row r="19687" spans="2:2" hidden="1">
      <c r="B19687" s="23"/>
    </row>
    <row r="19688" spans="2:2" hidden="1">
      <c r="B19688" s="23"/>
    </row>
    <row r="19689" spans="2:2" hidden="1">
      <c r="B19689" s="23"/>
    </row>
    <row r="19690" spans="2:2" hidden="1">
      <c r="B19690" s="23"/>
    </row>
    <row r="19691" spans="2:2" hidden="1">
      <c r="B19691" s="23"/>
    </row>
    <row r="19692" spans="2:2" hidden="1">
      <c r="B19692" s="23"/>
    </row>
    <row r="19693" spans="2:2" hidden="1">
      <c r="B19693" s="23"/>
    </row>
    <row r="19694" spans="2:2" hidden="1">
      <c r="B19694" s="23"/>
    </row>
    <row r="19695" spans="2:2" hidden="1">
      <c r="B19695" s="23"/>
    </row>
    <row r="19696" spans="2:2" hidden="1">
      <c r="B19696" s="23"/>
    </row>
    <row r="19697" spans="2:2" hidden="1">
      <c r="B19697" s="23"/>
    </row>
    <row r="19698" spans="2:2" hidden="1">
      <c r="B19698" s="23"/>
    </row>
    <row r="19699" spans="2:2" hidden="1">
      <c r="B19699" s="23"/>
    </row>
    <row r="19700" spans="2:2" hidden="1">
      <c r="B19700" s="23"/>
    </row>
    <row r="19701" spans="2:2" hidden="1">
      <c r="B19701" s="23"/>
    </row>
    <row r="19702" spans="2:2" hidden="1">
      <c r="B19702" s="23"/>
    </row>
    <row r="19703" spans="2:2" hidden="1">
      <c r="B19703" s="23"/>
    </row>
    <row r="19704" spans="2:2" hidden="1">
      <c r="B19704" s="23"/>
    </row>
    <row r="19705" spans="2:2" hidden="1">
      <c r="B19705" s="23"/>
    </row>
    <row r="19706" spans="2:2" hidden="1">
      <c r="B19706" s="23"/>
    </row>
    <row r="19707" spans="2:2" hidden="1">
      <c r="B19707" s="23"/>
    </row>
    <row r="19708" spans="2:2" hidden="1">
      <c r="B19708" s="23"/>
    </row>
    <row r="19709" spans="2:2" hidden="1">
      <c r="B19709" s="23"/>
    </row>
    <row r="19710" spans="2:2" hidden="1">
      <c r="B19710" s="23"/>
    </row>
    <row r="19711" spans="2:2" hidden="1">
      <c r="B19711" s="23"/>
    </row>
    <row r="19712" spans="2:2" hidden="1">
      <c r="B19712" s="23"/>
    </row>
    <row r="19713" spans="2:2" hidden="1">
      <c r="B19713" s="23"/>
    </row>
    <row r="19714" spans="2:2" hidden="1">
      <c r="B19714" s="23"/>
    </row>
    <row r="19715" spans="2:2" hidden="1">
      <c r="B19715" s="23"/>
    </row>
    <row r="19716" spans="2:2" hidden="1">
      <c r="B19716" s="23"/>
    </row>
    <row r="19717" spans="2:2" hidden="1">
      <c r="B19717" s="23"/>
    </row>
    <row r="19718" spans="2:2" hidden="1">
      <c r="B19718" s="23"/>
    </row>
    <row r="19719" spans="2:2" hidden="1">
      <c r="B19719" s="23"/>
    </row>
    <row r="19720" spans="2:2" hidden="1">
      <c r="B19720" s="23"/>
    </row>
    <row r="19721" spans="2:2" hidden="1">
      <c r="B19721" s="23"/>
    </row>
    <row r="19722" spans="2:2" hidden="1">
      <c r="B19722" s="23"/>
    </row>
    <row r="19723" spans="2:2" hidden="1">
      <c r="B19723" s="23"/>
    </row>
    <row r="19724" spans="2:2" hidden="1">
      <c r="B19724" s="23"/>
    </row>
    <row r="19725" spans="2:2" hidden="1">
      <c r="B19725" s="23"/>
    </row>
    <row r="19726" spans="2:2" hidden="1">
      <c r="B19726" s="23"/>
    </row>
    <row r="19727" spans="2:2" hidden="1">
      <c r="B19727" s="23"/>
    </row>
    <row r="19728" spans="2:2" hidden="1">
      <c r="B19728" s="23"/>
    </row>
    <row r="19729" spans="2:2" hidden="1">
      <c r="B19729" s="23"/>
    </row>
    <row r="19730" spans="2:2" hidden="1">
      <c r="B19730" s="23"/>
    </row>
    <row r="19731" spans="2:2" hidden="1">
      <c r="B19731" s="23"/>
    </row>
    <row r="19732" spans="2:2" hidden="1">
      <c r="B19732" s="23"/>
    </row>
    <row r="19733" spans="2:2" hidden="1">
      <c r="B19733" s="23"/>
    </row>
    <row r="19734" spans="2:2" hidden="1">
      <c r="B19734" s="23"/>
    </row>
    <row r="19735" spans="2:2" hidden="1">
      <c r="B19735" s="23"/>
    </row>
    <row r="19736" spans="2:2" hidden="1">
      <c r="B19736" s="23"/>
    </row>
    <row r="19737" spans="2:2" hidden="1">
      <c r="B19737" s="23"/>
    </row>
    <row r="19738" spans="2:2" hidden="1">
      <c r="B19738" s="23"/>
    </row>
    <row r="19739" spans="2:2" hidden="1">
      <c r="B19739" s="23"/>
    </row>
    <row r="19740" spans="2:2" hidden="1">
      <c r="B19740" s="23"/>
    </row>
    <row r="19741" spans="2:2" hidden="1">
      <c r="B19741" s="23"/>
    </row>
    <row r="19742" spans="2:2" hidden="1">
      <c r="B19742" s="23"/>
    </row>
    <row r="19743" spans="2:2" hidden="1">
      <c r="B19743" s="23"/>
    </row>
    <row r="19744" spans="2:2" hidden="1">
      <c r="B19744" s="23"/>
    </row>
    <row r="19745" spans="2:2" hidden="1">
      <c r="B19745" s="23"/>
    </row>
    <row r="19746" spans="2:2" hidden="1">
      <c r="B19746" s="23"/>
    </row>
    <row r="19747" spans="2:2" hidden="1">
      <c r="B19747" s="23"/>
    </row>
    <row r="19748" spans="2:2" hidden="1">
      <c r="B19748" s="23"/>
    </row>
    <row r="19749" spans="2:2" hidden="1">
      <c r="B19749" s="23"/>
    </row>
    <row r="19750" spans="2:2" hidden="1">
      <c r="B19750" s="23"/>
    </row>
    <row r="19751" spans="2:2" hidden="1">
      <c r="B19751" s="23"/>
    </row>
    <row r="19752" spans="2:2" hidden="1">
      <c r="B19752" s="23"/>
    </row>
    <row r="19753" spans="2:2" hidden="1">
      <c r="B19753" s="23"/>
    </row>
    <row r="19754" spans="2:2" hidden="1">
      <c r="B19754" s="23"/>
    </row>
    <row r="19755" spans="2:2" hidden="1">
      <c r="B19755" s="23"/>
    </row>
    <row r="19756" spans="2:2" hidden="1">
      <c r="B19756" s="23"/>
    </row>
    <row r="19757" spans="2:2" hidden="1">
      <c r="B19757" s="23"/>
    </row>
    <row r="19758" spans="2:2" hidden="1">
      <c r="B19758" s="23"/>
    </row>
    <row r="19759" spans="2:2" hidden="1">
      <c r="B19759" s="23"/>
    </row>
    <row r="19760" spans="2:2" hidden="1">
      <c r="B19760" s="23"/>
    </row>
    <row r="19761" spans="2:2" hidden="1">
      <c r="B19761" s="23"/>
    </row>
    <row r="19762" spans="2:2" hidden="1">
      <c r="B19762" s="23"/>
    </row>
    <row r="19763" spans="2:2" hidden="1">
      <c r="B19763" s="23"/>
    </row>
    <row r="19764" spans="2:2" hidden="1">
      <c r="B19764" s="23"/>
    </row>
    <row r="19765" spans="2:2" hidden="1">
      <c r="B19765" s="23"/>
    </row>
    <row r="19766" spans="2:2" hidden="1">
      <c r="B19766" s="23"/>
    </row>
    <row r="19767" spans="2:2" hidden="1">
      <c r="B19767" s="23"/>
    </row>
    <row r="19768" spans="2:2" hidden="1">
      <c r="B19768" s="23"/>
    </row>
    <row r="19769" spans="2:2" hidden="1">
      <c r="B19769" s="23"/>
    </row>
    <row r="19770" spans="2:2" hidden="1">
      <c r="B19770" s="23"/>
    </row>
    <row r="19771" spans="2:2" hidden="1">
      <c r="B19771" s="23"/>
    </row>
    <row r="19772" spans="2:2" hidden="1">
      <c r="B19772" s="23"/>
    </row>
    <row r="19773" spans="2:2" hidden="1">
      <c r="B19773" s="23"/>
    </row>
    <row r="19774" spans="2:2" hidden="1">
      <c r="B19774" s="23"/>
    </row>
    <row r="19775" spans="2:2" hidden="1">
      <c r="B19775" s="23"/>
    </row>
    <row r="19776" spans="2:2" hidden="1">
      <c r="B19776" s="23"/>
    </row>
    <row r="19777" spans="2:2" hidden="1">
      <c r="B19777" s="23"/>
    </row>
    <row r="19778" spans="2:2" hidden="1">
      <c r="B19778" s="23"/>
    </row>
    <row r="19779" spans="2:2" hidden="1">
      <c r="B19779" s="23"/>
    </row>
    <row r="19780" spans="2:2" hidden="1">
      <c r="B19780" s="23"/>
    </row>
    <row r="19781" spans="2:2" hidden="1">
      <c r="B19781" s="23"/>
    </row>
    <row r="19782" spans="2:2" hidden="1">
      <c r="B19782" s="23"/>
    </row>
    <row r="19783" spans="2:2" hidden="1">
      <c r="B19783" s="23"/>
    </row>
    <row r="19784" spans="2:2" hidden="1">
      <c r="B19784" s="23"/>
    </row>
    <row r="19785" spans="2:2" hidden="1">
      <c r="B19785" s="23"/>
    </row>
    <row r="19786" spans="2:2" hidden="1">
      <c r="B19786" s="23"/>
    </row>
    <row r="19787" spans="2:2" hidden="1">
      <c r="B19787" s="23"/>
    </row>
    <row r="19788" spans="2:2" hidden="1">
      <c r="B19788" s="23"/>
    </row>
    <row r="19789" spans="2:2" hidden="1">
      <c r="B19789" s="23"/>
    </row>
    <row r="19790" spans="2:2" hidden="1">
      <c r="B19790" s="23"/>
    </row>
    <row r="19791" spans="2:2" hidden="1">
      <c r="B19791" s="23"/>
    </row>
    <row r="19792" spans="2:2" hidden="1">
      <c r="B19792" s="23"/>
    </row>
    <row r="19793" spans="2:2" hidden="1">
      <c r="B19793" s="23"/>
    </row>
    <row r="19794" spans="2:2" hidden="1">
      <c r="B19794" s="23"/>
    </row>
    <row r="19795" spans="2:2" hidden="1">
      <c r="B19795" s="23"/>
    </row>
    <row r="19796" spans="2:2" hidden="1">
      <c r="B19796" s="23"/>
    </row>
    <row r="19797" spans="2:2" hidden="1">
      <c r="B19797" s="23"/>
    </row>
    <row r="19798" spans="2:2" hidden="1">
      <c r="B19798" s="23"/>
    </row>
    <row r="19799" spans="2:2" hidden="1">
      <c r="B19799" s="23"/>
    </row>
    <row r="19800" spans="2:2" hidden="1">
      <c r="B19800" s="23"/>
    </row>
    <row r="19801" spans="2:2" hidden="1">
      <c r="B19801" s="23"/>
    </row>
    <row r="19802" spans="2:2" hidden="1">
      <c r="B19802" s="23"/>
    </row>
    <row r="19803" spans="2:2" hidden="1">
      <c r="B19803" s="23"/>
    </row>
    <row r="19804" spans="2:2" hidden="1">
      <c r="B19804" s="23"/>
    </row>
    <row r="19805" spans="2:2" hidden="1">
      <c r="B19805" s="23"/>
    </row>
    <row r="19806" spans="2:2" hidden="1">
      <c r="B19806" s="23"/>
    </row>
    <row r="19807" spans="2:2" hidden="1">
      <c r="B19807" s="23"/>
    </row>
    <row r="19808" spans="2:2" hidden="1">
      <c r="B19808" s="23"/>
    </row>
    <row r="19809" spans="2:2" hidden="1">
      <c r="B19809" s="23"/>
    </row>
    <row r="19810" spans="2:2" hidden="1">
      <c r="B19810" s="23"/>
    </row>
    <row r="19811" spans="2:2" hidden="1">
      <c r="B19811" s="23"/>
    </row>
    <row r="19812" spans="2:2" hidden="1">
      <c r="B19812" s="23"/>
    </row>
    <row r="19813" spans="2:2" hidden="1">
      <c r="B19813" s="23"/>
    </row>
    <row r="19814" spans="2:2" hidden="1">
      <c r="B19814" s="23"/>
    </row>
    <row r="19815" spans="2:2" hidden="1">
      <c r="B19815" s="23"/>
    </row>
    <row r="19816" spans="2:2" hidden="1">
      <c r="B19816" s="23"/>
    </row>
    <row r="19817" spans="2:2" hidden="1">
      <c r="B19817" s="23"/>
    </row>
    <row r="19818" spans="2:2" hidden="1">
      <c r="B19818" s="23"/>
    </row>
    <row r="19819" spans="2:2" hidden="1">
      <c r="B19819" s="23"/>
    </row>
    <row r="19820" spans="2:2" hidden="1">
      <c r="B19820" s="23"/>
    </row>
    <row r="19821" spans="2:2" hidden="1">
      <c r="B19821" s="23"/>
    </row>
    <row r="19822" spans="2:2" hidden="1">
      <c r="B19822" s="23"/>
    </row>
    <row r="19823" spans="2:2" hidden="1">
      <c r="B19823" s="23"/>
    </row>
    <row r="19824" spans="2:2" hidden="1">
      <c r="B19824" s="23"/>
    </row>
    <row r="19825" spans="2:2" hidden="1">
      <c r="B19825" s="23"/>
    </row>
    <row r="19826" spans="2:2" hidden="1">
      <c r="B19826" s="23"/>
    </row>
    <row r="19827" spans="2:2" hidden="1">
      <c r="B19827" s="23"/>
    </row>
    <row r="19828" spans="2:2" hidden="1">
      <c r="B19828" s="23"/>
    </row>
    <row r="19829" spans="2:2" hidden="1">
      <c r="B19829" s="23"/>
    </row>
    <row r="19830" spans="2:2" hidden="1">
      <c r="B19830" s="23"/>
    </row>
    <row r="19831" spans="2:2" hidden="1">
      <c r="B19831" s="23"/>
    </row>
    <row r="19832" spans="2:2" hidden="1">
      <c r="B19832" s="23"/>
    </row>
    <row r="19833" spans="2:2" hidden="1">
      <c r="B19833" s="23"/>
    </row>
    <row r="19834" spans="2:2" hidden="1">
      <c r="B19834" s="23"/>
    </row>
    <row r="19835" spans="2:2" hidden="1">
      <c r="B19835" s="23"/>
    </row>
    <row r="19836" spans="2:2" hidden="1">
      <c r="B19836" s="23"/>
    </row>
    <row r="19837" spans="2:2" hidden="1">
      <c r="B19837" s="23"/>
    </row>
    <row r="19838" spans="2:2" hidden="1">
      <c r="B19838" s="23"/>
    </row>
    <row r="19839" spans="2:2" hidden="1">
      <c r="B19839" s="23"/>
    </row>
    <row r="19840" spans="2:2" hidden="1">
      <c r="B19840" s="23"/>
    </row>
    <row r="19841" spans="2:2" hidden="1">
      <c r="B19841" s="23"/>
    </row>
    <row r="19842" spans="2:2" hidden="1">
      <c r="B19842" s="23"/>
    </row>
    <row r="19843" spans="2:2" hidden="1">
      <c r="B19843" s="23"/>
    </row>
    <row r="19844" spans="2:2" hidden="1">
      <c r="B19844" s="23"/>
    </row>
    <row r="19845" spans="2:2" hidden="1">
      <c r="B19845" s="23"/>
    </row>
    <row r="19846" spans="2:2" hidden="1">
      <c r="B19846" s="23"/>
    </row>
    <row r="19847" spans="2:2" hidden="1">
      <c r="B19847" s="23"/>
    </row>
    <row r="19848" spans="2:2" hidden="1">
      <c r="B19848" s="23"/>
    </row>
    <row r="19849" spans="2:2" hidden="1">
      <c r="B19849" s="23"/>
    </row>
    <row r="19850" spans="2:2" hidden="1">
      <c r="B19850" s="23"/>
    </row>
    <row r="19851" spans="2:2" hidden="1">
      <c r="B19851" s="23"/>
    </row>
    <row r="19852" spans="2:2" hidden="1">
      <c r="B19852" s="23"/>
    </row>
    <row r="19853" spans="2:2" hidden="1">
      <c r="B19853" s="23"/>
    </row>
    <row r="19854" spans="2:2" hidden="1">
      <c r="B19854" s="23"/>
    </row>
    <row r="19855" spans="2:2" hidden="1">
      <c r="B19855" s="23"/>
    </row>
    <row r="19856" spans="2:2" hidden="1">
      <c r="B19856" s="23"/>
    </row>
    <row r="19857" spans="2:2" hidden="1">
      <c r="B19857" s="23"/>
    </row>
    <row r="19858" spans="2:2" hidden="1">
      <c r="B19858" s="23"/>
    </row>
    <row r="19859" spans="2:2" hidden="1">
      <c r="B19859" s="23"/>
    </row>
    <row r="19860" spans="2:2" hidden="1">
      <c r="B19860" s="23"/>
    </row>
    <row r="19861" spans="2:2" hidden="1">
      <c r="B19861" s="23"/>
    </row>
    <row r="19862" spans="2:2" hidden="1">
      <c r="B19862" s="23"/>
    </row>
    <row r="19863" spans="2:2" hidden="1">
      <c r="B19863" s="23"/>
    </row>
    <row r="19864" spans="2:2" hidden="1">
      <c r="B19864" s="23"/>
    </row>
    <row r="19865" spans="2:2" hidden="1">
      <c r="B19865" s="23"/>
    </row>
    <row r="19866" spans="2:2" hidden="1">
      <c r="B19866" s="23"/>
    </row>
    <row r="19867" spans="2:2" hidden="1">
      <c r="B19867" s="23"/>
    </row>
    <row r="19868" spans="2:2" hidden="1">
      <c r="B19868" s="23"/>
    </row>
    <row r="19869" spans="2:2" hidden="1">
      <c r="B19869" s="23"/>
    </row>
    <row r="19870" spans="2:2" hidden="1">
      <c r="B19870" s="23"/>
    </row>
    <row r="19871" spans="2:2" hidden="1">
      <c r="B19871" s="23"/>
    </row>
    <row r="19872" spans="2:2" hidden="1">
      <c r="B19872" s="23"/>
    </row>
    <row r="19873" spans="2:2" hidden="1">
      <c r="B19873" s="23"/>
    </row>
    <row r="19874" spans="2:2" hidden="1">
      <c r="B19874" s="23"/>
    </row>
    <row r="19875" spans="2:2" hidden="1">
      <c r="B19875" s="23"/>
    </row>
    <row r="19876" spans="2:2" hidden="1">
      <c r="B19876" s="23"/>
    </row>
    <row r="19877" spans="2:2" hidden="1">
      <c r="B19877" s="23"/>
    </row>
    <row r="19878" spans="2:2" hidden="1">
      <c r="B19878" s="23"/>
    </row>
    <row r="19879" spans="2:2" hidden="1">
      <c r="B19879" s="23"/>
    </row>
    <row r="19880" spans="2:2" hidden="1">
      <c r="B19880" s="23"/>
    </row>
    <row r="19881" spans="2:2" hidden="1">
      <c r="B19881" s="23"/>
    </row>
    <row r="19882" spans="2:2" hidden="1">
      <c r="B19882" s="23"/>
    </row>
    <row r="19883" spans="2:2" hidden="1">
      <c r="B19883" s="23"/>
    </row>
    <row r="19884" spans="2:2" hidden="1">
      <c r="B19884" s="23"/>
    </row>
    <row r="19885" spans="2:2" hidden="1">
      <c r="B19885" s="23"/>
    </row>
    <row r="19886" spans="2:2" hidden="1">
      <c r="B19886" s="23"/>
    </row>
    <row r="19887" spans="2:2" hidden="1">
      <c r="B19887" s="23"/>
    </row>
    <row r="19888" spans="2:2" hidden="1">
      <c r="B19888" s="23"/>
    </row>
    <row r="19889" spans="2:2" hidden="1">
      <c r="B19889" s="23"/>
    </row>
    <row r="19890" spans="2:2" hidden="1">
      <c r="B19890" s="23"/>
    </row>
    <row r="19891" spans="2:2" hidden="1">
      <c r="B19891" s="23"/>
    </row>
    <row r="19892" spans="2:2" hidden="1">
      <c r="B19892" s="23"/>
    </row>
    <row r="19893" spans="2:2" hidden="1">
      <c r="B19893" s="23"/>
    </row>
    <row r="19894" spans="2:2" hidden="1">
      <c r="B19894" s="23"/>
    </row>
    <row r="19895" spans="2:2" hidden="1">
      <c r="B19895" s="23"/>
    </row>
    <row r="19896" spans="2:2" hidden="1">
      <c r="B19896" s="23"/>
    </row>
    <row r="19897" spans="2:2" hidden="1">
      <c r="B19897" s="23"/>
    </row>
    <row r="19898" spans="2:2" hidden="1">
      <c r="B19898" s="23"/>
    </row>
    <row r="19899" spans="2:2" hidden="1">
      <c r="B19899" s="23"/>
    </row>
    <row r="19900" spans="2:2" hidden="1">
      <c r="B19900" s="23"/>
    </row>
    <row r="19901" spans="2:2" hidden="1">
      <c r="B19901" s="23"/>
    </row>
    <row r="19902" spans="2:2" hidden="1">
      <c r="B19902" s="23"/>
    </row>
    <row r="19903" spans="2:2" hidden="1">
      <c r="B19903" s="23"/>
    </row>
    <row r="19904" spans="2:2" hidden="1">
      <c r="B19904" s="23"/>
    </row>
    <row r="19905" spans="2:2" hidden="1">
      <c r="B19905" s="23"/>
    </row>
    <row r="19906" spans="2:2" hidden="1">
      <c r="B19906" s="23"/>
    </row>
    <row r="19907" spans="2:2" hidden="1">
      <c r="B19907" s="23"/>
    </row>
    <row r="19908" spans="2:2" hidden="1">
      <c r="B19908" s="23"/>
    </row>
    <row r="19909" spans="2:2" hidden="1">
      <c r="B19909" s="23"/>
    </row>
    <row r="19910" spans="2:2" hidden="1">
      <c r="B19910" s="23"/>
    </row>
    <row r="19911" spans="2:2" hidden="1">
      <c r="B19911" s="23"/>
    </row>
    <row r="19912" spans="2:2" hidden="1">
      <c r="B19912" s="23"/>
    </row>
    <row r="19913" spans="2:2" hidden="1">
      <c r="B19913" s="23"/>
    </row>
    <row r="19914" spans="2:2" hidden="1">
      <c r="B19914" s="23"/>
    </row>
    <row r="19915" spans="2:2" hidden="1">
      <c r="B19915" s="23"/>
    </row>
    <row r="19916" spans="2:2" hidden="1">
      <c r="B19916" s="23"/>
    </row>
    <row r="19917" spans="2:2" hidden="1">
      <c r="B19917" s="23"/>
    </row>
    <row r="19918" spans="2:2" hidden="1">
      <c r="B19918" s="23"/>
    </row>
    <row r="19919" spans="2:2" hidden="1">
      <c r="B19919" s="23"/>
    </row>
    <row r="19920" spans="2:2" hidden="1">
      <c r="B19920" s="23"/>
    </row>
    <row r="19921" spans="2:2" hidden="1">
      <c r="B19921" s="23"/>
    </row>
    <row r="19922" spans="2:2" hidden="1">
      <c r="B19922" s="23"/>
    </row>
    <row r="19923" spans="2:2" hidden="1">
      <c r="B19923" s="23"/>
    </row>
    <row r="19924" spans="2:2" hidden="1">
      <c r="B19924" s="23"/>
    </row>
    <row r="19925" spans="2:2" hidden="1">
      <c r="B19925" s="23"/>
    </row>
    <row r="19926" spans="2:2" hidden="1">
      <c r="B19926" s="23"/>
    </row>
    <row r="19927" spans="2:2" hidden="1">
      <c r="B19927" s="23"/>
    </row>
    <row r="19928" spans="2:2" hidden="1">
      <c r="B19928" s="23"/>
    </row>
    <row r="19929" spans="2:2" hidden="1">
      <c r="B19929" s="23"/>
    </row>
    <row r="19930" spans="2:2" hidden="1">
      <c r="B19930" s="23"/>
    </row>
    <row r="19931" spans="2:2" hidden="1">
      <c r="B19931" s="23"/>
    </row>
    <row r="19932" spans="2:2" hidden="1">
      <c r="B19932" s="23"/>
    </row>
    <row r="19933" spans="2:2" hidden="1">
      <c r="B19933" s="23"/>
    </row>
    <row r="19934" spans="2:2" hidden="1">
      <c r="B19934" s="23"/>
    </row>
    <row r="19935" spans="2:2" hidden="1">
      <c r="B19935" s="23"/>
    </row>
    <row r="19936" spans="2:2" hidden="1">
      <c r="B19936" s="23"/>
    </row>
    <row r="19937" spans="2:2" hidden="1">
      <c r="B19937" s="23"/>
    </row>
    <row r="19938" spans="2:2" hidden="1">
      <c r="B19938" s="23"/>
    </row>
    <row r="19939" spans="2:2" hidden="1">
      <c r="B19939" s="23"/>
    </row>
    <row r="19940" spans="2:2" hidden="1">
      <c r="B19940" s="23"/>
    </row>
    <row r="19941" spans="2:2" hidden="1">
      <c r="B19941" s="23"/>
    </row>
    <row r="19942" spans="2:2" hidden="1">
      <c r="B19942" s="23"/>
    </row>
    <row r="19943" spans="2:2" hidden="1">
      <c r="B19943" s="23"/>
    </row>
    <row r="19944" spans="2:2" hidden="1">
      <c r="B19944" s="23"/>
    </row>
    <row r="19945" spans="2:2" hidden="1">
      <c r="B19945" s="23"/>
    </row>
    <row r="19946" spans="2:2" hidden="1">
      <c r="B19946" s="23"/>
    </row>
    <row r="19947" spans="2:2" hidden="1">
      <c r="B19947" s="23"/>
    </row>
    <row r="19948" spans="2:2" hidden="1">
      <c r="B19948" s="23"/>
    </row>
    <row r="19949" spans="2:2" hidden="1">
      <c r="B19949" s="23"/>
    </row>
    <row r="19950" spans="2:2" hidden="1">
      <c r="B19950" s="23"/>
    </row>
    <row r="19951" spans="2:2" hidden="1">
      <c r="B19951" s="23"/>
    </row>
    <row r="19952" spans="2:2" hidden="1">
      <c r="B19952" s="23"/>
    </row>
    <row r="19953" spans="2:2" hidden="1">
      <c r="B19953" s="23"/>
    </row>
    <row r="19954" spans="2:2" hidden="1">
      <c r="B19954" s="23"/>
    </row>
    <row r="19955" spans="2:2" hidden="1">
      <c r="B19955" s="23"/>
    </row>
    <row r="19956" spans="2:2" hidden="1">
      <c r="B19956" s="23"/>
    </row>
    <row r="19957" spans="2:2" hidden="1">
      <c r="B19957" s="23"/>
    </row>
    <row r="19958" spans="2:2" hidden="1">
      <c r="B19958" s="23"/>
    </row>
    <row r="19959" spans="2:2" hidden="1">
      <c r="B19959" s="23"/>
    </row>
    <row r="19960" spans="2:2" hidden="1">
      <c r="B19960" s="23"/>
    </row>
    <row r="19961" spans="2:2" hidden="1">
      <c r="B19961" s="23"/>
    </row>
    <row r="19962" spans="2:2" hidden="1">
      <c r="B19962" s="23"/>
    </row>
    <row r="19963" spans="2:2" hidden="1">
      <c r="B19963" s="23"/>
    </row>
    <row r="19964" spans="2:2" hidden="1">
      <c r="B19964" s="23"/>
    </row>
    <row r="19965" spans="2:2" hidden="1">
      <c r="B19965" s="23"/>
    </row>
    <row r="19966" spans="2:2" hidden="1">
      <c r="B19966" s="23"/>
    </row>
    <row r="19967" spans="2:2" hidden="1">
      <c r="B19967" s="23"/>
    </row>
    <row r="19968" spans="2:2" hidden="1">
      <c r="B19968" s="23"/>
    </row>
    <row r="19969" spans="2:2" hidden="1">
      <c r="B19969" s="23"/>
    </row>
    <row r="19970" spans="2:2" hidden="1">
      <c r="B19970" s="23"/>
    </row>
    <row r="19971" spans="2:2" hidden="1">
      <c r="B19971" s="23"/>
    </row>
    <row r="19972" spans="2:2" hidden="1">
      <c r="B19972" s="23"/>
    </row>
    <row r="19973" spans="2:2" hidden="1">
      <c r="B19973" s="23"/>
    </row>
    <row r="19974" spans="2:2" hidden="1">
      <c r="B19974" s="23"/>
    </row>
    <row r="19975" spans="2:2" hidden="1">
      <c r="B19975" s="23"/>
    </row>
    <row r="19976" spans="2:2" hidden="1">
      <c r="B19976" s="23"/>
    </row>
    <row r="19977" spans="2:2" hidden="1">
      <c r="B19977" s="23"/>
    </row>
    <row r="19978" spans="2:2" hidden="1">
      <c r="B19978" s="23"/>
    </row>
    <row r="19979" spans="2:2" hidden="1">
      <c r="B19979" s="23"/>
    </row>
    <row r="19980" spans="2:2" hidden="1">
      <c r="B19980" s="23"/>
    </row>
    <row r="19981" spans="2:2" hidden="1">
      <c r="B19981" s="23"/>
    </row>
    <row r="19982" spans="2:2" hidden="1">
      <c r="B19982" s="23"/>
    </row>
    <row r="19983" spans="2:2" hidden="1">
      <c r="B19983" s="23"/>
    </row>
    <row r="19984" spans="2:2" hidden="1">
      <c r="B19984" s="23"/>
    </row>
    <row r="19985" spans="2:2" hidden="1">
      <c r="B19985" s="23"/>
    </row>
    <row r="19986" spans="2:2" hidden="1">
      <c r="B19986" s="23"/>
    </row>
    <row r="19987" spans="2:2" hidden="1">
      <c r="B19987" s="23"/>
    </row>
    <row r="19988" spans="2:2" hidden="1">
      <c r="B19988" s="23"/>
    </row>
    <row r="19989" spans="2:2" hidden="1">
      <c r="B19989" s="23"/>
    </row>
    <row r="19990" spans="2:2" hidden="1">
      <c r="B19990" s="23"/>
    </row>
    <row r="19991" spans="2:2" hidden="1">
      <c r="B19991" s="23"/>
    </row>
    <row r="19992" spans="2:2" hidden="1">
      <c r="B19992" s="23"/>
    </row>
    <row r="19993" spans="2:2" hidden="1">
      <c r="B19993" s="23"/>
    </row>
    <row r="19994" spans="2:2" hidden="1">
      <c r="B19994" s="23"/>
    </row>
    <row r="19995" spans="2:2" hidden="1">
      <c r="B19995" s="23"/>
    </row>
    <row r="19996" spans="2:2" hidden="1">
      <c r="B19996" s="23"/>
    </row>
    <row r="19997" spans="2:2" hidden="1">
      <c r="B19997" s="23"/>
    </row>
    <row r="19998" spans="2:2" hidden="1">
      <c r="B19998" s="23"/>
    </row>
    <row r="19999" spans="2:2" hidden="1">
      <c r="B19999" s="23"/>
    </row>
    <row r="20000" spans="2:2" hidden="1">
      <c r="B20000" s="23"/>
    </row>
    <row r="20001" spans="2:2" hidden="1">
      <c r="B20001" s="23"/>
    </row>
    <row r="20002" spans="2:2" hidden="1">
      <c r="B20002" s="23"/>
    </row>
    <row r="20003" spans="2:2" hidden="1">
      <c r="B20003" s="23"/>
    </row>
    <row r="20004" spans="2:2" hidden="1">
      <c r="B20004" s="23"/>
    </row>
    <row r="20005" spans="2:2" hidden="1">
      <c r="B20005" s="23"/>
    </row>
    <row r="20006" spans="2:2" hidden="1">
      <c r="B20006" s="23"/>
    </row>
    <row r="20007" spans="2:2" hidden="1">
      <c r="B20007" s="23"/>
    </row>
    <row r="20008" spans="2:2" hidden="1">
      <c r="B20008" s="23"/>
    </row>
    <row r="20009" spans="2:2" hidden="1">
      <c r="B20009" s="23"/>
    </row>
    <row r="20010" spans="2:2" hidden="1">
      <c r="B20010" s="23"/>
    </row>
    <row r="20011" spans="2:2" hidden="1">
      <c r="B20011" s="23"/>
    </row>
    <row r="20012" spans="2:2" hidden="1">
      <c r="B20012" s="23"/>
    </row>
    <row r="20013" spans="2:2" hidden="1">
      <c r="B20013" s="23"/>
    </row>
    <row r="20014" spans="2:2" hidden="1">
      <c r="B20014" s="23"/>
    </row>
    <row r="20015" spans="2:2" hidden="1">
      <c r="B20015" s="23"/>
    </row>
    <row r="20016" spans="2:2" hidden="1">
      <c r="B20016" s="23"/>
    </row>
    <row r="20017" spans="2:2" hidden="1">
      <c r="B20017" s="23"/>
    </row>
    <row r="20018" spans="2:2" hidden="1">
      <c r="B20018" s="23"/>
    </row>
    <row r="20019" spans="2:2" hidden="1">
      <c r="B20019" s="23"/>
    </row>
    <row r="20020" spans="2:2" hidden="1">
      <c r="B20020" s="23"/>
    </row>
    <row r="20021" spans="2:2" hidden="1">
      <c r="B20021" s="23"/>
    </row>
    <row r="20022" spans="2:2" hidden="1">
      <c r="B20022" s="23"/>
    </row>
    <row r="20023" spans="2:2" hidden="1">
      <c r="B20023" s="23"/>
    </row>
    <row r="20024" spans="2:2" hidden="1">
      <c r="B20024" s="23"/>
    </row>
    <row r="20025" spans="2:2" hidden="1">
      <c r="B20025" s="23"/>
    </row>
    <row r="20026" spans="2:2" hidden="1">
      <c r="B20026" s="23"/>
    </row>
    <row r="20027" spans="2:2" hidden="1">
      <c r="B20027" s="23"/>
    </row>
    <row r="20028" spans="2:2" hidden="1">
      <c r="B20028" s="23"/>
    </row>
    <row r="20029" spans="2:2" hidden="1">
      <c r="B20029" s="23"/>
    </row>
    <row r="20030" spans="2:2" hidden="1">
      <c r="B20030" s="23"/>
    </row>
    <row r="20031" spans="2:2" hidden="1">
      <c r="B20031" s="23"/>
    </row>
    <row r="20032" spans="2:2" hidden="1">
      <c r="B20032" s="23"/>
    </row>
    <row r="20033" spans="2:2" hidden="1">
      <c r="B20033" s="23"/>
    </row>
    <row r="20034" spans="2:2" hidden="1">
      <c r="B20034" s="23"/>
    </row>
    <row r="20035" spans="2:2" hidden="1">
      <c r="B20035" s="23"/>
    </row>
    <row r="20036" spans="2:2" hidden="1">
      <c r="B20036" s="23"/>
    </row>
    <row r="20037" spans="2:2" hidden="1">
      <c r="B20037" s="23"/>
    </row>
    <row r="20038" spans="2:2" hidden="1">
      <c r="B20038" s="23"/>
    </row>
    <row r="20039" spans="2:2" hidden="1">
      <c r="B20039" s="23"/>
    </row>
    <row r="20040" spans="2:2" hidden="1">
      <c r="B20040" s="23"/>
    </row>
    <row r="20041" spans="2:2" hidden="1">
      <c r="B20041" s="23"/>
    </row>
    <row r="20042" spans="2:2" hidden="1">
      <c r="B20042" s="23"/>
    </row>
    <row r="20043" spans="2:2" hidden="1">
      <c r="B20043" s="23"/>
    </row>
    <row r="20044" spans="2:2" hidden="1">
      <c r="B20044" s="23"/>
    </row>
    <row r="20045" spans="2:2" hidden="1">
      <c r="B20045" s="23"/>
    </row>
    <row r="20046" spans="2:2" hidden="1">
      <c r="B20046" s="23"/>
    </row>
    <row r="20047" spans="2:2" hidden="1">
      <c r="B20047" s="23"/>
    </row>
    <row r="20048" spans="2:2" hidden="1">
      <c r="B20048" s="23"/>
    </row>
    <row r="20049" spans="2:2" hidden="1">
      <c r="B20049" s="23"/>
    </row>
    <row r="20050" spans="2:2" hidden="1">
      <c r="B20050" s="23"/>
    </row>
    <row r="20051" spans="2:2" hidden="1">
      <c r="B20051" s="23"/>
    </row>
    <row r="20052" spans="2:2" hidden="1">
      <c r="B20052" s="23"/>
    </row>
    <row r="20053" spans="2:2" hidden="1">
      <c r="B20053" s="23"/>
    </row>
    <row r="20054" spans="2:2" hidden="1">
      <c r="B20054" s="23"/>
    </row>
    <row r="20055" spans="2:2" hidden="1">
      <c r="B20055" s="23"/>
    </row>
    <row r="20056" spans="2:2" hidden="1">
      <c r="B20056" s="23"/>
    </row>
    <row r="20057" spans="2:2" hidden="1">
      <c r="B20057" s="23"/>
    </row>
    <row r="20058" spans="2:2" hidden="1">
      <c r="B20058" s="23"/>
    </row>
    <row r="20059" spans="2:2" hidden="1">
      <c r="B20059" s="23"/>
    </row>
    <row r="20060" spans="2:2" hidden="1">
      <c r="B20060" s="23"/>
    </row>
    <row r="20061" spans="2:2" hidden="1">
      <c r="B20061" s="23"/>
    </row>
    <row r="20062" spans="2:2" hidden="1">
      <c r="B20062" s="23"/>
    </row>
    <row r="20063" spans="2:2" hidden="1">
      <c r="B20063" s="23"/>
    </row>
    <row r="20064" spans="2:2" hidden="1">
      <c r="B20064" s="23"/>
    </row>
    <row r="20065" spans="2:2" hidden="1">
      <c r="B20065" s="23"/>
    </row>
    <row r="20066" spans="2:2" hidden="1">
      <c r="B20066" s="23"/>
    </row>
    <row r="20067" spans="2:2" hidden="1">
      <c r="B20067" s="23"/>
    </row>
    <row r="20068" spans="2:2" hidden="1">
      <c r="B20068" s="23"/>
    </row>
    <row r="20069" spans="2:2" hidden="1">
      <c r="B20069" s="23"/>
    </row>
    <row r="20070" spans="2:2" hidden="1">
      <c r="B20070" s="23"/>
    </row>
    <row r="20071" spans="2:2" hidden="1">
      <c r="B20071" s="23"/>
    </row>
    <row r="20072" spans="2:2" hidden="1">
      <c r="B20072" s="23"/>
    </row>
    <row r="20073" spans="2:2" hidden="1">
      <c r="B20073" s="23"/>
    </row>
    <row r="20074" spans="2:2" hidden="1">
      <c r="B20074" s="23"/>
    </row>
    <row r="20075" spans="2:2" hidden="1">
      <c r="B20075" s="23"/>
    </row>
    <row r="20076" spans="2:2" hidden="1">
      <c r="B20076" s="23"/>
    </row>
    <row r="20077" spans="2:2" hidden="1">
      <c r="B20077" s="23"/>
    </row>
    <row r="20078" spans="2:2" hidden="1">
      <c r="B20078" s="23"/>
    </row>
    <row r="20079" spans="2:2" hidden="1">
      <c r="B20079" s="23"/>
    </row>
    <row r="20080" spans="2:2" hidden="1">
      <c r="B20080" s="23"/>
    </row>
    <row r="20081" spans="2:2" hidden="1">
      <c r="B20081" s="23"/>
    </row>
    <row r="20082" spans="2:2" hidden="1">
      <c r="B20082" s="23"/>
    </row>
    <row r="20083" spans="2:2" hidden="1">
      <c r="B20083" s="23"/>
    </row>
    <row r="20084" spans="2:2" hidden="1">
      <c r="B20084" s="23"/>
    </row>
    <row r="20085" spans="2:2" hidden="1">
      <c r="B20085" s="23"/>
    </row>
    <row r="20086" spans="2:2" hidden="1">
      <c r="B20086" s="23"/>
    </row>
    <row r="20087" spans="2:2" hidden="1">
      <c r="B20087" s="23"/>
    </row>
    <row r="20088" spans="2:2" hidden="1">
      <c r="B20088" s="23"/>
    </row>
    <row r="20089" spans="2:2" hidden="1">
      <c r="B20089" s="23"/>
    </row>
    <row r="20090" spans="2:2" hidden="1">
      <c r="B20090" s="23"/>
    </row>
    <row r="20091" spans="2:2" hidden="1">
      <c r="B20091" s="23"/>
    </row>
    <row r="20092" spans="2:2" hidden="1">
      <c r="B20092" s="23"/>
    </row>
    <row r="20093" spans="2:2" hidden="1">
      <c r="B20093" s="23"/>
    </row>
    <row r="20094" spans="2:2" hidden="1">
      <c r="B20094" s="23"/>
    </row>
    <row r="20095" spans="2:2" hidden="1">
      <c r="B20095" s="23"/>
    </row>
    <row r="20096" spans="2:2" hidden="1">
      <c r="B20096" s="23"/>
    </row>
    <row r="20097" spans="2:2" hidden="1">
      <c r="B20097" s="23"/>
    </row>
    <row r="20098" spans="2:2" hidden="1">
      <c r="B20098" s="23"/>
    </row>
    <row r="20099" spans="2:2" hidden="1">
      <c r="B20099" s="23"/>
    </row>
    <row r="20100" spans="2:2" hidden="1">
      <c r="B20100" s="23"/>
    </row>
    <row r="20101" spans="2:2" hidden="1">
      <c r="B20101" s="23"/>
    </row>
    <row r="20102" spans="2:2" hidden="1">
      <c r="B20102" s="23"/>
    </row>
    <row r="20103" spans="2:2" hidden="1">
      <c r="B20103" s="23"/>
    </row>
    <row r="20104" spans="2:2" hidden="1">
      <c r="B20104" s="23"/>
    </row>
    <row r="20105" spans="2:2" hidden="1">
      <c r="B20105" s="23"/>
    </row>
    <row r="20106" spans="2:2" hidden="1">
      <c r="B20106" s="23"/>
    </row>
    <row r="20107" spans="2:2" hidden="1">
      <c r="B20107" s="23"/>
    </row>
    <row r="20108" spans="2:2" hidden="1">
      <c r="B20108" s="23"/>
    </row>
    <row r="20109" spans="2:2" hidden="1">
      <c r="B20109" s="23"/>
    </row>
    <row r="20110" spans="2:2" hidden="1">
      <c r="B20110" s="23"/>
    </row>
    <row r="20111" spans="2:2" hidden="1">
      <c r="B20111" s="23"/>
    </row>
    <row r="20112" spans="2:2" hidden="1">
      <c r="B20112" s="23"/>
    </row>
    <row r="20113" spans="2:2" hidden="1">
      <c r="B20113" s="23"/>
    </row>
    <row r="20114" spans="2:2" hidden="1">
      <c r="B20114" s="23"/>
    </row>
    <row r="20115" spans="2:2" hidden="1">
      <c r="B20115" s="23"/>
    </row>
    <row r="20116" spans="2:2" hidden="1">
      <c r="B20116" s="23"/>
    </row>
    <row r="20117" spans="2:2" hidden="1">
      <c r="B20117" s="23"/>
    </row>
    <row r="20118" spans="2:2" hidden="1">
      <c r="B20118" s="23"/>
    </row>
    <row r="20119" spans="2:2" hidden="1">
      <c r="B20119" s="23"/>
    </row>
    <row r="20120" spans="2:2" hidden="1">
      <c r="B20120" s="23"/>
    </row>
    <row r="20121" spans="2:2" hidden="1">
      <c r="B20121" s="23"/>
    </row>
    <row r="20122" spans="2:2" hidden="1">
      <c r="B20122" s="23"/>
    </row>
    <row r="20123" spans="2:2" hidden="1">
      <c r="B20123" s="23"/>
    </row>
    <row r="20124" spans="2:2" hidden="1">
      <c r="B20124" s="23"/>
    </row>
    <row r="20125" spans="2:2" hidden="1">
      <c r="B20125" s="23"/>
    </row>
    <row r="20126" spans="2:2" hidden="1">
      <c r="B20126" s="23"/>
    </row>
    <row r="20127" spans="2:2" hidden="1">
      <c r="B20127" s="23"/>
    </row>
    <row r="20128" spans="2:2" hidden="1">
      <c r="B20128" s="23"/>
    </row>
    <row r="20129" spans="2:2" hidden="1">
      <c r="B20129" s="23"/>
    </row>
    <row r="20130" spans="2:2" hidden="1">
      <c r="B20130" s="23"/>
    </row>
    <row r="20131" spans="2:2" hidden="1">
      <c r="B20131" s="23"/>
    </row>
    <row r="20132" spans="2:2" hidden="1">
      <c r="B20132" s="23"/>
    </row>
    <row r="20133" spans="2:2" hidden="1">
      <c r="B20133" s="23"/>
    </row>
    <row r="20134" spans="2:2" hidden="1">
      <c r="B20134" s="23"/>
    </row>
    <row r="20135" spans="2:2" hidden="1">
      <c r="B20135" s="23"/>
    </row>
    <row r="20136" spans="2:2" hidden="1">
      <c r="B20136" s="23"/>
    </row>
    <row r="20137" spans="2:2" hidden="1">
      <c r="B20137" s="23"/>
    </row>
    <row r="20138" spans="2:2" hidden="1">
      <c r="B20138" s="23"/>
    </row>
    <row r="20139" spans="2:2" hidden="1">
      <c r="B20139" s="23"/>
    </row>
    <row r="20140" spans="2:2" hidden="1">
      <c r="B20140" s="23"/>
    </row>
    <row r="20141" spans="2:2" hidden="1">
      <c r="B20141" s="23"/>
    </row>
    <row r="20142" spans="2:2" hidden="1">
      <c r="B20142" s="23"/>
    </row>
    <row r="20143" spans="2:2" hidden="1">
      <c r="B20143" s="23"/>
    </row>
    <row r="20144" spans="2:2" hidden="1">
      <c r="B20144" s="23"/>
    </row>
    <row r="20145" spans="2:2" hidden="1">
      <c r="B20145" s="23"/>
    </row>
    <row r="20146" spans="2:2" hidden="1">
      <c r="B20146" s="23"/>
    </row>
    <row r="20147" spans="2:2" hidden="1">
      <c r="B20147" s="23"/>
    </row>
    <row r="20148" spans="2:2" hidden="1">
      <c r="B20148" s="23"/>
    </row>
    <row r="20149" spans="2:2" hidden="1">
      <c r="B20149" s="23"/>
    </row>
    <row r="20150" spans="2:2" hidden="1">
      <c r="B20150" s="23"/>
    </row>
    <row r="20151" spans="2:2" hidden="1">
      <c r="B20151" s="23"/>
    </row>
    <row r="20152" spans="2:2" hidden="1">
      <c r="B20152" s="23"/>
    </row>
    <row r="20153" spans="2:2" hidden="1">
      <c r="B20153" s="23"/>
    </row>
    <row r="20154" spans="2:2" hidden="1">
      <c r="B20154" s="23"/>
    </row>
    <row r="20155" spans="2:2" hidden="1">
      <c r="B20155" s="23"/>
    </row>
    <row r="20156" spans="2:2" hidden="1">
      <c r="B20156" s="23"/>
    </row>
    <row r="20157" spans="2:2" hidden="1">
      <c r="B20157" s="23"/>
    </row>
    <row r="20158" spans="2:2" hidden="1">
      <c r="B20158" s="23"/>
    </row>
    <row r="20159" spans="2:2" hidden="1">
      <c r="B20159" s="23"/>
    </row>
    <row r="20160" spans="2:2" hidden="1">
      <c r="B20160" s="23"/>
    </row>
    <row r="20161" spans="2:2" hidden="1">
      <c r="B20161" s="23"/>
    </row>
    <row r="20162" spans="2:2" hidden="1">
      <c r="B20162" s="23"/>
    </row>
    <row r="20163" spans="2:2" hidden="1">
      <c r="B20163" s="23"/>
    </row>
    <row r="20164" spans="2:2" hidden="1">
      <c r="B20164" s="23"/>
    </row>
    <row r="20165" spans="2:2" hidden="1">
      <c r="B20165" s="23"/>
    </row>
    <row r="20166" spans="2:2" hidden="1">
      <c r="B20166" s="23"/>
    </row>
    <row r="20167" spans="2:2" hidden="1">
      <c r="B20167" s="23"/>
    </row>
    <row r="20168" spans="2:2" hidden="1">
      <c r="B20168" s="23"/>
    </row>
    <row r="20169" spans="2:2" hidden="1">
      <c r="B20169" s="23"/>
    </row>
    <row r="20170" spans="2:2" hidden="1">
      <c r="B20170" s="23"/>
    </row>
    <row r="20171" spans="2:2" hidden="1">
      <c r="B20171" s="23"/>
    </row>
    <row r="20172" spans="2:2" hidden="1">
      <c r="B20172" s="23"/>
    </row>
    <row r="20173" spans="2:2" hidden="1">
      <c r="B20173" s="23"/>
    </row>
    <row r="20174" spans="2:2" hidden="1">
      <c r="B20174" s="23"/>
    </row>
    <row r="20175" spans="2:2" hidden="1">
      <c r="B20175" s="23"/>
    </row>
    <row r="20176" spans="2:2" hidden="1">
      <c r="B20176" s="23"/>
    </row>
    <row r="20177" spans="2:2" hidden="1">
      <c r="B20177" s="23"/>
    </row>
    <row r="20178" spans="2:2" hidden="1">
      <c r="B20178" s="23"/>
    </row>
    <row r="20179" spans="2:2" hidden="1">
      <c r="B20179" s="23"/>
    </row>
    <row r="20180" spans="2:2" hidden="1">
      <c r="B20180" s="23"/>
    </row>
    <row r="20181" spans="2:2" hidden="1">
      <c r="B20181" s="23"/>
    </row>
    <row r="20182" spans="2:2" hidden="1">
      <c r="B20182" s="23"/>
    </row>
    <row r="20183" spans="2:2" hidden="1">
      <c r="B20183" s="23"/>
    </row>
    <row r="20184" spans="2:2" hidden="1">
      <c r="B20184" s="23"/>
    </row>
    <row r="20185" spans="2:2" hidden="1">
      <c r="B20185" s="23"/>
    </row>
    <row r="20186" spans="2:2" hidden="1">
      <c r="B20186" s="23"/>
    </row>
    <row r="20187" spans="2:2" hidden="1">
      <c r="B20187" s="23"/>
    </row>
    <row r="20188" spans="2:2" hidden="1">
      <c r="B20188" s="23"/>
    </row>
    <row r="20189" spans="2:2" hidden="1">
      <c r="B20189" s="23"/>
    </row>
    <row r="20190" spans="2:2" hidden="1">
      <c r="B20190" s="23"/>
    </row>
    <row r="20191" spans="2:2" hidden="1">
      <c r="B20191" s="23"/>
    </row>
    <row r="20192" spans="2:2" hidden="1">
      <c r="B20192" s="23"/>
    </row>
    <row r="20193" spans="2:2" hidden="1">
      <c r="B20193" s="23"/>
    </row>
    <row r="20194" spans="2:2" hidden="1">
      <c r="B20194" s="23"/>
    </row>
    <row r="20195" spans="2:2" hidden="1">
      <c r="B20195" s="23"/>
    </row>
    <row r="20196" spans="2:2" hidden="1">
      <c r="B20196" s="23"/>
    </row>
    <row r="20197" spans="2:2" hidden="1">
      <c r="B20197" s="23"/>
    </row>
    <row r="20198" spans="2:2" hidden="1">
      <c r="B20198" s="23"/>
    </row>
    <row r="20199" spans="2:2" hidden="1">
      <c r="B20199" s="23"/>
    </row>
    <row r="20200" spans="2:2" hidden="1">
      <c r="B20200" s="23"/>
    </row>
    <row r="20201" spans="2:2" hidden="1">
      <c r="B20201" s="23"/>
    </row>
    <row r="20202" spans="2:2" hidden="1">
      <c r="B20202" s="23"/>
    </row>
    <row r="20203" spans="2:2" hidden="1">
      <c r="B20203" s="23"/>
    </row>
    <row r="20204" spans="2:2" hidden="1">
      <c r="B20204" s="23"/>
    </row>
    <row r="20205" spans="2:2" hidden="1">
      <c r="B20205" s="23"/>
    </row>
    <row r="20206" spans="2:2" hidden="1">
      <c r="B20206" s="23"/>
    </row>
    <row r="20207" spans="2:2" hidden="1">
      <c r="B20207" s="23"/>
    </row>
    <row r="20208" spans="2:2" hidden="1">
      <c r="B20208" s="23"/>
    </row>
    <row r="20209" spans="2:2" hidden="1">
      <c r="B20209" s="23"/>
    </row>
    <row r="20210" spans="2:2" hidden="1">
      <c r="B20210" s="23"/>
    </row>
    <row r="20211" spans="2:2" hidden="1">
      <c r="B20211" s="23"/>
    </row>
    <row r="20212" spans="2:2" hidden="1">
      <c r="B20212" s="23"/>
    </row>
    <row r="20213" spans="2:2" hidden="1">
      <c r="B20213" s="23"/>
    </row>
    <row r="20214" spans="2:2" hidden="1">
      <c r="B20214" s="23"/>
    </row>
    <row r="20215" spans="2:2" hidden="1">
      <c r="B20215" s="23"/>
    </row>
    <row r="20216" spans="2:2" hidden="1">
      <c r="B20216" s="23"/>
    </row>
    <row r="20217" spans="2:2" hidden="1">
      <c r="B20217" s="23"/>
    </row>
    <row r="20218" spans="2:2" hidden="1">
      <c r="B20218" s="23"/>
    </row>
    <row r="20219" spans="2:2" hidden="1">
      <c r="B20219" s="23"/>
    </row>
    <row r="20220" spans="2:2" hidden="1">
      <c r="B20220" s="23"/>
    </row>
    <row r="20221" spans="2:2" hidden="1">
      <c r="B20221" s="23"/>
    </row>
    <row r="20222" spans="2:2" hidden="1">
      <c r="B20222" s="23"/>
    </row>
    <row r="20223" spans="2:2" hidden="1">
      <c r="B20223" s="23"/>
    </row>
    <row r="20224" spans="2:2" hidden="1">
      <c r="B20224" s="23"/>
    </row>
    <row r="20225" spans="2:2" hidden="1">
      <c r="B20225" s="23"/>
    </row>
    <row r="20226" spans="2:2" hidden="1">
      <c r="B20226" s="23"/>
    </row>
    <row r="20227" spans="2:2" hidden="1">
      <c r="B20227" s="23"/>
    </row>
    <row r="20228" spans="2:2" hidden="1">
      <c r="B20228" s="23"/>
    </row>
    <row r="20229" spans="2:2" hidden="1">
      <c r="B20229" s="23"/>
    </row>
    <row r="20230" spans="2:2" hidden="1">
      <c r="B20230" s="23"/>
    </row>
    <row r="20231" spans="2:2" hidden="1">
      <c r="B20231" s="23"/>
    </row>
    <row r="20232" spans="2:2" hidden="1">
      <c r="B20232" s="23"/>
    </row>
    <row r="20233" spans="2:2" hidden="1">
      <c r="B20233" s="23"/>
    </row>
    <row r="20234" spans="2:2" hidden="1">
      <c r="B20234" s="23"/>
    </row>
    <row r="20235" spans="2:2" hidden="1">
      <c r="B20235" s="23"/>
    </row>
    <row r="20236" spans="2:2" hidden="1">
      <c r="B20236" s="23"/>
    </row>
    <row r="20237" spans="2:2" hidden="1">
      <c r="B20237" s="23"/>
    </row>
    <row r="20238" spans="2:2" hidden="1">
      <c r="B20238" s="23"/>
    </row>
    <row r="20239" spans="2:2" hidden="1">
      <c r="B20239" s="23"/>
    </row>
    <row r="20240" spans="2:2" hidden="1">
      <c r="B20240" s="23"/>
    </row>
    <row r="20241" spans="2:2" hidden="1">
      <c r="B20241" s="23"/>
    </row>
    <row r="20242" spans="2:2" hidden="1">
      <c r="B20242" s="23"/>
    </row>
    <row r="20243" spans="2:2" hidden="1">
      <c r="B20243" s="23"/>
    </row>
    <row r="20244" spans="2:2" hidden="1">
      <c r="B20244" s="23"/>
    </row>
    <row r="20245" spans="2:2" hidden="1">
      <c r="B20245" s="23"/>
    </row>
    <row r="20246" spans="2:2" hidden="1">
      <c r="B20246" s="23"/>
    </row>
    <row r="20247" spans="2:2" hidden="1">
      <c r="B20247" s="23"/>
    </row>
    <row r="20248" spans="2:2" hidden="1">
      <c r="B20248" s="23"/>
    </row>
    <row r="20249" spans="2:2" hidden="1">
      <c r="B20249" s="23"/>
    </row>
    <row r="20250" spans="2:2" hidden="1">
      <c r="B20250" s="23"/>
    </row>
    <row r="20251" spans="2:2" hidden="1">
      <c r="B20251" s="23"/>
    </row>
    <row r="20252" spans="2:2" hidden="1">
      <c r="B20252" s="23"/>
    </row>
    <row r="20253" spans="2:2" hidden="1">
      <c r="B20253" s="23"/>
    </row>
    <row r="20254" spans="2:2" hidden="1">
      <c r="B20254" s="23"/>
    </row>
    <row r="20255" spans="2:2" hidden="1">
      <c r="B20255" s="23"/>
    </row>
    <row r="20256" spans="2:2" hidden="1">
      <c r="B20256" s="23"/>
    </row>
    <row r="20257" spans="2:2" hidden="1">
      <c r="B20257" s="23"/>
    </row>
    <row r="20258" spans="2:2" hidden="1">
      <c r="B20258" s="23"/>
    </row>
    <row r="20259" spans="2:2" hidden="1">
      <c r="B20259" s="23"/>
    </row>
    <row r="20260" spans="2:2" hidden="1">
      <c r="B20260" s="23"/>
    </row>
    <row r="20261" spans="2:2" hidden="1">
      <c r="B20261" s="23"/>
    </row>
    <row r="20262" spans="2:2" hidden="1">
      <c r="B20262" s="23"/>
    </row>
    <row r="20263" spans="2:2" hidden="1">
      <c r="B20263" s="23"/>
    </row>
    <row r="20264" spans="2:2" hidden="1">
      <c r="B20264" s="23"/>
    </row>
    <row r="20265" spans="2:2" hidden="1">
      <c r="B20265" s="23"/>
    </row>
    <row r="20266" spans="2:2" hidden="1">
      <c r="B20266" s="23"/>
    </row>
    <row r="20267" spans="2:2" hidden="1">
      <c r="B20267" s="23"/>
    </row>
    <row r="20268" spans="2:2" hidden="1">
      <c r="B20268" s="23"/>
    </row>
    <row r="20269" spans="2:2" hidden="1">
      <c r="B20269" s="23"/>
    </row>
    <row r="20270" spans="2:2" hidden="1">
      <c r="B20270" s="23"/>
    </row>
    <row r="20271" spans="2:2" hidden="1">
      <c r="B20271" s="23"/>
    </row>
    <row r="20272" spans="2:2" hidden="1">
      <c r="B20272" s="23"/>
    </row>
    <row r="20273" spans="2:2" hidden="1">
      <c r="B20273" s="23"/>
    </row>
    <row r="20274" spans="2:2" hidden="1">
      <c r="B20274" s="23"/>
    </row>
    <row r="20275" spans="2:2" hidden="1">
      <c r="B20275" s="23"/>
    </row>
    <row r="20276" spans="2:2" hidden="1">
      <c r="B20276" s="23"/>
    </row>
    <row r="20277" spans="2:2" hidden="1">
      <c r="B20277" s="23"/>
    </row>
    <row r="20278" spans="2:2" hidden="1">
      <c r="B20278" s="23"/>
    </row>
    <row r="20279" spans="2:2" hidden="1">
      <c r="B20279" s="23"/>
    </row>
    <row r="20280" spans="2:2" hidden="1">
      <c r="B20280" s="23"/>
    </row>
    <row r="20281" spans="2:2" hidden="1">
      <c r="B20281" s="23"/>
    </row>
    <row r="20282" spans="2:2" hidden="1">
      <c r="B20282" s="23"/>
    </row>
    <row r="20283" spans="2:2" hidden="1">
      <c r="B20283" s="23"/>
    </row>
    <row r="20284" spans="2:2" hidden="1">
      <c r="B20284" s="23"/>
    </row>
    <row r="20285" spans="2:2" hidden="1">
      <c r="B20285" s="23"/>
    </row>
    <row r="20286" spans="2:2" hidden="1">
      <c r="B20286" s="23"/>
    </row>
    <row r="20287" spans="2:2" hidden="1">
      <c r="B20287" s="23"/>
    </row>
    <row r="20288" spans="2:2" hidden="1">
      <c r="B20288" s="23"/>
    </row>
    <row r="20289" spans="2:2" hidden="1">
      <c r="B20289" s="23"/>
    </row>
    <row r="20290" spans="2:2" hidden="1">
      <c r="B20290" s="23"/>
    </row>
    <row r="20291" spans="2:2" hidden="1">
      <c r="B20291" s="23"/>
    </row>
    <row r="20292" spans="2:2" hidden="1">
      <c r="B20292" s="23"/>
    </row>
    <row r="20293" spans="2:2" hidden="1">
      <c r="B20293" s="23"/>
    </row>
    <row r="20294" spans="2:2" hidden="1">
      <c r="B20294" s="23"/>
    </row>
    <row r="20295" spans="2:2" hidden="1">
      <c r="B20295" s="23"/>
    </row>
    <row r="20296" spans="2:2" hidden="1">
      <c r="B20296" s="23"/>
    </row>
    <row r="20297" spans="2:2" hidden="1">
      <c r="B20297" s="23"/>
    </row>
    <row r="20298" spans="2:2" hidden="1">
      <c r="B20298" s="23"/>
    </row>
    <row r="20299" spans="2:2" hidden="1">
      <c r="B20299" s="23"/>
    </row>
    <row r="20300" spans="2:2" hidden="1">
      <c r="B20300" s="23"/>
    </row>
    <row r="20301" spans="2:2" hidden="1">
      <c r="B20301" s="23"/>
    </row>
    <row r="20302" spans="2:2" hidden="1">
      <c r="B20302" s="23"/>
    </row>
    <row r="20303" spans="2:2" hidden="1">
      <c r="B20303" s="23"/>
    </row>
    <row r="20304" spans="2:2" hidden="1">
      <c r="B20304" s="23"/>
    </row>
    <row r="20305" spans="2:2" hidden="1">
      <c r="B20305" s="23"/>
    </row>
    <row r="20306" spans="2:2" hidden="1">
      <c r="B20306" s="23"/>
    </row>
    <row r="20307" spans="2:2" hidden="1">
      <c r="B20307" s="23"/>
    </row>
    <row r="20308" spans="2:2" hidden="1">
      <c r="B20308" s="23"/>
    </row>
    <row r="20309" spans="2:2" hidden="1">
      <c r="B20309" s="23"/>
    </row>
    <row r="20310" spans="2:2" hidden="1">
      <c r="B20310" s="23"/>
    </row>
    <row r="20311" spans="2:2" hidden="1">
      <c r="B20311" s="23"/>
    </row>
    <row r="20312" spans="2:2" hidden="1">
      <c r="B20312" s="23"/>
    </row>
    <row r="20313" spans="2:2" hidden="1">
      <c r="B20313" s="23"/>
    </row>
    <row r="20314" spans="2:2" hidden="1">
      <c r="B20314" s="23"/>
    </row>
    <row r="20315" spans="2:2" hidden="1">
      <c r="B20315" s="23"/>
    </row>
    <row r="20316" spans="2:2" hidden="1">
      <c r="B20316" s="23"/>
    </row>
    <row r="20317" spans="2:2" hidden="1">
      <c r="B20317" s="23"/>
    </row>
    <row r="20318" spans="2:2" hidden="1">
      <c r="B20318" s="23"/>
    </row>
    <row r="20319" spans="2:2" hidden="1">
      <c r="B20319" s="23"/>
    </row>
    <row r="20320" spans="2:2" hidden="1">
      <c r="B20320" s="23"/>
    </row>
    <row r="20321" spans="2:2" hidden="1">
      <c r="B20321" s="23"/>
    </row>
    <row r="20322" spans="2:2" hidden="1">
      <c r="B20322" s="23"/>
    </row>
    <row r="20323" spans="2:2" hidden="1">
      <c r="B20323" s="23"/>
    </row>
    <row r="20324" spans="2:2" hidden="1">
      <c r="B20324" s="23"/>
    </row>
    <row r="20325" spans="2:2" hidden="1">
      <c r="B20325" s="23"/>
    </row>
    <row r="20326" spans="2:2" hidden="1">
      <c r="B20326" s="23"/>
    </row>
    <row r="20327" spans="2:2" hidden="1">
      <c r="B20327" s="23"/>
    </row>
    <row r="20328" spans="2:2" hidden="1">
      <c r="B20328" s="23"/>
    </row>
    <row r="20329" spans="2:2" hidden="1">
      <c r="B20329" s="23"/>
    </row>
    <row r="20330" spans="2:2" hidden="1">
      <c r="B20330" s="23"/>
    </row>
    <row r="20331" spans="2:2" hidden="1">
      <c r="B20331" s="23"/>
    </row>
    <row r="20332" spans="2:2" hidden="1">
      <c r="B20332" s="23"/>
    </row>
    <row r="20333" spans="2:2" hidden="1">
      <c r="B20333" s="23"/>
    </row>
    <row r="20334" spans="2:2" hidden="1">
      <c r="B20334" s="23"/>
    </row>
    <row r="20335" spans="2:2" hidden="1">
      <c r="B20335" s="23"/>
    </row>
    <row r="20336" spans="2:2" hidden="1">
      <c r="B20336" s="23"/>
    </row>
    <row r="20337" spans="2:2" hidden="1">
      <c r="B20337" s="23"/>
    </row>
    <row r="20338" spans="2:2" hidden="1">
      <c r="B20338" s="23"/>
    </row>
    <row r="20339" spans="2:2" hidden="1">
      <c r="B20339" s="23"/>
    </row>
    <row r="20340" spans="2:2" hidden="1">
      <c r="B20340" s="23"/>
    </row>
    <row r="20341" spans="2:2" hidden="1">
      <c r="B20341" s="23"/>
    </row>
    <row r="20342" spans="2:2" hidden="1">
      <c r="B20342" s="23"/>
    </row>
    <row r="20343" spans="2:2" hidden="1">
      <c r="B20343" s="23"/>
    </row>
    <row r="20344" spans="2:2" hidden="1">
      <c r="B20344" s="23"/>
    </row>
    <row r="20345" spans="2:2" hidden="1">
      <c r="B20345" s="23"/>
    </row>
    <row r="20346" spans="2:2" hidden="1">
      <c r="B20346" s="23"/>
    </row>
    <row r="20347" spans="2:2" hidden="1">
      <c r="B20347" s="23"/>
    </row>
    <row r="20348" spans="2:2" hidden="1">
      <c r="B20348" s="23"/>
    </row>
    <row r="20349" spans="2:2" hidden="1">
      <c r="B20349" s="23"/>
    </row>
    <row r="20350" spans="2:2" hidden="1">
      <c r="B20350" s="23"/>
    </row>
    <row r="20351" spans="2:2" hidden="1">
      <c r="B20351" s="23"/>
    </row>
    <row r="20352" spans="2:2" hidden="1">
      <c r="B20352" s="23"/>
    </row>
    <row r="20353" spans="2:2" hidden="1">
      <c r="B20353" s="23"/>
    </row>
    <row r="20354" spans="2:2" hidden="1">
      <c r="B20354" s="23"/>
    </row>
    <row r="20355" spans="2:2" hidden="1">
      <c r="B20355" s="23"/>
    </row>
    <row r="20356" spans="2:2" hidden="1">
      <c r="B20356" s="23"/>
    </row>
    <row r="20357" spans="2:2" hidden="1">
      <c r="B20357" s="23"/>
    </row>
    <row r="20358" spans="2:2" hidden="1">
      <c r="B20358" s="23"/>
    </row>
    <row r="20359" spans="2:2" hidden="1">
      <c r="B20359" s="23"/>
    </row>
    <row r="20360" spans="2:2" hidden="1">
      <c r="B20360" s="23"/>
    </row>
    <row r="20361" spans="2:2" hidden="1">
      <c r="B20361" s="23"/>
    </row>
    <row r="20362" spans="2:2" hidden="1">
      <c r="B20362" s="23"/>
    </row>
    <row r="20363" spans="2:2" hidden="1">
      <c r="B20363" s="23"/>
    </row>
    <row r="20364" spans="2:2" hidden="1">
      <c r="B20364" s="23"/>
    </row>
    <row r="20365" spans="2:2" hidden="1">
      <c r="B20365" s="23"/>
    </row>
    <row r="20366" spans="2:2" hidden="1">
      <c r="B20366" s="23"/>
    </row>
    <row r="20367" spans="2:2" hidden="1">
      <c r="B20367" s="23"/>
    </row>
    <row r="20368" spans="2:2" hidden="1">
      <c r="B20368" s="23"/>
    </row>
    <row r="20369" spans="2:2" hidden="1">
      <c r="B20369" s="23"/>
    </row>
    <row r="20370" spans="2:2" hidden="1">
      <c r="B20370" s="23"/>
    </row>
    <row r="20371" spans="2:2" hidden="1">
      <c r="B20371" s="23"/>
    </row>
    <row r="20372" spans="2:2" hidden="1">
      <c r="B20372" s="23"/>
    </row>
    <row r="20373" spans="2:2" hidden="1">
      <c r="B20373" s="23"/>
    </row>
    <row r="20374" spans="2:2" hidden="1">
      <c r="B20374" s="23"/>
    </row>
    <row r="20375" spans="2:2" hidden="1">
      <c r="B20375" s="23"/>
    </row>
    <row r="20376" spans="2:2" hidden="1">
      <c r="B20376" s="23"/>
    </row>
    <row r="20377" spans="2:2" hidden="1">
      <c r="B20377" s="23"/>
    </row>
    <row r="20378" spans="2:2" hidden="1">
      <c r="B20378" s="23"/>
    </row>
    <row r="20379" spans="2:2" hidden="1">
      <c r="B20379" s="23"/>
    </row>
    <row r="20380" spans="2:2" hidden="1">
      <c r="B20380" s="23"/>
    </row>
    <row r="20381" spans="2:2" hidden="1">
      <c r="B20381" s="23"/>
    </row>
    <row r="20382" spans="2:2" hidden="1">
      <c r="B20382" s="23"/>
    </row>
    <row r="20383" spans="2:2" hidden="1">
      <c r="B20383" s="23"/>
    </row>
    <row r="20384" spans="2:2" hidden="1">
      <c r="B20384" s="23"/>
    </row>
    <row r="20385" spans="2:2" hidden="1">
      <c r="B20385" s="23"/>
    </row>
    <row r="20386" spans="2:2" hidden="1">
      <c r="B20386" s="23"/>
    </row>
    <row r="20387" spans="2:2" hidden="1">
      <c r="B20387" s="23"/>
    </row>
    <row r="20388" spans="2:2" hidden="1">
      <c r="B20388" s="23"/>
    </row>
    <row r="20389" spans="2:2" hidden="1">
      <c r="B20389" s="23"/>
    </row>
    <row r="20390" spans="2:2" hidden="1">
      <c r="B20390" s="23"/>
    </row>
    <row r="20391" spans="2:2" hidden="1">
      <c r="B20391" s="23"/>
    </row>
    <row r="20392" spans="2:2" hidden="1">
      <c r="B20392" s="23"/>
    </row>
    <row r="20393" spans="2:2" hidden="1">
      <c r="B20393" s="23"/>
    </row>
    <row r="20394" spans="2:2" hidden="1">
      <c r="B20394" s="23"/>
    </row>
    <row r="20395" spans="2:2" hidden="1">
      <c r="B20395" s="23"/>
    </row>
    <row r="20396" spans="2:2" hidden="1">
      <c r="B20396" s="23"/>
    </row>
    <row r="20397" spans="2:2" hidden="1">
      <c r="B20397" s="23"/>
    </row>
    <row r="20398" spans="2:2" hidden="1">
      <c r="B20398" s="23"/>
    </row>
    <row r="20399" spans="2:2" hidden="1">
      <c r="B20399" s="23"/>
    </row>
    <row r="20400" spans="2:2" hidden="1">
      <c r="B20400" s="23"/>
    </row>
    <row r="20401" spans="2:2" hidden="1">
      <c r="B20401" s="23"/>
    </row>
    <row r="20402" spans="2:2" hidden="1">
      <c r="B20402" s="23"/>
    </row>
    <row r="20403" spans="2:2" hidden="1">
      <c r="B20403" s="23"/>
    </row>
    <row r="20404" spans="2:2" hidden="1">
      <c r="B20404" s="23"/>
    </row>
    <row r="20405" spans="2:2" hidden="1">
      <c r="B20405" s="23"/>
    </row>
    <row r="20406" spans="2:2" hidden="1">
      <c r="B20406" s="23"/>
    </row>
    <row r="20407" spans="2:2" hidden="1">
      <c r="B20407" s="23"/>
    </row>
    <row r="20408" spans="2:2" hidden="1">
      <c r="B20408" s="23"/>
    </row>
    <row r="20409" spans="2:2" hidden="1">
      <c r="B20409" s="23"/>
    </row>
    <row r="20410" spans="2:2" hidden="1">
      <c r="B20410" s="23"/>
    </row>
    <row r="20411" spans="2:2" hidden="1">
      <c r="B20411" s="23"/>
    </row>
    <row r="20412" spans="2:2" hidden="1">
      <c r="B20412" s="23"/>
    </row>
    <row r="20413" spans="2:2" hidden="1">
      <c r="B20413" s="23"/>
    </row>
    <row r="20414" spans="2:2" hidden="1">
      <c r="B20414" s="23"/>
    </row>
    <row r="20415" spans="2:2" hidden="1">
      <c r="B20415" s="23"/>
    </row>
    <row r="20416" spans="2:2" hidden="1">
      <c r="B20416" s="23"/>
    </row>
    <row r="20417" spans="2:2" hidden="1">
      <c r="B20417" s="23"/>
    </row>
    <row r="20418" spans="2:2" hidden="1">
      <c r="B20418" s="23"/>
    </row>
    <row r="20419" spans="2:2" hidden="1">
      <c r="B20419" s="23"/>
    </row>
    <row r="20420" spans="2:2" hidden="1">
      <c r="B20420" s="23"/>
    </row>
    <row r="20421" spans="2:2" hidden="1">
      <c r="B20421" s="23"/>
    </row>
    <row r="20422" spans="2:2" hidden="1">
      <c r="B20422" s="23"/>
    </row>
    <row r="20423" spans="2:2" hidden="1">
      <c r="B20423" s="23"/>
    </row>
    <row r="20424" spans="2:2" hidden="1">
      <c r="B20424" s="23"/>
    </row>
    <row r="20425" spans="2:2" hidden="1">
      <c r="B20425" s="23"/>
    </row>
    <row r="20426" spans="2:2" hidden="1">
      <c r="B20426" s="23"/>
    </row>
    <row r="20427" spans="2:2" hidden="1">
      <c r="B20427" s="23"/>
    </row>
    <row r="20428" spans="2:2" hidden="1">
      <c r="B20428" s="23"/>
    </row>
    <row r="20429" spans="2:2" hidden="1">
      <c r="B20429" s="23"/>
    </row>
    <row r="20430" spans="2:2" hidden="1">
      <c r="B20430" s="23"/>
    </row>
    <row r="20431" spans="2:2" hidden="1">
      <c r="B20431" s="23"/>
    </row>
    <row r="20432" spans="2:2" hidden="1">
      <c r="B20432" s="23"/>
    </row>
    <row r="20433" spans="2:2" hidden="1">
      <c r="B20433" s="23"/>
    </row>
    <row r="20434" spans="2:2" hidden="1">
      <c r="B20434" s="23"/>
    </row>
    <row r="20435" spans="2:2" hidden="1">
      <c r="B20435" s="23"/>
    </row>
    <row r="20436" spans="2:2" hidden="1">
      <c r="B20436" s="23"/>
    </row>
    <row r="20437" spans="2:2" hidden="1">
      <c r="B20437" s="23"/>
    </row>
    <row r="20438" spans="2:2" hidden="1">
      <c r="B20438" s="23"/>
    </row>
    <row r="20439" spans="2:2" hidden="1">
      <c r="B20439" s="23"/>
    </row>
    <row r="20440" spans="2:2" hidden="1">
      <c r="B20440" s="23"/>
    </row>
    <row r="20441" spans="2:2" hidden="1">
      <c r="B20441" s="23"/>
    </row>
    <row r="20442" spans="2:2" hidden="1">
      <c r="B20442" s="23"/>
    </row>
    <row r="20443" spans="2:2" hidden="1">
      <c r="B20443" s="23"/>
    </row>
    <row r="20444" spans="2:2" hidden="1">
      <c r="B20444" s="23"/>
    </row>
    <row r="20445" spans="2:2" hidden="1">
      <c r="B20445" s="23"/>
    </row>
    <row r="20446" spans="2:2" hidden="1">
      <c r="B20446" s="23"/>
    </row>
    <row r="20447" spans="2:2" hidden="1">
      <c r="B20447" s="23"/>
    </row>
    <row r="20448" spans="2:2" hidden="1">
      <c r="B20448" s="23"/>
    </row>
    <row r="20449" spans="2:2" hidden="1">
      <c r="B20449" s="23"/>
    </row>
    <row r="20450" spans="2:2" hidden="1">
      <c r="B20450" s="23"/>
    </row>
    <row r="20451" spans="2:2" hidden="1">
      <c r="B20451" s="23"/>
    </row>
    <row r="20452" spans="2:2" hidden="1">
      <c r="B20452" s="23"/>
    </row>
    <row r="20453" spans="2:2" hidden="1">
      <c r="B20453" s="23"/>
    </row>
    <row r="20454" spans="2:2" hidden="1">
      <c r="B20454" s="23"/>
    </row>
    <row r="20455" spans="2:2" hidden="1">
      <c r="B20455" s="23"/>
    </row>
    <row r="20456" spans="2:2" hidden="1">
      <c r="B20456" s="23"/>
    </row>
    <row r="20457" spans="2:2" hidden="1">
      <c r="B20457" s="23"/>
    </row>
    <row r="20458" spans="2:2" hidden="1">
      <c r="B20458" s="23"/>
    </row>
    <row r="20459" spans="2:2" hidden="1">
      <c r="B20459" s="23"/>
    </row>
    <row r="20460" spans="2:2" hidden="1">
      <c r="B20460" s="23"/>
    </row>
    <row r="20461" spans="2:2" hidden="1">
      <c r="B20461" s="23"/>
    </row>
    <row r="20462" spans="2:2" hidden="1">
      <c r="B20462" s="23"/>
    </row>
    <row r="20463" spans="2:2" hidden="1">
      <c r="B20463" s="23"/>
    </row>
    <row r="20464" spans="2:2" hidden="1">
      <c r="B20464" s="23"/>
    </row>
    <row r="20465" spans="2:2" hidden="1">
      <c r="B20465" s="23"/>
    </row>
    <row r="20466" spans="2:2" hidden="1">
      <c r="B20466" s="23"/>
    </row>
    <row r="20467" spans="2:2" hidden="1">
      <c r="B20467" s="23"/>
    </row>
    <row r="20468" spans="2:2" hidden="1">
      <c r="B20468" s="23"/>
    </row>
    <row r="20469" spans="2:2" hidden="1">
      <c r="B20469" s="23"/>
    </row>
    <row r="20470" spans="2:2" hidden="1">
      <c r="B20470" s="23"/>
    </row>
    <row r="20471" spans="2:2" hidden="1">
      <c r="B20471" s="23"/>
    </row>
    <row r="20472" spans="2:2" hidden="1">
      <c r="B20472" s="23"/>
    </row>
    <row r="20473" spans="2:2" hidden="1">
      <c r="B20473" s="23"/>
    </row>
    <row r="20474" spans="2:2" hidden="1">
      <c r="B20474" s="23"/>
    </row>
    <row r="20475" spans="2:2" hidden="1">
      <c r="B20475" s="23"/>
    </row>
    <row r="20476" spans="2:2" hidden="1">
      <c r="B20476" s="23"/>
    </row>
    <row r="20477" spans="2:2" hidden="1">
      <c r="B20477" s="23"/>
    </row>
    <row r="20478" spans="2:2" hidden="1">
      <c r="B20478" s="23"/>
    </row>
    <row r="20479" spans="2:2" hidden="1">
      <c r="B20479" s="23"/>
    </row>
    <row r="20480" spans="2:2" hidden="1">
      <c r="B20480" s="23"/>
    </row>
    <row r="20481" spans="2:2" hidden="1">
      <c r="B20481" s="23"/>
    </row>
    <row r="20482" spans="2:2" hidden="1">
      <c r="B20482" s="23"/>
    </row>
    <row r="20483" spans="2:2" hidden="1">
      <c r="B20483" s="23"/>
    </row>
    <row r="20484" spans="2:2" hidden="1">
      <c r="B20484" s="23"/>
    </row>
    <row r="20485" spans="2:2" hidden="1">
      <c r="B20485" s="23"/>
    </row>
    <row r="20486" spans="2:2" hidden="1">
      <c r="B20486" s="23"/>
    </row>
    <row r="20487" spans="2:2" hidden="1">
      <c r="B20487" s="23"/>
    </row>
    <row r="20488" spans="2:2" hidden="1">
      <c r="B20488" s="23"/>
    </row>
    <row r="20489" spans="2:2" hidden="1">
      <c r="B20489" s="23"/>
    </row>
    <row r="20490" spans="2:2" hidden="1">
      <c r="B20490" s="23"/>
    </row>
    <row r="20491" spans="2:2" hidden="1">
      <c r="B20491" s="23"/>
    </row>
    <row r="20492" spans="2:2" hidden="1">
      <c r="B20492" s="23"/>
    </row>
    <row r="20493" spans="2:2" hidden="1">
      <c r="B20493" s="23"/>
    </row>
    <row r="20494" spans="2:2" hidden="1">
      <c r="B20494" s="23"/>
    </row>
    <row r="20495" spans="2:2" hidden="1">
      <c r="B20495" s="23"/>
    </row>
    <row r="20496" spans="2:2" hidden="1">
      <c r="B20496" s="23"/>
    </row>
    <row r="20497" spans="2:2" hidden="1">
      <c r="B20497" s="23"/>
    </row>
    <row r="20498" spans="2:2" hidden="1">
      <c r="B20498" s="23"/>
    </row>
    <row r="20499" spans="2:2" hidden="1">
      <c r="B20499" s="23"/>
    </row>
    <row r="20500" spans="2:2" hidden="1">
      <c r="B20500" s="23"/>
    </row>
    <row r="20501" spans="2:2" hidden="1">
      <c r="B20501" s="23"/>
    </row>
    <row r="20502" spans="2:2" hidden="1">
      <c r="B20502" s="23"/>
    </row>
    <row r="20503" spans="2:2" hidden="1">
      <c r="B20503" s="23"/>
    </row>
    <row r="20504" spans="2:2" hidden="1">
      <c r="B20504" s="23"/>
    </row>
    <row r="20505" spans="2:2" hidden="1">
      <c r="B20505" s="23"/>
    </row>
    <row r="20506" spans="2:2" hidden="1">
      <c r="B20506" s="23"/>
    </row>
    <row r="20507" spans="2:2" hidden="1">
      <c r="B20507" s="23"/>
    </row>
    <row r="20508" spans="2:2" hidden="1">
      <c r="B20508" s="23"/>
    </row>
    <row r="20509" spans="2:2" hidden="1">
      <c r="B20509" s="23"/>
    </row>
    <row r="20510" spans="2:2" hidden="1">
      <c r="B20510" s="23"/>
    </row>
    <row r="20511" spans="2:2" hidden="1">
      <c r="B20511" s="23"/>
    </row>
    <row r="20512" spans="2:2" hidden="1">
      <c r="B20512" s="23"/>
    </row>
    <row r="20513" spans="2:2" hidden="1">
      <c r="B20513" s="23"/>
    </row>
    <row r="20514" spans="2:2" hidden="1">
      <c r="B20514" s="23"/>
    </row>
    <row r="20515" spans="2:2" hidden="1">
      <c r="B20515" s="23"/>
    </row>
    <row r="20516" spans="2:2" hidden="1">
      <c r="B20516" s="23"/>
    </row>
    <row r="20517" spans="2:2" hidden="1">
      <c r="B20517" s="23"/>
    </row>
    <row r="20518" spans="2:2" hidden="1">
      <c r="B20518" s="23"/>
    </row>
    <row r="20519" spans="2:2" hidden="1">
      <c r="B20519" s="23"/>
    </row>
    <row r="20520" spans="2:2" hidden="1">
      <c r="B20520" s="23"/>
    </row>
    <row r="20521" spans="2:2" hidden="1">
      <c r="B20521" s="23"/>
    </row>
    <row r="20522" spans="2:2" hidden="1">
      <c r="B20522" s="23"/>
    </row>
    <row r="20523" spans="2:2" hidden="1">
      <c r="B20523" s="23"/>
    </row>
    <row r="20524" spans="2:2" hidden="1">
      <c r="B20524" s="23"/>
    </row>
    <row r="20525" spans="2:2" hidden="1">
      <c r="B20525" s="23"/>
    </row>
    <row r="20526" spans="2:2" hidden="1">
      <c r="B20526" s="23"/>
    </row>
    <row r="20527" spans="2:2" hidden="1">
      <c r="B20527" s="23"/>
    </row>
    <row r="20528" spans="2:2" hidden="1">
      <c r="B20528" s="23"/>
    </row>
    <row r="20529" spans="2:2" hidden="1">
      <c r="B20529" s="23"/>
    </row>
    <row r="20530" spans="2:2" hidden="1">
      <c r="B20530" s="23"/>
    </row>
    <row r="20531" spans="2:2" hidden="1">
      <c r="B20531" s="23"/>
    </row>
    <row r="20532" spans="2:2" hidden="1">
      <c r="B20532" s="23"/>
    </row>
    <row r="20533" spans="2:2" hidden="1">
      <c r="B20533" s="23"/>
    </row>
    <row r="20534" spans="2:2" hidden="1">
      <c r="B20534" s="23"/>
    </row>
    <row r="20535" spans="2:2" hidden="1">
      <c r="B20535" s="23"/>
    </row>
    <row r="20536" spans="2:2" hidden="1">
      <c r="B20536" s="23"/>
    </row>
    <row r="20537" spans="2:2" hidden="1">
      <c r="B20537" s="23"/>
    </row>
    <row r="20538" spans="2:2" hidden="1">
      <c r="B20538" s="23"/>
    </row>
    <row r="20539" spans="2:2" hidden="1">
      <c r="B20539" s="23"/>
    </row>
    <row r="20540" spans="2:2" hidden="1">
      <c r="B20540" s="23"/>
    </row>
    <row r="20541" spans="2:2" hidden="1">
      <c r="B20541" s="23"/>
    </row>
    <row r="20542" spans="2:2" hidden="1">
      <c r="B20542" s="23"/>
    </row>
    <row r="20543" spans="2:2" hidden="1">
      <c r="B20543" s="23"/>
    </row>
    <row r="20544" spans="2:2" hidden="1">
      <c r="B20544" s="23"/>
    </row>
    <row r="20545" spans="1:24" hidden="1">
      <c r="B20545" s="23"/>
    </row>
    <row r="20546" spans="1:24" hidden="1">
      <c r="B20546" s="23"/>
    </row>
    <row r="20547" spans="1:24" hidden="1">
      <c r="B20547" s="23"/>
    </row>
    <row r="20548" spans="1:24" hidden="1">
      <c r="B20548" s="23"/>
    </row>
    <row r="20549" spans="1:24" hidden="1">
      <c r="B20549" s="23"/>
    </row>
    <row r="20550" spans="1:24" hidden="1">
      <c r="B20550" s="23"/>
    </row>
    <row r="20551" spans="1:24" hidden="1">
      <c r="B20551" s="23"/>
    </row>
    <row r="20552" spans="1:24" hidden="1">
      <c r="B20552" s="23"/>
    </row>
    <row r="20553" spans="1:24" hidden="1">
      <c r="B20553" s="23"/>
    </row>
    <row r="20554" spans="1:24" hidden="1">
      <c r="B20554" s="23"/>
    </row>
    <row r="20555" spans="1:24" hidden="1">
      <c r="B20555" s="23"/>
    </row>
    <row r="20556" spans="1:24" hidden="1">
      <c r="B20556" s="23"/>
      <c r="M20556" s="313"/>
    </row>
    <row r="20557" spans="1:24" ht="14.25" customHeight="1">
      <c r="A20557" s="357">
        <v>61</v>
      </c>
      <c r="B20557" s="360" t="s">
        <v>264</v>
      </c>
      <c r="C20557" s="363">
        <v>2026</v>
      </c>
      <c r="D20557" s="366">
        <v>2027</v>
      </c>
      <c r="E20557" s="353" t="s">
        <v>265</v>
      </c>
      <c r="F20557" s="369">
        <v>50000</v>
      </c>
      <c r="G20557" s="372">
        <v>60016</v>
      </c>
      <c r="H20557" s="159">
        <v>6050</v>
      </c>
      <c r="I20557" s="183" t="s">
        <v>28</v>
      </c>
      <c r="J20557" s="347"/>
      <c r="K20557" s="347"/>
      <c r="L20557" s="187"/>
      <c r="M20557" s="187"/>
      <c r="N20557" s="223">
        <v>1000</v>
      </c>
      <c r="O20557" s="223">
        <v>49000</v>
      </c>
      <c r="P20557" s="187"/>
      <c r="Q20557" s="187"/>
      <c r="R20557" s="187"/>
      <c r="S20557" s="187"/>
      <c r="T20557" s="187"/>
      <c r="U20557" s="187"/>
      <c r="V20557" s="187"/>
      <c r="W20557" s="187"/>
      <c r="X20557" s="376">
        <v>50000</v>
      </c>
    </row>
    <row r="20558" spans="1:24" ht="15" customHeight="1">
      <c r="A20558" s="358"/>
      <c r="B20558" s="361"/>
      <c r="C20558" s="364"/>
      <c r="D20558" s="367"/>
      <c r="E20558" s="353"/>
      <c r="F20558" s="370"/>
      <c r="G20558" s="373"/>
      <c r="H20558" s="159"/>
      <c r="I20558" s="166" t="s">
        <v>28</v>
      </c>
      <c r="J20558" s="347"/>
      <c r="K20558" s="347"/>
      <c r="L20558" s="187"/>
      <c r="M20558" s="187"/>
      <c r="N20558" s="187"/>
      <c r="O20558" s="187"/>
      <c r="P20558" s="187"/>
      <c r="Q20558" s="187"/>
      <c r="R20558" s="187"/>
      <c r="S20558" s="187"/>
      <c r="T20558" s="187"/>
      <c r="U20558" s="187"/>
      <c r="V20558" s="187"/>
      <c r="W20558" s="187"/>
      <c r="X20558" s="377"/>
    </row>
    <row r="20559" spans="1:24" ht="15" customHeight="1">
      <c r="A20559" s="358"/>
      <c r="B20559" s="361"/>
      <c r="C20559" s="364"/>
      <c r="D20559" s="367"/>
      <c r="E20559" s="353"/>
      <c r="F20559" s="370"/>
      <c r="G20559" s="373"/>
      <c r="H20559" s="159"/>
      <c r="I20559" s="168" t="s">
        <v>30</v>
      </c>
      <c r="J20559" s="347"/>
      <c r="K20559" s="347"/>
      <c r="L20559" s="187"/>
      <c r="M20559" s="187"/>
      <c r="N20559" s="187"/>
      <c r="O20559" s="187"/>
      <c r="P20559" s="187"/>
      <c r="Q20559" s="187"/>
      <c r="R20559" s="187"/>
      <c r="S20559" s="187"/>
      <c r="T20559" s="187"/>
      <c r="U20559" s="187"/>
      <c r="V20559" s="187"/>
      <c r="W20559" s="187"/>
      <c r="X20559" s="377"/>
    </row>
    <row r="20560" spans="1:24" ht="15" customHeight="1">
      <c r="A20560" s="358"/>
      <c r="B20560" s="361"/>
      <c r="C20560" s="364"/>
      <c r="D20560" s="367"/>
      <c r="E20560" s="353"/>
      <c r="F20560" s="370"/>
      <c r="G20560" s="373"/>
      <c r="H20560" s="159"/>
      <c r="I20560" s="155" t="s">
        <v>55</v>
      </c>
      <c r="J20560" s="347"/>
      <c r="K20560" s="347"/>
      <c r="L20560" s="187"/>
      <c r="M20560" s="187"/>
      <c r="N20560" s="187"/>
      <c r="O20560" s="187"/>
      <c r="P20560" s="187"/>
      <c r="Q20560" s="187"/>
      <c r="R20560" s="187"/>
      <c r="S20560" s="187"/>
      <c r="T20560" s="187"/>
      <c r="U20560" s="187"/>
      <c r="V20560" s="187"/>
      <c r="W20560" s="187"/>
      <c r="X20560" s="377"/>
    </row>
    <row r="20561" spans="1:24" ht="16.5">
      <c r="A20561" s="359"/>
      <c r="B20561" s="362"/>
      <c r="C20561" s="365"/>
      <c r="D20561" s="368"/>
      <c r="E20561" s="353"/>
      <c r="F20561" s="371"/>
      <c r="G20561" s="374"/>
      <c r="H20561" s="159"/>
      <c r="I20561" s="160" t="s">
        <v>26</v>
      </c>
      <c r="J20561" s="346"/>
      <c r="K20561" s="346"/>
      <c r="L20561" s="161"/>
      <c r="M20561" s="161"/>
      <c r="N20561" s="161">
        <f>SUM(N20557:N20560)</f>
        <v>1000</v>
      </c>
      <c r="O20561" s="161">
        <f>SUM(O20557:O20560)</f>
        <v>49000</v>
      </c>
      <c r="P20561" s="162"/>
      <c r="Q20561" s="162"/>
      <c r="R20561" s="162"/>
      <c r="S20561" s="162"/>
      <c r="T20561" s="162"/>
      <c r="U20561" s="162"/>
      <c r="V20561" s="162"/>
      <c r="W20561" s="162"/>
      <c r="X20561" s="378"/>
    </row>
    <row r="20562" spans="1:24" hidden="1">
      <c r="A20562" s="349">
        <v>62</v>
      </c>
      <c r="B20562" s="350"/>
      <c r="C20562" s="351"/>
      <c r="D20562" s="352"/>
      <c r="E20562" s="353"/>
      <c r="F20562" s="354">
        <f>X20562</f>
        <v>0</v>
      </c>
      <c r="G20562" s="355"/>
      <c r="H20562" s="154"/>
      <c r="I20562" s="183" t="s">
        <v>28</v>
      </c>
      <c r="J20562" s="203"/>
      <c r="K20562" s="203"/>
      <c r="L20562" s="164">
        <v>0</v>
      </c>
      <c r="M20562" s="164">
        <v>0</v>
      </c>
      <c r="N20562" s="157"/>
      <c r="O20562" s="164"/>
      <c r="P20562" s="164"/>
      <c r="Q20562" s="164"/>
      <c r="R20562" s="164"/>
      <c r="S20562" s="164">
        <v>0</v>
      </c>
      <c r="T20562" s="164"/>
      <c r="U20562" s="164"/>
      <c r="V20562" s="157"/>
      <c r="W20562" s="157"/>
      <c r="X20562" s="356">
        <f>SUM(L20566:W20566)</f>
        <v>0</v>
      </c>
    </row>
    <row r="20563" spans="1:24" hidden="1">
      <c r="A20563" s="349"/>
      <c r="B20563" s="350"/>
      <c r="C20563" s="351"/>
      <c r="D20563" s="352"/>
      <c r="E20563" s="353"/>
      <c r="F20563" s="354"/>
      <c r="G20563" s="355"/>
      <c r="H20563" s="165"/>
      <c r="I20563" s="166" t="s">
        <v>28</v>
      </c>
      <c r="J20563" s="204"/>
      <c r="K20563" s="205"/>
      <c r="L20563" s="157"/>
      <c r="M20563" s="157"/>
      <c r="N20563" s="157"/>
      <c r="O20563" s="164"/>
      <c r="P20563" s="164"/>
      <c r="Q20563" s="164"/>
      <c r="R20563" s="164"/>
      <c r="S20563" s="164"/>
      <c r="T20563" s="164"/>
      <c r="U20563" s="164"/>
      <c r="V20563" s="157"/>
      <c r="W20563" s="157"/>
      <c r="X20563" s="356"/>
    </row>
    <row r="20564" spans="1:24" hidden="1">
      <c r="A20564" s="349"/>
      <c r="B20564" s="350"/>
      <c r="C20564" s="351"/>
      <c r="D20564" s="352"/>
      <c r="E20564" s="353"/>
      <c r="F20564" s="354"/>
      <c r="G20564" s="355"/>
      <c r="H20564" s="165"/>
      <c r="I20564" s="168" t="s">
        <v>30</v>
      </c>
      <c r="J20564" s="202"/>
      <c r="K20564" s="202"/>
      <c r="L20564" s="157"/>
      <c r="M20564" s="157"/>
      <c r="N20564" s="157"/>
      <c r="O20564" s="157"/>
      <c r="P20564" s="157"/>
      <c r="Q20564" s="157"/>
      <c r="R20564" s="157"/>
      <c r="S20564" s="157"/>
      <c r="T20564" s="157"/>
      <c r="U20564" s="157"/>
      <c r="V20564" s="157"/>
      <c r="W20564" s="157"/>
      <c r="X20564" s="356"/>
    </row>
    <row r="20565" spans="1:24" hidden="1">
      <c r="A20565" s="349"/>
      <c r="B20565" s="350"/>
      <c r="C20565" s="351"/>
      <c r="D20565" s="352"/>
      <c r="E20565" s="353"/>
      <c r="F20565" s="354"/>
      <c r="G20565" s="355"/>
      <c r="I20565" s="155" t="s">
        <v>55</v>
      </c>
      <c r="J20565" s="202"/>
      <c r="K20565" s="202"/>
      <c r="L20565" s="157"/>
      <c r="M20565" s="157"/>
      <c r="N20565" s="157"/>
      <c r="O20565" s="157"/>
      <c r="P20565" s="157"/>
      <c r="Q20565" s="157"/>
      <c r="R20565" s="157"/>
      <c r="S20565" s="157"/>
      <c r="T20565" s="157"/>
      <c r="U20565" s="157"/>
      <c r="V20565" s="157"/>
      <c r="W20565" s="157"/>
      <c r="X20565" s="356"/>
    </row>
    <row r="20566" spans="1:24" ht="16.5" hidden="1">
      <c r="A20566" s="349"/>
      <c r="B20566" s="350"/>
      <c r="C20566" s="351"/>
      <c r="D20566" s="352"/>
      <c r="E20566" s="353"/>
      <c r="F20566" s="354"/>
      <c r="G20566" s="355"/>
      <c r="H20566" s="159"/>
      <c r="I20566" s="160" t="s">
        <v>26</v>
      </c>
      <c r="J20566" s="202"/>
      <c r="K20566" s="202"/>
      <c r="L20566" s="161">
        <f t="shared" ref="L20566:W20566" si="259">SUM(L20562:L20565)</f>
        <v>0</v>
      </c>
      <c r="M20566" s="161">
        <f t="shared" si="259"/>
        <v>0</v>
      </c>
      <c r="N20566" s="161">
        <f t="shared" si="259"/>
        <v>0</v>
      </c>
      <c r="O20566" s="161">
        <f t="shared" si="259"/>
        <v>0</v>
      </c>
      <c r="P20566" s="161">
        <f t="shared" si="259"/>
        <v>0</v>
      </c>
      <c r="Q20566" s="161">
        <f t="shared" si="259"/>
        <v>0</v>
      </c>
      <c r="R20566" s="161">
        <f t="shared" si="259"/>
        <v>0</v>
      </c>
      <c r="S20566" s="161">
        <f t="shared" si="259"/>
        <v>0</v>
      </c>
      <c r="T20566" s="161">
        <f t="shared" si="259"/>
        <v>0</v>
      </c>
      <c r="U20566" s="161">
        <f t="shared" si="259"/>
        <v>0</v>
      </c>
      <c r="V20566" s="162">
        <f t="shared" si="259"/>
        <v>0</v>
      </c>
      <c r="W20566" s="162">
        <f t="shared" si="259"/>
        <v>0</v>
      </c>
      <c r="X20566" s="356"/>
    </row>
    <row r="20567" spans="1:24">
      <c r="M20567" s="1"/>
    </row>
    <row r="20568" spans="1:24">
      <c r="M20568" s="1"/>
    </row>
    <row r="20569" spans="1:24">
      <c r="M20569" s="1"/>
    </row>
    <row r="20570" spans="1:24">
      <c r="M20570" s="1"/>
    </row>
    <row r="20571" spans="1:24">
      <c r="M20571" s="1"/>
    </row>
    <row r="20572" spans="1:24">
      <c r="M20572" s="1"/>
    </row>
    <row r="20573" spans="1:24">
      <c r="M20573" s="1"/>
    </row>
    <row r="20574" spans="1:24">
      <c r="M20574" s="1"/>
    </row>
    <row r="20575" spans="1:24">
      <c r="M20575" s="1"/>
    </row>
    <row r="20576" spans="1:24">
      <c r="M20576" s="1"/>
    </row>
    <row r="20577" spans="13:13">
      <c r="M20577" s="1"/>
    </row>
    <row r="20578" spans="13:13">
      <c r="M20578" s="1"/>
    </row>
    <row r="20579" spans="13:13">
      <c r="M20579" s="1"/>
    </row>
    <row r="20580" spans="13:13">
      <c r="M20580" s="1"/>
    </row>
    <row r="20581" spans="13:13">
      <c r="M20581" s="1"/>
    </row>
    <row r="20582" spans="13:13">
      <c r="M20582" s="1"/>
    </row>
    <row r="20583" spans="13:13">
      <c r="M20583" s="1"/>
    </row>
    <row r="20584" spans="13:13">
      <c r="M20584" s="1"/>
    </row>
    <row r="20585" spans="13:13">
      <c r="M20585" s="1"/>
    </row>
    <row r="20586" spans="13:13">
      <c r="M20586" s="1"/>
    </row>
    <row r="20587" spans="13:13">
      <c r="M20587" s="1"/>
    </row>
    <row r="20588" spans="13:13">
      <c r="M20588" s="1"/>
    </row>
    <row r="20589" spans="13:13">
      <c r="M20589" s="1"/>
    </row>
    <row r="20590" spans="13:13">
      <c r="M20590" s="1"/>
    </row>
    <row r="20591" spans="13:13">
      <c r="M20591" s="1"/>
    </row>
    <row r="20592" spans="13:13">
      <c r="M20592" s="1"/>
    </row>
    <row r="20593" spans="13:13">
      <c r="M20593" s="1"/>
    </row>
    <row r="20594" spans="13:13">
      <c r="M20594" s="1"/>
    </row>
    <row r="20595" spans="13:13">
      <c r="M20595" s="1"/>
    </row>
    <row r="20596" spans="13:13">
      <c r="M20596" s="1"/>
    </row>
    <row r="20597" spans="13:13">
      <c r="M20597" s="1"/>
    </row>
    <row r="20598" spans="13:13">
      <c r="M20598" s="1"/>
    </row>
    <row r="20599" spans="13:13">
      <c r="M20599" s="1"/>
    </row>
    <row r="20600" spans="13:13">
      <c r="M20600" s="1"/>
    </row>
    <row r="20601" spans="13:13">
      <c r="M20601" s="1"/>
    </row>
    <row r="20602" spans="13:13">
      <c r="M20602" s="1"/>
    </row>
    <row r="20603" spans="13:13">
      <c r="M20603" s="1"/>
    </row>
    <row r="20604" spans="13:13">
      <c r="M20604" s="1"/>
    </row>
    <row r="20605" spans="13:13">
      <c r="M20605" s="1"/>
    </row>
    <row r="20606" spans="13:13">
      <c r="M20606" s="1"/>
    </row>
    <row r="20607" spans="13:13">
      <c r="M20607" s="1"/>
    </row>
    <row r="20608" spans="13:13">
      <c r="M20608" s="1"/>
    </row>
    <row r="20609" spans="13:13">
      <c r="M20609" s="1"/>
    </row>
    <row r="20610" spans="13:13">
      <c r="M20610" s="1"/>
    </row>
    <row r="20611" spans="13:13">
      <c r="M20611" s="1"/>
    </row>
    <row r="20612" spans="13:13">
      <c r="M20612" s="1"/>
    </row>
    <row r="20613" spans="13:13">
      <c r="M20613" s="1"/>
    </row>
    <row r="20614" spans="13:13">
      <c r="M20614" s="1"/>
    </row>
    <row r="20615" spans="13:13">
      <c r="M20615" s="1"/>
    </row>
  </sheetData>
  <mergeCells count="1233">
    <mergeCell ref="A629:A633"/>
    <mergeCell ref="F584:F588"/>
    <mergeCell ref="A569:A573"/>
    <mergeCell ref="B519:B523"/>
    <mergeCell ref="D524:D528"/>
    <mergeCell ref="D534:D538"/>
    <mergeCell ref="A494:A498"/>
    <mergeCell ref="X454:X458"/>
    <mergeCell ref="X449:X453"/>
    <mergeCell ref="X499:X503"/>
    <mergeCell ref="X464:X468"/>
    <mergeCell ref="C504:C508"/>
    <mergeCell ref="A444:A448"/>
    <mergeCell ref="B404:B408"/>
    <mergeCell ref="G394:G398"/>
    <mergeCell ref="E444:E448"/>
    <mergeCell ref="F444:F448"/>
    <mergeCell ref="C424:C428"/>
    <mergeCell ref="X419:X423"/>
    <mergeCell ref="G439:G443"/>
    <mergeCell ref="B439:B443"/>
    <mergeCell ref="A439:A443"/>
    <mergeCell ref="D439:D443"/>
    <mergeCell ref="D399:D403"/>
    <mergeCell ref="D419:D423"/>
    <mergeCell ref="F419:F423"/>
    <mergeCell ref="X444:X448"/>
    <mergeCell ref="X399:X403"/>
    <mergeCell ref="E414:E418"/>
    <mergeCell ref="A404:A408"/>
    <mergeCell ref="A419:A423"/>
    <mergeCell ref="X404:X408"/>
    <mergeCell ref="B409:B413"/>
    <mergeCell ref="B414:B418"/>
    <mergeCell ref="C414:C418"/>
    <mergeCell ref="C439:C443"/>
    <mergeCell ref="B399:B403"/>
    <mergeCell ref="G409:G413"/>
    <mergeCell ref="G444:G448"/>
    <mergeCell ref="A399:A403"/>
    <mergeCell ref="E419:E423"/>
    <mergeCell ref="A414:A418"/>
    <mergeCell ref="A434:A438"/>
    <mergeCell ref="A454:A458"/>
    <mergeCell ref="B454:B458"/>
    <mergeCell ref="B509:B513"/>
    <mergeCell ref="A17029:A17033"/>
    <mergeCell ref="B17029:B17033"/>
    <mergeCell ref="C17029:C17033"/>
    <mergeCell ref="D17029:D17033"/>
    <mergeCell ref="E17029:E17033"/>
    <mergeCell ref="F17029:F17033"/>
    <mergeCell ref="C654:C658"/>
    <mergeCell ref="F669:F673"/>
    <mergeCell ref="A589:A593"/>
    <mergeCell ref="A499:A503"/>
    <mergeCell ref="B614:B618"/>
    <mergeCell ref="A770:A774"/>
    <mergeCell ref="B494:B498"/>
    <mergeCell ref="B559:B563"/>
    <mergeCell ref="C664:C668"/>
    <mergeCell ref="E564:E568"/>
    <mergeCell ref="C509:C513"/>
    <mergeCell ref="A690:A694"/>
    <mergeCell ref="E659:E663"/>
    <mergeCell ref="F659:F663"/>
    <mergeCell ref="D664:D668"/>
    <mergeCell ref="E494:E498"/>
    <mergeCell ref="F539:F543"/>
    <mergeCell ref="F564:F568"/>
    <mergeCell ref="E554:E558"/>
    <mergeCell ref="B619:B623"/>
    <mergeCell ref="C574:C578"/>
    <mergeCell ref="A644:A648"/>
    <mergeCell ref="F680:F684"/>
    <mergeCell ref="A624:A628"/>
    <mergeCell ref="A775:A779"/>
    <mergeCell ref="A649:A653"/>
    <mergeCell ref="E609:E613"/>
    <mergeCell ref="A599:A603"/>
    <mergeCell ref="A609:A613"/>
    <mergeCell ref="B554:B558"/>
    <mergeCell ref="B524:B528"/>
    <mergeCell ref="A519:A523"/>
    <mergeCell ref="A514:A518"/>
    <mergeCell ref="A524:A528"/>
    <mergeCell ref="F504:F508"/>
    <mergeCell ref="D730:D734"/>
    <mergeCell ref="G504:G508"/>
    <mergeCell ref="E504:E508"/>
    <mergeCell ref="B579:B583"/>
    <mergeCell ref="F514:F518"/>
    <mergeCell ref="G514:G518"/>
    <mergeCell ref="G534:G538"/>
    <mergeCell ref="D569:D573"/>
    <mergeCell ref="D579:D583"/>
    <mergeCell ref="B649:B653"/>
    <mergeCell ref="D504:D508"/>
    <mergeCell ref="B504:B508"/>
    <mergeCell ref="F534:F538"/>
    <mergeCell ref="G524:G528"/>
    <mergeCell ref="A509:A513"/>
    <mergeCell ref="A529:A533"/>
    <mergeCell ref="G519:G523"/>
    <mergeCell ref="A504:A508"/>
    <mergeCell ref="A619:A623"/>
    <mergeCell ref="E589:E593"/>
    <mergeCell ref="X644:X648"/>
    <mergeCell ref="D594:D598"/>
    <mergeCell ref="I790:L790"/>
    <mergeCell ref="E700:E704"/>
    <mergeCell ref="F700:F704"/>
    <mergeCell ref="F654:F658"/>
    <mergeCell ref="G654:G658"/>
    <mergeCell ref="G649:G653"/>
    <mergeCell ref="C579:C583"/>
    <mergeCell ref="C609:C613"/>
    <mergeCell ref="D514:D518"/>
    <mergeCell ref="C669:C673"/>
    <mergeCell ref="C680:C684"/>
    <mergeCell ref="E669:E673"/>
    <mergeCell ref="F674:F679"/>
    <mergeCell ref="D674:D679"/>
    <mergeCell ref="C705:C709"/>
    <mergeCell ref="G700:G704"/>
    <mergeCell ref="E664:E668"/>
    <mergeCell ref="F664:F668"/>
    <mergeCell ref="D574:D578"/>
    <mergeCell ref="E574:E578"/>
    <mergeCell ref="D765:D769"/>
    <mergeCell ref="C745:C749"/>
    <mergeCell ref="F760:F764"/>
    <mergeCell ref="G760:G764"/>
    <mergeCell ref="G755:G759"/>
    <mergeCell ref="D755:D759"/>
    <mergeCell ref="F745:F749"/>
    <mergeCell ref="D634:D638"/>
    <mergeCell ref="C544:C548"/>
    <mergeCell ref="E649:E653"/>
    <mergeCell ref="X629:X633"/>
    <mergeCell ref="X634:X638"/>
    <mergeCell ref="C584:C588"/>
    <mergeCell ref="G569:G573"/>
    <mergeCell ref="B639:B643"/>
    <mergeCell ref="D775:D779"/>
    <mergeCell ref="B775:B779"/>
    <mergeCell ref="C775:C779"/>
    <mergeCell ref="A760:A764"/>
    <mergeCell ref="X775:X779"/>
    <mergeCell ref="G745:G749"/>
    <mergeCell ref="D750:D754"/>
    <mergeCell ref="C760:C764"/>
    <mergeCell ref="C559:C563"/>
    <mergeCell ref="X664:X668"/>
    <mergeCell ref="A634:A638"/>
    <mergeCell ref="E644:E648"/>
    <mergeCell ref="F629:F633"/>
    <mergeCell ref="X770:X774"/>
    <mergeCell ref="E765:E769"/>
    <mergeCell ref="F634:F638"/>
    <mergeCell ref="X584:X588"/>
    <mergeCell ref="B594:B598"/>
    <mergeCell ref="B589:B593"/>
    <mergeCell ref="F594:F598"/>
    <mergeCell ref="X765:X769"/>
    <mergeCell ref="B624:B628"/>
    <mergeCell ref="X700:X704"/>
    <mergeCell ref="E579:E583"/>
    <mergeCell ref="H644:H648"/>
    <mergeCell ref="C644:C648"/>
    <mergeCell ref="D644:D648"/>
    <mergeCell ref="F695:F699"/>
    <mergeCell ref="X755:X759"/>
    <mergeCell ref="X740:X744"/>
    <mergeCell ref="X745:X749"/>
    <mergeCell ref="X735:X739"/>
    <mergeCell ref="C710:C714"/>
    <mergeCell ref="G725:G729"/>
    <mergeCell ref="D680:D684"/>
    <mergeCell ref="X685:X689"/>
    <mergeCell ref="X649:X653"/>
    <mergeCell ref="X715:X719"/>
    <mergeCell ref="E715:E719"/>
    <mergeCell ref="X705:X709"/>
    <mergeCell ref="C659:C663"/>
    <mergeCell ref="X669:X673"/>
    <mergeCell ref="C649:C653"/>
    <mergeCell ref="D669:D673"/>
    <mergeCell ref="D649:D653"/>
    <mergeCell ref="X614:X618"/>
    <mergeCell ref="D614:D618"/>
    <mergeCell ref="E619:E623"/>
    <mergeCell ref="X594:X598"/>
    <mergeCell ref="X579:X583"/>
    <mergeCell ref="D629:D633"/>
    <mergeCell ref="X639:X643"/>
    <mergeCell ref="X659:X663"/>
    <mergeCell ref="F649:F653"/>
    <mergeCell ref="X424:X428"/>
    <mergeCell ref="G434:G438"/>
    <mergeCell ref="X459:X463"/>
    <mergeCell ref="C419:C423"/>
    <mergeCell ref="C429:C433"/>
    <mergeCell ref="G619:G623"/>
    <mergeCell ref="G599:G603"/>
    <mergeCell ref="C514:C518"/>
    <mergeCell ref="X609:X613"/>
    <mergeCell ref="X539:X543"/>
    <mergeCell ref="X549:X553"/>
    <mergeCell ref="X604:X608"/>
    <mergeCell ref="D489:D493"/>
    <mergeCell ref="F424:F428"/>
    <mergeCell ref="X599:X603"/>
    <mergeCell ref="C554:C558"/>
    <mergeCell ref="X559:X563"/>
    <mergeCell ref="F509:F513"/>
    <mergeCell ref="C464:C468"/>
    <mergeCell ref="E654:E658"/>
    <mergeCell ref="X574:X578"/>
    <mergeCell ref="G494:G498"/>
    <mergeCell ref="F544:F548"/>
    <mergeCell ref="G659:G663"/>
    <mergeCell ref="A384:A388"/>
    <mergeCell ref="A364:A368"/>
    <mergeCell ref="C379:C383"/>
    <mergeCell ref="A354:A358"/>
    <mergeCell ref="C730:C734"/>
    <mergeCell ref="E690:E694"/>
    <mergeCell ref="D690:D694"/>
    <mergeCell ref="F344:F348"/>
    <mergeCell ref="C369:C373"/>
    <mergeCell ref="F374:F378"/>
    <mergeCell ref="D700:D704"/>
    <mergeCell ref="D374:D378"/>
    <mergeCell ref="E374:E378"/>
    <mergeCell ref="B464:B468"/>
    <mergeCell ref="B434:B438"/>
    <mergeCell ref="C409:C413"/>
    <mergeCell ref="C469:C473"/>
    <mergeCell ref="F439:F443"/>
    <mergeCell ref="B424:B428"/>
    <mergeCell ref="D469:D473"/>
    <mergeCell ref="C404:C408"/>
    <mergeCell ref="A695:A699"/>
    <mergeCell ref="A680:A684"/>
    <mergeCell ref="D394:D398"/>
    <mergeCell ref="D404:D408"/>
    <mergeCell ref="E629:E633"/>
    <mergeCell ref="C634:C638"/>
    <mergeCell ref="C629:C633"/>
    <mergeCell ref="D695:D699"/>
    <mergeCell ref="C619:C623"/>
    <mergeCell ref="F690:F694"/>
    <mergeCell ref="A639:A643"/>
    <mergeCell ref="B604:B608"/>
    <mergeCell ref="B574:B578"/>
    <mergeCell ref="C564:C568"/>
    <mergeCell ref="D549:D553"/>
    <mergeCell ref="A50:A55"/>
    <mergeCell ref="B50:B55"/>
    <mergeCell ref="G269:G273"/>
    <mergeCell ref="A229:A233"/>
    <mergeCell ref="A239:A243"/>
    <mergeCell ref="B339:B343"/>
    <mergeCell ref="A389:A393"/>
    <mergeCell ref="B389:B393"/>
    <mergeCell ref="A339:A343"/>
    <mergeCell ref="A334:A338"/>
    <mergeCell ref="C364:C368"/>
    <mergeCell ref="F384:F388"/>
    <mergeCell ref="C389:C393"/>
    <mergeCell ref="G289:G293"/>
    <mergeCell ref="E229:E233"/>
    <mergeCell ref="B249:B253"/>
    <mergeCell ref="D269:D273"/>
    <mergeCell ref="F239:F243"/>
    <mergeCell ref="D409:D413"/>
    <mergeCell ref="C394:C398"/>
    <mergeCell ref="G404:G408"/>
    <mergeCell ref="F259:F263"/>
    <mergeCell ref="F254:F258"/>
    <mergeCell ref="E544:E548"/>
    <mergeCell ref="C549:C553"/>
    <mergeCell ref="F434:F438"/>
    <mergeCell ref="C534:C538"/>
    <mergeCell ref="A359:A363"/>
    <mergeCell ref="A374:A378"/>
    <mergeCell ref="B369:B373"/>
    <mergeCell ref="G359:G363"/>
    <mergeCell ref="X389:X393"/>
    <mergeCell ref="X384:X388"/>
    <mergeCell ref="A379:A383"/>
    <mergeCell ref="G384:G388"/>
    <mergeCell ref="D389:D393"/>
    <mergeCell ref="E389:E393"/>
    <mergeCell ref="G314:G318"/>
    <mergeCell ref="G349:G353"/>
    <mergeCell ref="C289:C293"/>
    <mergeCell ref="D359:D363"/>
    <mergeCell ref="B359:B363"/>
    <mergeCell ref="D299:D303"/>
    <mergeCell ref="B284:B288"/>
    <mergeCell ref="D289:D293"/>
    <mergeCell ref="X299:X303"/>
    <mergeCell ref="B294:B298"/>
    <mergeCell ref="D314:D318"/>
    <mergeCell ref="A289:A293"/>
    <mergeCell ref="A319:A323"/>
    <mergeCell ref="A349:A353"/>
    <mergeCell ref="F354:F358"/>
    <mergeCell ref="B349:B353"/>
    <mergeCell ref="E369:E373"/>
    <mergeCell ref="E349:E353"/>
    <mergeCell ref="F324:F328"/>
    <mergeCell ref="G329:G333"/>
    <mergeCell ref="G309:G313"/>
    <mergeCell ref="X304:X308"/>
    <mergeCell ref="C239:C243"/>
    <mergeCell ref="C249:C253"/>
    <mergeCell ref="D264:D268"/>
    <mergeCell ref="C274:C278"/>
    <mergeCell ref="B229:B233"/>
    <mergeCell ref="B259:B263"/>
    <mergeCell ref="B324:B328"/>
    <mergeCell ref="D294:D298"/>
    <mergeCell ref="E344:E348"/>
    <mergeCell ref="D229:D233"/>
    <mergeCell ref="D259:D263"/>
    <mergeCell ref="E218:E223"/>
    <mergeCell ref="C218:C223"/>
    <mergeCell ref="A234:A238"/>
    <mergeCell ref="A249:A253"/>
    <mergeCell ref="A264:A268"/>
    <mergeCell ref="A274:A278"/>
    <mergeCell ref="D344:D348"/>
    <mergeCell ref="D319:D323"/>
    <mergeCell ref="C259:C263"/>
    <mergeCell ref="D309:D313"/>
    <mergeCell ref="D254:D258"/>
    <mergeCell ref="D274:D278"/>
    <mergeCell ref="E264:E268"/>
    <mergeCell ref="E269:E273"/>
    <mergeCell ref="E314:E318"/>
    <mergeCell ref="X249:X253"/>
    <mergeCell ref="X324:X328"/>
    <mergeCell ref="X309:X313"/>
    <mergeCell ref="G324:G328"/>
    <mergeCell ref="B344:B348"/>
    <mergeCell ref="E324:E328"/>
    <mergeCell ref="D284:D288"/>
    <mergeCell ref="B289:B293"/>
    <mergeCell ref="E289:E293"/>
    <mergeCell ref="X259:X263"/>
    <mergeCell ref="X218:X223"/>
    <mergeCell ref="B213:B217"/>
    <mergeCell ref="E198:E202"/>
    <mergeCell ref="D339:D343"/>
    <mergeCell ref="G334:G338"/>
    <mergeCell ref="G344:G348"/>
    <mergeCell ref="X269:X273"/>
    <mergeCell ref="D324:D328"/>
    <mergeCell ref="X279:X283"/>
    <mergeCell ref="B319:B323"/>
    <mergeCell ref="C299:C303"/>
    <mergeCell ref="C304:C308"/>
    <mergeCell ref="X339:X343"/>
    <mergeCell ref="C284:C288"/>
    <mergeCell ref="B224:B228"/>
    <mergeCell ref="C319:C323"/>
    <mergeCell ref="F274:F278"/>
    <mergeCell ref="C229:C233"/>
    <mergeCell ref="C244:C248"/>
    <mergeCell ref="C264:C268"/>
    <mergeCell ref="B334:B338"/>
    <mergeCell ref="D329:D333"/>
    <mergeCell ref="X156:X160"/>
    <mergeCell ref="X151:X155"/>
    <mergeCell ref="F161:F165"/>
    <mergeCell ref="G161:G165"/>
    <mergeCell ref="E161:E165"/>
    <mergeCell ref="A177:A181"/>
    <mergeCell ref="A156:A160"/>
    <mergeCell ref="A151:A155"/>
    <mergeCell ref="C156:C160"/>
    <mergeCell ref="G156:G160"/>
    <mergeCell ref="A146:A150"/>
    <mergeCell ref="A161:A165"/>
    <mergeCell ref="D177:D181"/>
    <mergeCell ref="C172:C176"/>
    <mergeCell ref="C141:C145"/>
    <mergeCell ref="F177:F181"/>
    <mergeCell ref="D156:D160"/>
    <mergeCell ref="C151:C155"/>
    <mergeCell ref="A167:A171"/>
    <mergeCell ref="B161:B165"/>
    <mergeCell ref="G172:G176"/>
    <mergeCell ref="C177:C181"/>
    <mergeCell ref="D167:D171"/>
    <mergeCell ref="E172:E176"/>
    <mergeCell ref="B177:B181"/>
    <mergeCell ref="X161:X165"/>
    <mergeCell ref="X141:X145"/>
    <mergeCell ref="D141:D145"/>
    <mergeCell ref="X177:X181"/>
    <mergeCell ref="B141:B145"/>
    <mergeCell ref="C146:C150"/>
    <mergeCell ref="D146:D150"/>
    <mergeCell ref="C91:C96"/>
    <mergeCell ref="A115:A118"/>
    <mergeCell ref="D97:D102"/>
    <mergeCell ref="X75:X78"/>
    <mergeCell ref="G84:G90"/>
    <mergeCell ref="D103:D108"/>
    <mergeCell ref="B97:B102"/>
    <mergeCell ref="A75:A78"/>
    <mergeCell ref="X91:X96"/>
    <mergeCell ref="G75:G78"/>
    <mergeCell ref="C109:C114"/>
    <mergeCell ref="D109:D114"/>
    <mergeCell ref="E109:E114"/>
    <mergeCell ref="X97:X102"/>
    <mergeCell ref="E103:E108"/>
    <mergeCell ref="F103:F108"/>
    <mergeCell ref="A84:A90"/>
    <mergeCell ref="A91:A96"/>
    <mergeCell ref="B84:B90"/>
    <mergeCell ref="G115:G118"/>
    <mergeCell ref="B103:B108"/>
    <mergeCell ref="C103:C108"/>
    <mergeCell ref="X109:X114"/>
    <mergeCell ref="B91:B96"/>
    <mergeCell ref="E84:E90"/>
    <mergeCell ref="C75:C78"/>
    <mergeCell ref="G103:G108"/>
    <mergeCell ref="G79:G83"/>
    <mergeCell ref="F109:F114"/>
    <mergeCell ref="G97:G102"/>
    <mergeCell ref="G136:G140"/>
    <mergeCell ref="B69:B74"/>
    <mergeCell ref="B75:B78"/>
    <mergeCell ref="A128:A133"/>
    <mergeCell ref="X120:X125"/>
    <mergeCell ref="G128:G133"/>
    <mergeCell ref="F146:F150"/>
    <mergeCell ref="G146:G150"/>
    <mergeCell ref="E156:E160"/>
    <mergeCell ref="X192:X197"/>
    <mergeCell ref="X167:X171"/>
    <mergeCell ref="B172:B176"/>
    <mergeCell ref="D136:D140"/>
    <mergeCell ref="E128:E133"/>
    <mergeCell ref="B128:B133"/>
    <mergeCell ref="C128:C133"/>
    <mergeCell ref="E141:E145"/>
    <mergeCell ref="F156:F160"/>
    <mergeCell ref="F121:F126"/>
    <mergeCell ref="F141:F145"/>
    <mergeCell ref="F192:F197"/>
    <mergeCell ref="X172:X176"/>
    <mergeCell ref="F128:F133"/>
    <mergeCell ref="C121:C126"/>
    <mergeCell ref="B166:E166"/>
    <mergeCell ref="D172:D176"/>
    <mergeCell ref="F172:F176"/>
    <mergeCell ref="B151:B155"/>
    <mergeCell ref="G151:G155"/>
    <mergeCell ref="D161:D165"/>
    <mergeCell ref="D75:D78"/>
    <mergeCell ref="A182:A186"/>
    <mergeCell ref="A198:A202"/>
    <mergeCell ref="A203:A207"/>
    <mergeCell ref="C69:C74"/>
    <mergeCell ref="D69:D74"/>
    <mergeCell ref="X136:X140"/>
    <mergeCell ref="G109:G114"/>
    <mergeCell ref="X84:X90"/>
    <mergeCell ref="D91:D96"/>
    <mergeCell ref="E91:E96"/>
    <mergeCell ref="F91:F96"/>
    <mergeCell ref="G91:G96"/>
    <mergeCell ref="B109:B114"/>
    <mergeCell ref="D121:D126"/>
    <mergeCell ref="B135:E135"/>
    <mergeCell ref="C136:C140"/>
    <mergeCell ref="E136:E140"/>
    <mergeCell ref="A136:A140"/>
    <mergeCell ref="A121:A126"/>
    <mergeCell ref="C97:C102"/>
    <mergeCell ref="A109:A114"/>
    <mergeCell ref="A79:A83"/>
    <mergeCell ref="B79:B83"/>
    <mergeCell ref="C79:C83"/>
    <mergeCell ref="X127:X133"/>
    <mergeCell ref="X79:X83"/>
    <mergeCell ref="D79:D83"/>
    <mergeCell ref="E79:E83"/>
    <mergeCell ref="F79:F83"/>
    <mergeCell ref="A69:A74"/>
    <mergeCell ref="G121:G126"/>
    <mergeCell ref="E121:E126"/>
    <mergeCell ref="D203:D207"/>
    <mergeCell ref="A57:A62"/>
    <mergeCell ref="E69:E74"/>
    <mergeCell ref="A208:A212"/>
    <mergeCell ref="E192:E197"/>
    <mergeCell ref="B192:B197"/>
    <mergeCell ref="C198:C202"/>
    <mergeCell ref="F198:F202"/>
    <mergeCell ref="A192:A197"/>
    <mergeCell ref="A187:A191"/>
    <mergeCell ref="B187:B191"/>
    <mergeCell ref="D192:D197"/>
    <mergeCell ref="E115:E118"/>
    <mergeCell ref="B136:B140"/>
    <mergeCell ref="B121:B126"/>
    <mergeCell ref="A172:A176"/>
    <mergeCell ref="C182:C186"/>
    <mergeCell ref="E182:E186"/>
    <mergeCell ref="D84:D90"/>
    <mergeCell ref="A103:A108"/>
    <mergeCell ref="C84:C90"/>
    <mergeCell ref="F97:F102"/>
    <mergeCell ref="A141:A145"/>
    <mergeCell ref="E146:E150"/>
    <mergeCell ref="F84:F90"/>
    <mergeCell ref="F151:F155"/>
    <mergeCell ref="B115:B118"/>
    <mergeCell ref="C115:C118"/>
    <mergeCell ref="D115:D118"/>
    <mergeCell ref="D63:D68"/>
    <mergeCell ref="D128:D133"/>
    <mergeCell ref="C57:C62"/>
    <mergeCell ref="F63:F68"/>
    <mergeCell ref="A213:A217"/>
    <mergeCell ref="C208:C212"/>
    <mergeCell ref="A1:A3"/>
    <mergeCell ref="B1:B3"/>
    <mergeCell ref="C1:D2"/>
    <mergeCell ref="E1:E3"/>
    <mergeCell ref="F1:F3"/>
    <mergeCell ref="G1:H2"/>
    <mergeCell ref="A23:A29"/>
    <mergeCell ref="F40:F44"/>
    <mergeCell ref="G40:G44"/>
    <mergeCell ref="G69:G74"/>
    <mergeCell ref="X69:X74"/>
    <mergeCell ref="F57:F62"/>
    <mergeCell ref="G57:G62"/>
    <mergeCell ref="X30:X34"/>
    <mergeCell ref="X40:X44"/>
    <mergeCell ref="F35:F39"/>
    <mergeCell ref="G35:G39"/>
    <mergeCell ref="X35:X39"/>
    <mergeCell ref="X57:X62"/>
    <mergeCell ref="A40:A44"/>
    <mergeCell ref="B40:B44"/>
    <mergeCell ref="A35:A39"/>
    <mergeCell ref="X1:X3"/>
    <mergeCell ref="I1:W2"/>
    <mergeCell ref="X23:X29"/>
    <mergeCell ref="B18:E18"/>
    <mergeCell ref="A30:A34"/>
    <mergeCell ref="B19:E19"/>
    <mergeCell ref="B20:E20"/>
    <mergeCell ref="B21:E21"/>
    <mergeCell ref="B22:E22"/>
    <mergeCell ref="B23:B29"/>
    <mergeCell ref="C23:C29"/>
    <mergeCell ref="D23:D29"/>
    <mergeCell ref="E23:E29"/>
    <mergeCell ref="D30:D34"/>
    <mergeCell ref="E30:E34"/>
    <mergeCell ref="F30:F34"/>
    <mergeCell ref="G30:G34"/>
    <mergeCell ref="E40:E44"/>
    <mergeCell ref="G45:G49"/>
    <mergeCell ref="C35:C39"/>
    <mergeCell ref="D35:D39"/>
    <mergeCell ref="E35:E39"/>
    <mergeCell ref="F23:F29"/>
    <mergeCell ref="G23:G29"/>
    <mergeCell ref="B35:B39"/>
    <mergeCell ref="C40:C44"/>
    <mergeCell ref="D40:D44"/>
    <mergeCell ref="C45:C49"/>
    <mergeCell ref="D45:D49"/>
    <mergeCell ref="B30:B34"/>
    <mergeCell ref="C30:C34"/>
    <mergeCell ref="D50:D55"/>
    <mergeCell ref="D57:D62"/>
    <mergeCell ref="X354:X358"/>
    <mergeCell ref="D349:D353"/>
    <mergeCell ref="X379:X383"/>
    <mergeCell ref="C314:C318"/>
    <mergeCell ref="A735:A739"/>
    <mergeCell ref="F715:F719"/>
    <mergeCell ref="E730:E734"/>
    <mergeCell ref="C735:C739"/>
    <mergeCell ref="C700:C704"/>
    <mergeCell ref="G705:G709"/>
    <mergeCell ref="X690:X694"/>
    <mergeCell ref="G690:G694"/>
    <mergeCell ref="X674:X679"/>
    <mergeCell ref="B700:B704"/>
    <mergeCell ref="E735:E739"/>
    <mergeCell ref="G669:G673"/>
    <mergeCell ref="X695:X699"/>
    <mergeCell ref="B690:B694"/>
    <mergeCell ref="G674:G679"/>
    <mergeCell ref="B725:B729"/>
    <mergeCell ref="D720:D724"/>
    <mergeCell ref="E720:E724"/>
    <mergeCell ref="D710:D714"/>
    <mergeCell ref="D705:D709"/>
    <mergeCell ref="G710:G714"/>
    <mergeCell ref="X725:X729"/>
    <mergeCell ref="X359:X363"/>
    <mergeCell ref="A344:A348"/>
    <mergeCell ref="A314:A318"/>
    <mergeCell ref="A97:A102"/>
    <mergeCell ref="X45:X49"/>
    <mergeCell ref="X146:X150"/>
    <mergeCell ref="F45:F49"/>
    <mergeCell ref="E45:E49"/>
    <mergeCell ref="F69:F74"/>
    <mergeCell ref="E75:E78"/>
    <mergeCell ref="F75:F78"/>
    <mergeCell ref="B364:B368"/>
    <mergeCell ref="F379:F383"/>
    <mergeCell ref="G379:G383"/>
    <mergeCell ref="D369:D373"/>
    <mergeCell ref="E299:E303"/>
    <mergeCell ref="D379:D383"/>
    <mergeCell ref="E379:E383"/>
    <mergeCell ref="G374:G378"/>
    <mergeCell ref="C374:C378"/>
    <mergeCell ref="F314:F318"/>
    <mergeCell ref="G339:G343"/>
    <mergeCell ref="G299:G303"/>
    <mergeCell ref="X349:X353"/>
    <mergeCell ref="B379:B383"/>
    <mergeCell ref="B119:E119"/>
    <mergeCell ref="B127:E127"/>
    <mergeCell ref="B134:E134"/>
    <mergeCell ref="B146:B150"/>
    <mergeCell ref="E50:E55"/>
    <mergeCell ref="F50:F55"/>
    <mergeCell ref="G50:G55"/>
    <mergeCell ref="X208:X212"/>
    <mergeCell ref="X224:X228"/>
    <mergeCell ref="X198:X202"/>
    <mergeCell ref="X314:X318"/>
    <mergeCell ref="B715:B719"/>
    <mergeCell ref="G720:G724"/>
    <mergeCell ref="X720:X724"/>
    <mergeCell ref="F720:F724"/>
    <mergeCell ref="E745:E749"/>
    <mergeCell ref="F710:F714"/>
    <mergeCell ref="D725:D729"/>
    <mergeCell ref="G715:G719"/>
    <mergeCell ref="A750:A754"/>
    <mergeCell ref="A705:A709"/>
    <mergeCell ref="A740:A744"/>
    <mergeCell ref="B740:B744"/>
    <mergeCell ref="A715:A719"/>
    <mergeCell ref="E725:E729"/>
    <mergeCell ref="E705:E709"/>
    <mergeCell ref="X750:X754"/>
    <mergeCell ref="X710:X714"/>
    <mergeCell ref="B730:B734"/>
    <mergeCell ref="C725:C729"/>
    <mergeCell ref="D715:D719"/>
    <mergeCell ref="A710:A714"/>
    <mergeCell ref="F750:F754"/>
    <mergeCell ref="E740:E744"/>
    <mergeCell ref="F735:F739"/>
    <mergeCell ref="G730:G734"/>
    <mergeCell ref="A730:A734"/>
    <mergeCell ref="D740:D744"/>
    <mergeCell ref="B735:B739"/>
    <mergeCell ref="E151:E155"/>
    <mergeCell ref="B167:B171"/>
    <mergeCell ref="C203:C207"/>
    <mergeCell ref="D182:D186"/>
    <mergeCell ref="F208:F212"/>
    <mergeCell ref="C167:C171"/>
    <mergeCell ref="B203:B207"/>
    <mergeCell ref="D198:D202"/>
    <mergeCell ref="E167:E171"/>
    <mergeCell ref="C161:C165"/>
    <mergeCell ref="D187:D191"/>
    <mergeCell ref="B156:B160"/>
    <mergeCell ref="F167:F171"/>
    <mergeCell ref="G167:G171"/>
    <mergeCell ref="D151:D155"/>
    <mergeCell ref="B244:B248"/>
    <mergeCell ref="F218:F223"/>
    <mergeCell ref="D244:D248"/>
    <mergeCell ref="B218:B223"/>
    <mergeCell ref="G213:G217"/>
    <mergeCell ref="E177:E181"/>
    <mergeCell ref="B208:B212"/>
    <mergeCell ref="C192:C197"/>
    <mergeCell ref="C187:C191"/>
    <mergeCell ref="D213:D217"/>
    <mergeCell ref="B198:B202"/>
    <mergeCell ref="D208:D212"/>
    <mergeCell ref="F213:F217"/>
    <mergeCell ref="E244:E248"/>
    <mergeCell ref="E239:E243"/>
    <mergeCell ref="D218:D223"/>
    <mergeCell ref="C213:C217"/>
    <mergeCell ref="G224:G228"/>
    <mergeCell ref="B304:B308"/>
    <mergeCell ref="B264:B268"/>
    <mergeCell ref="B269:B273"/>
    <mergeCell ref="A218:A223"/>
    <mergeCell ref="B234:B238"/>
    <mergeCell ref="A279:A283"/>
    <mergeCell ref="B279:B283"/>
    <mergeCell ref="A254:A258"/>
    <mergeCell ref="A224:A228"/>
    <mergeCell ref="E234:E238"/>
    <mergeCell ref="E279:E283"/>
    <mergeCell ref="D239:D243"/>
    <mergeCell ref="A284:A288"/>
    <mergeCell ref="D249:D253"/>
    <mergeCell ref="E249:E253"/>
    <mergeCell ref="B674:B679"/>
    <mergeCell ref="B659:B663"/>
    <mergeCell ref="D659:D663"/>
    <mergeCell ref="E674:E679"/>
    <mergeCell ref="A664:A668"/>
    <mergeCell ref="G304:G308"/>
    <mergeCell ref="F334:F338"/>
    <mergeCell ref="F249:F253"/>
    <mergeCell ref="G249:G253"/>
    <mergeCell ref="F234:F238"/>
    <mergeCell ref="A324:A328"/>
    <mergeCell ref="A299:A303"/>
    <mergeCell ref="F359:F363"/>
    <mergeCell ref="B374:B378"/>
    <mergeCell ref="C359:C363"/>
    <mergeCell ref="E329:E333"/>
    <mergeCell ref="B669:B673"/>
    <mergeCell ref="A669:A673"/>
    <mergeCell ref="B254:B258"/>
    <mergeCell ref="E254:E258"/>
    <mergeCell ref="E259:E263"/>
    <mergeCell ref="E334:E338"/>
    <mergeCell ref="F269:F273"/>
    <mergeCell ref="A659:A663"/>
    <mergeCell ref="A259:A263"/>
    <mergeCell ref="F294:F298"/>
    <mergeCell ref="G259:G263"/>
    <mergeCell ref="G254:G258"/>
    <mergeCell ref="F224:F228"/>
    <mergeCell ref="G229:G233"/>
    <mergeCell ref="B239:B243"/>
    <mergeCell ref="C234:C238"/>
    <mergeCell ref="C224:C228"/>
    <mergeCell ref="E224:E228"/>
    <mergeCell ref="F284:F288"/>
    <mergeCell ref="F309:F313"/>
    <mergeCell ref="A244:A248"/>
    <mergeCell ref="E294:E298"/>
    <mergeCell ref="E284:E288"/>
    <mergeCell ref="A304:A308"/>
    <mergeCell ref="B274:B278"/>
    <mergeCell ref="B299:B303"/>
    <mergeCell ref="C344:C348"/>
    <mergeCell ref="G284:G288"/>
    <mergeCell ref="C339:C343"/>
    <mergeCell ref="F319:F323"/>
    <mergeCell ref="F299:F303"/>
    <mergeCell ref="F304:F308"/>
    <mergeCell ref="X50:X55"/>
    <mergeCell ref="E57:E62"/>
    <mergeCell ref="X187:X191"/>
    <mergeCell ref="X213:X217"/>
    <mergeCell ref="E187:E191"/>
    <mergeCell ref="F187:F191"/>
    <mergeCell ref="E203:E207"/>
    <mergeCell ref="X103:X108"/>
    <mergeCell ref="X115:X118"/>
    <mergeCell ref="X239:X243"/>
    <mergeCell ref="X244:X248"/>
    <mergeCell ref="X203:X207"/>
    <mergeCell ref="X182:X186"/>
    <mergeCell ref="G141:G145"/>
    <mergeCell ref="E213:E217"/>
    <mergeCell ref="G208:G212"/>
    <mergeCell ref="F136:F140"/>
    <mergeCell ref="G244:G248"/>
    <mergeCell ref="F203:F207"/>
    <mergeCell ref="E208:E212"/>
    <mergeCell ref="G239:G243"/>
    <mergeCell ref="B120:E120"/>
    <mergeCell ref="X234:X238"/>
    <mergeCell ref="F229:F233"/>
    <mergeCell ref="D234:D238"/>
    <mergeCell ref="C50:C55"/>
    <mergeCell ref="B57:B62"/>
    <mergeCell ref="F115:F118"/>
    <mergeCell ref="E97:E102"/>
    <mergeCell ref="B182:B186"/>
    <mergeCell ref="F182:F186"/>
    <mergeCell ref="G218:G223"/>
    <mergeCell ref="G264:G268"/>
    <mergeCell ref="C279:C283"/>
    <mergeCell ref="F339:F343"/>
    <mergeCell ref="E339:E343"/>
    <mergeCell ref="F264:F268"/>
    <mergeCell ref="D279:D283"/>
    <mergeCell ref="E319:E323"/>
    <mergeCell ref="E309:E313"/>
    <mergeCell ref="G294:G298"/>
    <mergeCell ref="F279:F283"/>
    <mergeCell ref="C254:C258"/>
    <mergeCell ref="D334:D338"/>
    <mergeCell ref="A329:A333"/>
    <mergeCell ref="A309:A313"/>
    <mergeCell ref="F289:F293"/>
    <mergeCell ref="C294:C298"/>
    <mergeCell ref="X274:X278"/>
    <mergeCell ref="E274:E278"/>
    <mergeCell ref="D304:D308"/>
    <mergeCell ref="E304:E308"/>
    <mergeCell ref="C329:C333"/>
    <mergeCell ref="C334:C338"/>
    <mergeCell ref="B314:B318"/>
    <mergeCell ref="A294:A298"/>
    <mergeCell ref="X264:X268"/>
    <mergeCell ref="A269:A273"/>
    <mergeCell ref="C269:C273"/>
    <mergeCell ref="C309:C313"/>
    <mergeCell ref="G319:G323"/>
    <mergeCell ref="X284:X288"/>
    <mergeCell ref="X294:X298"/>
    <mergeCell ref="X289:X293"/>
    <mergeCell ref="X319:X323"/>
    <mergeCell ref="G279:G283"/>
    <mergeCell ref="X334:X338"/>
    <mergeCell ref="B309:B313"/>
    <mergeCell ref="F329:F333"/>
    <mergeCell ref="B329:B333"/>
    <mergeCell ref="X484:X488"/>
    <mergeCell ref="X494:X498"/>
    <mergeCell ref="F464:F468"/>
    <mergeCell ref="G464:G468"/>
    <mergeCell ref="G479:G483"/>
    <mergeCell ref="F494:F498"/>
    <mergeCell ref="G364:G368"/>
    <mergeCell ref="E364:E368"/>
    <mergeCell ref="E464:E468"/>
    <mergeCell ref="G399:G403"/>
    <mergeCell ref="B354:B358"/>
    <mergeCell ref="C354:C358"/>
    <mergeCell ref="B459:B463"/>
    <mergeCell ref="C459:C463"/>
    <mergeCell ref="G459:G463"/>
    <mergeCell ref="G454:G458"/>
    <mergeCell ref="C454:C458"/>
    <mergeCell ref="E489:E493"/>
    <mergeCell ref="B489:B493"/>
    <mergeCell ref="F364:F368"/>
    <mergeCell ref="D544:D548"/>
    <mergeCell ref="F369:F373"/>
    <mergeCell ref="X374:X378"/>
    <mergeCell ref="G369:G373"/>
    <mergeCell ref="E384:E388"/>
    <mergeCell ref="X364:X368"/>
    <mergeCell ref="F389:F393"/>
    <mergeCell ref="E394:E398"/>
    <mergeCell ref="G429:G433"/>
    <mergeCell ref="X394:X398"/>
    <mergeCell ref="E514:E518"/>
    <mergeCell ref="F399:F403"/>
    <mergeCell ref="X439:X443"/>
    <mergeCell ref="X479:X483"/>
    <mergeCell ref="X434:X438"/>
    <mergeCell ref="X329:X333"/>
    <mergeCell ref="F529:F533"/>
    <mergeCell ref="X544:X548"/>
    <mergeCell ref="F394:F398"/>
    <mergeCell ref="D494:D498"/>
    <mergeCell ref="F449:F453"/>
    <mergeCell ref="G644:G648"/>
    <mergeCell ref="G614:G618"/>
    <mergeCell ref="G634:G638"/>
    <mergeCell ref="E639:E643"/>
    <mergeCell ref="F639:F643"/>
    <mergeCell ref="F609:F613"/>
    <mergeCell ref="D619:D623"/>
    <mergeCell ref="D599:D603"/>
    <mergeCell ref="E604:E608"/>
    <mergeCell ref="D624:D628"/>
    <mergeCell ref="D584:D588"/>
    <mergeCell ref="E569:E573"/>
    <mergeCell ref="D554:D558"/>
    <mergeCell ref="F489:F493"/>
    <mergeCell ref="F454:F458"/>
    <mergeCell ref="D604:D608"/>
    <mergeCell ref="E404:E408"/>
    <mergeCell ref="F409:F413"/>
    <mergeCell ref="G449:G453"/>
    <mergeCell ref="E499:E503"/>
    <mergeCell ref="E439:E443"/>
    <mergeCell ref="G544:G548"/>
    <mergeCell ref="D509:D513"/>
    <mergeCell ref="F499:F503"/>
    <mergeCell ref="E409:E413"/>
    <mergeCell ref="G469:G473"/>
    <mergeCell ref="G499:G503"/>
    <mergeCell ref="F644:F648"/>
    <mergeCell ref="D589:D593"/>
    <mergeCell ref="G609:G613"/>
    <mergeCell ref="F549:F553"/>
    <mergeCell ref="F474:F478"/>
    <mergeCell ref="G604:G608"/>
    <mergeCell ref="F554:F558"/>
    <mergeCell ref="G554:G558"/>
    <mergeCell ref="B609:B613"/>
    <mergeCell ref="A604:A608"/>
    <mergeCell ref="C604:C608"/>
    <mergeCell ref="C494:C498"/>
    <mergeCell ref="A394:A398"/>
    <mergeCell ref="C434:C438"/>
    <mergeCell ref="B394:B398"/>
    <mergeCell ref="B544:B548"/>
    <mergeCell ref="D529:D533"/>
    <mergeCell ref="G574:G578"/>
    <mergeCell ref="G529:G533"/>
    <mergeCell ref="E534:E538"/>
    <mergeCell ref="B539:B543"/>
    <mergeCell ref="C599:C603"/>
    <mergeCell ref="E454:E458"/>
    <mergeCell ref="E519:E523"/>
    <mergeCell ref="A449:A453"/>
    <mergeCell ref="A429:A433"/>
    <mergeCell ref="C444:C448"/>
    <mergeCell ref="F404:F408"/>
    <mergeCell ref="A424:A428"/>
    <mergeCell ref="A409:A413"/>
    <mergeCell ref="D454:D458"/>
    <mergeCell ref="G589:G593"/>
    <mergeCell ref="E529:E533"/>
    <mergeCell ref="G579:G583"/>
    <mergeCell ref="X589:X593"/>
    <mergeCell ref="B469:B473"/>
    <mergeCell ref="X564:X568"/>
    <mergeCell ref="B449:B453"/>
    <mergeCell ref="X529:X533"/>
    <mergeCell ref="E549:E553"/>
    <mergeCell ref="B584:B588"/>
    <mergeCell ref="C589:C593"/>
    <mergeCell ref="G584:G588"/>
    <mergeCell ref="D564:D568"/>
    <mergeCell ref="D559:D563"/>
    <mergeCell ref="G419:G423"/>
    <mergeCell ref="G414:G418"/>
    <mergeCell ref="B429:B433"/>
    <mergeCell ref="X414:X418"/>
    <mergeCell ref="B695:B699"/>
    <mergeCell ref="B705:B709"/>
    <mergeCell ref="F705:F709"/>
    <mergeCell ref="F599:F603"/>
    <mergeCell ref="B685:B689"/>
    <mergeCell ref="E469:E473"/>
    <mergeCell ref="B419:B423"/>
    <mergeCell ref="D434:D438"/>
    <mergeCell ref="D424:D428"/>
    <mergeCell ref="D429:D433"/>
    <mergeCell ref="X624:X628"/>
    <mergeCell ref="X619:X623"/>
    <mergeCell ref="D414:D418"/>
    <mergeCell ref="X429:X433"/>
    <mergeCell ref="G594:G598"/>
    <mergeCell ref="E584:E588"/>
    <mergeCell ref="C539:C543"/>
    <mergeCell ref="C755:C759"/>
    <mergeCell ref="D745:D749"/>
    <mergeCell ref="G750:G754"/>
    <mergeCell ref="A700:A704"/>
    <mergeCell ref="B664:B668"/>
    <mergeCell ref="A554:A558"/>
    <mergeCell ref="A564:A568"/>
    <mergeCell ref="A574:A578"/>
    <mergeCell ref="A559:A563"/>
    <mergeCell ref="A579:A583"/>
    <mergeCell ref="C474:C478"/>
    <mergeCell ref="D474:D478"/>
    <mergeCell ref="D519:D523"/>
    <mergeCell ref="B529:B533"/>
    <mergeCell ref="B549:B553"/>
    <mergeCell ref="C524:C528"/>
    <mergeCell ref="C569:C573"/>
    <mergeCell ref="F569:F573"/>
    <mergeCell ref="B474:B478"/>
    <mergeCell ref="A539:A543"/>
    <mergeCell ref="C594:C598"/>
    <mergeCell ref="D539:D543"/>
    <mergeCell ref="F524:F528"/>
    <mergeCell ref="A594:A598"/>
    <mergeCell ref="F624:F628"/>
    <mergeCell ref="E599:E603"/>
    <mergeCell ref="F559:F563"/>
    <mergeCell ref="E680:E684"/>
    <mergeCell ref="E695:E699"/>
    <mergeCell ref="G685:G689"/>
    <mergeCell ref="A685:A689"/>
    <mergeCell ref="A584:A588"/>
    <mergeCell ref="F775:F779"/>
    <mergeCell ref="D735:D739"/>
    <mergeCell ref="E710:E714"/>
    <mergeCell ref="F765:F769"/>
    <mergeCell ref="G765:G769"/>
    <mergeCell ref="A785:A789"/>
    <mergeCell ref="B785:B789"/>
    <mergeCell ref="B745:B749"/>
    <mergeCell ref="D785:D789"/>
    <mergeCell ref="E785:E789"/>
    <mergeCell ref="E775:E779"/>
    <mergeCell ref="F770:F774"/>
    <mergeCell ref="G770:G774"/>
    <mergeCell ref="E770:E774"/>
    <mergeCell ref="D770:D774"/>
    <mergeCell ref="F730:F734"/>
    <mergeCell ref="B765:B769"/>
    <mergeCell ref="C740:C744"/>
    <mergeCell ref="B770:B774"/>
    <mergeCell ref="C750:C754"/>
    <mergeCell ref="A765:A769"/>
    <mergeCell ref="B760:B764"/>
    <mergeCell ref="C770:C774"/>
    <mergeCell ref="A755:A759"/>
    <mergeCell ref="C765:C769"/>
    <mergeCell ref="E755:E759"/>
    <mergeCell ref="F755:F759"/>
    <mergeCell ref="D760:D764"/>
    <mergeCell ref="E760:E764"/>
    <mergeCell ref="G740:G744"/>
    <mergeCell ref="F740:F744"/>
    <mergeCell ref="B755:B759"/>
    <mergeCell ref="A369:A373"/>
    <mergeCell ref="A45:A49"/>
    <mergeCell ref="B45:B49"/>
    <mergeCell ref="A479:A483"/>
    <mergeCell ref="B479:B483"/>
    <mergeCell ref="C479:C483"/>
    <mergeCell ref="D479:D483"/>
    <mergeCell ref="E479:E483"/>
    <mergeCell ref="F479:F483"/>
    <mergeCell ref="A484:A488"/>
    <mergeCell ref="B484:B488"/>
    <mergeCell ref="C484:C488"/>
    <mergeCell ref="D484:D488"/>
    <mergeCell ref="E484:E488"/>
    <mergeCell ref="F484:F488"/>
    <mergeCell ref="B56:E56"/>
    <mergeCell ref="E539:E543"/>
    <mergeCell ref="D444:D448"/>
    <mergeCell ref="C349:C353"/>
    <mergeCell ref="C529:C533"/>
    <mergeCell ref="B384:B388"/>
    <mergeCell ref="B444:B448"/>
    <mergeCell ref="B534:B538"/>
    <mergeCell ref="D464:D468"/>
    <mergeCell ref="D364:D368"/>
    <mergeCell ref="D384:D388"/>
    <mergeCell ref="E509:E513"/>
    <mergeCell ref="F349:F353"/>
    <mergeCell ref="C384:C388"/>
    <mergeCell ref="E354:E358"/>
    <mergeCell ref="D354:D358"/>
    <mergeCell ref="D224:D228"/>
    <mergeCell ref="F604:F608"/>
    <mergeCell ref="A674:A679"/>
    <mergeCell ref="G629:G633"/>
    <mergeCell ref="E63:E68"/>
    <mergeCell ref="X730:X734"/>
    <mergeCell ref="C785:C789"/>
    <mergeCell ref="F785:F789"/>
    <mergeCell ref="G785:G789"/>
    <mergeCell ref="B750:B754"/>
    <mergeCell ref="C715:C719"/>
    <mergeCell ref="B710:B714"/>
    <mergeCell ref="A745:A749"/>
    <mergeCell ref="E750:E754"/>
    <mergeCell ref="X760:X764"/>
    <mergeCell ref="G775:G779"/>
    <mergeCell ref="A720:A724"/>
    <mergeCell ref="B720:B724"/>
    <mergeCell ref="C720:C724"/>
    <mergeCell ref="X680:X684"/>
    <mergeCell ref="C639:C643"/>
    <mergeCell ref="D639:D643"/>
    <mergeCell ref="C690:C694"/>
    <mergeCell ref="G695:G699"/>
    <mergeCell ref="G664:G668"/>
    <mergeCell ref="X654:X658"/>
    <mergeCell ref="B644:B648"/>
    <mergeCell ref="C695:C699"/>
    <mergeCell ref="A654:A658"/>
    <mergeCell ref="C674:C679"/>
    <mergeCell ref="B680:B684"/>
    <mergeCell ref="A63:A68"/>
    <mergeCell ref="B63:B68"/>
    <mergeCell ref="F414:F418"/>
    <mergeCell ref="A614:A618"/>
    <mergeCell ref="E594:E598"/>
    <mergeCell ref="E614:E618"/>
    <mergeCell ref="C614:C618"/>
    <mergeCell ref="D609:D613"/>
    <mergeCell ref="C685:C689"/>
    <mergeCell ref="D685:D689"/>
    <mergeCell ref="G735:G739"/>
    <mergeCell ref="A725:A729"/>
    <mergeCell ref="F725:F729"/>
    <mergeCell ref="B629:B633"/>
    <mergeCell ref="G680:G684"/>
    <mergeCell ref="B634:B638"/>
    <mergeCell ref="F589:F593"/>
    <mergeCell ref="B599:B603"/>
    <mergeCell ref="A534:A538"/>
    <mergeCell ref="G484:G488"/>
    <mergeCell ref="E685:E689"/>
    <mergeCell ref="F685:F689"/>
    <mergeCell ref="B654:B658"/>
    <mergeCell ref="D654:D658"/>
    <mergeCell ref="G624:G628"/>
    <mergeCell ref="G559:G563"/>
    <mergeCell ref="G549:G553"/>
    <mergeCell ref="F579:F583"/>
    <mergeCell ref="G639:G643"/>
    <mergeCell ref="F614:F618"/>
    <mergeCell ref="F619:F623"/>
    <mergeCell ref="E634:E638"/>
    <mergeCell ref="E624:E628"/>
    <mergeCell ref="C624:C628"/>
    <mergeCell ref="X569:X573"/>
    <mergeCell ref="F574:F578"/>
    <mergeCell ref="X554:X558"/>
    <mergeCell ref="X474:X478"/>
    <mergeCell ref="X469:X473"/>
    <mergeCell ref="A489:A493"/>
    <mergeCell ref="X519:X523"/>
    <mergeCell ref="X524:X528"/>
    <mergeCell ref="X534:X538"/>
    <mergeCell ref="A549:A553"/>
    <mergeCell ref="D459:D463"/>
    <mergeCell ref="E459:E463"/>
    <mergeCell ref="A474:A478"/>
    <mergeCell ref="B569:B573"/>
    <mergeCell ref="B564:B568"/>
    <mergeCell ref="A469:A473"/>
    <mergeCell ref="B514:B518"/>
    <mergeCell ref="C489:C493"/>
    <mergeCell ref="G474:G478"/>
    <mergeCell ref="E559:E563"/>
    <mergeCell ref="E524:E528"/>
    <mergeCell ref="G564:G568"/>
    <mergeCell ref="G539:G543"/>
    <mergeCell ref="E474:E478"/>
    <mergeCell ref="A544:A548"/>
    <mergeCell ref="F519:F523"/>
    <mergeCell ref="G509:G513"/>
    <mergeCell ref="X509:X513"/>
    <mergeCell ref="C499:C503"/>
    <mergeCell ref="A459:A463"/>
    <mergeCell ref="B499:B503"/>
    <mergeCell ref="A464:A468"/>
    <mergeCell ref="C519:C523"/>
    <mergeCell ref="D499:D503"/>
    <mergeCell ref="X504:X508"/>
    <mergeCell ref="C399:C403"/>
    <mergeCell ref="E424:E428"/>
    <mergeCell ref="C63:C68"/>
    <mergeCell ref="C324:C328"/>
    <mergeCell ref="E429:E433"/>
    <mergeCell ref="F429:F433"/>
    <mergeCell ref="G389:G393"/>
    <mergeCell ref="X344:X348"/>
    <mergeCell ref="X409:X413"/>
    <mergeCell ref="F469:F473"/>
    <mergeCell ref="X514:X518"/>
    <mergeCell ref="G489:G493"/>
    <mergeCell ref="X489:X493"/>
    <mergeCell ref="X229:X233"/>
    <mergeCell ref="X254:X258"/>
    <mergeCell ref="F244:F248"/>
    <mergeCell ref="G274:G278"/>
    <mergeCell ref="G354:G358"/>
    <mergeCell ref="E359:E363"/>
    <mergeCell ref="D449:D453"/>
    <mergeCell ref="E449:E453"/>
    <mergeCell ref="F459:F463"/>
    <mergeCell ref="G63:G68"/>
    <mergeCell ref="X63:X68"/>
    <mergeCell ref="X369:X373"/>
    <mergeCell ref="E434:E438"/>
    <mergeCell ref="C449:C453"/>
    <mergeCell ref="E399:E403"/>
    <mergeCell ref="G424:G428"/>
    <mergeCell ref="A20562:A20566"/>
    <mergeCell ref="B20562:B20566"/>
    <mergeCell ref="C20562:C20566"/>
    <mergeCell ref="D20562:D20566"/>
    <mergeCell ref="E20562:E20566"/>
    <mergeCell ref="F20562:F20566"/>
    <mergeCell ref="G20562:G20566"/>
    <mergeCell ref="X20562:X20566"/>
    <mergeCell ref="A780:A784"/>
    <mergeCell ref="B780:B784"/>
    <mergeCell ref="C780:C784"/>
    <mergeCell ref="D780:D784"/>
    <mergeCell ref="E780:E784"/>
    <mergeCell ref="F780:F784"/>
    <mergeCell ref="G780:G784"/>
    <mergeCell ref="X780:X784"/>
    <mergeCell ref="A20557:A20561"/>
    <mergeCell ref="B20557:B20561"/>
    <mergeCell ref="C20557:C20561"/>
    <mergeCell ref="D20557:D20561"/>
    <mergeCell ref="E20557:E20561"/>
    <mergeCell ref="F20557:F20561"/>
    <mergeCell ref="G20557:G20561"/>
    <mergeCell ref="X20557:X20561"/>
    <mergeCell ref="X785:X789"/>
    <mergeCell ref="I792:L792"/>
    <mergeCell ref="I791:L791"/>
    <mergeCell ref="G17029:G17033"/>
    <mergeCell ref="X17029:X17033"/>
  </mergeCells>
  <phoneticPr fontId="21" type="noConversion"/>
  <pageMargins left="0.25" right="0.25" top="0.75" bottom="0.75" header="0.3" footer="0.3"/>
  <pageSetup paperSize="8" scale="81" firstPageNumber="0" fitToHeight="0" orientation="landscape" r:id="rId1"/>
  <headerFooter>
    <oddHeader>&amp;R&amp;"Arial Narrow,Normalny"&amp;9ZAŁĄCZNIK NR 2 WYKAZ PRZEDSIĘWZIĘĆ DO WIELOLETNIEJ PROGNOZY FINANSOWEJ GMINY KOBYLNICA NA LATA 2025
- 2034</oddHeader>
    <oddFooter xml:space="preserve">&amp;C&amp;"Arial,Normalny"&amp;7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F472-B1D7-4FC1-A420-57A97FBA6987}">
  <dimension ref="E51:E55"/>
  <sheetViews>
    <sheetView workbookViewId="0">
      <selection activeCell="E51" sqref="E51:E55"/>
    </sheetView>
  </sheetViews>
  <sheetFormatPr defaultRowHeight="15"/>
  <sheetData>
    <row r="51" spans="5:5">
      <c r="E51" s="357">
        <v>65</v>
      </c>
    </row>
    <row r="52" spans="5:5">
      <c r="E52" s="358"/>
    </row>
    <row r="53" spans="5:5">
      <c r="E53" s="358"/>
    </row>
    <row r="54" spans="5:5">
      <c r="E54" s="358"/>
    </row>
    <row r="55" spans="5:5">
      <c r="E55" s="359"/>
    </row>
  </sheetData>
  <mergeCells count="1">
    <mergeCell ref="E51:E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Ewa Rosiak</cp:lastModifiedBy>
  <cp:revision>0</cp:revision>
  <cp:lastPrinted>2025-01-24T08:28:33Z</cp:lastPrinted>
  <dcterms:created xsi:type="dcterms:W3CDTF">2006-09-22T13:37:51Z</dcterms:created>
  <dcterms:modified xsi:type="dcterms:W3CDTF">2025-03-07T07:09:49Z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